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2"/>
  </bookViews>
  <sheets>
    <sheet name="Análise Horizontal" sheetId="1" r:id="rId1"/>
    <sheet name="Análise Vertical" sheetId="2" r:id="rId2"/>
    <sheet name="Indicadores de Liquidez" sheetId="3" r:id="rId3"/>
  </sheets>
  <calcPr calcId="144525"/>
</workbook>
</file>

<file path=xl/calcChain.xml><?xml version="1.0" encoding="utf-8"?>
<calcChain xmlns="http://schemas.openxmlformats.org/spreadsheetml/2006/main">
  <c r="I7" i="3" l="1"/>
  <c r="H7" i="3"/>
  <c r="G7" i="3"/>
  <c r="I6" i="3"/>
  <c r="H6" i="3"/>
  <c r="G6" i="3"/>
  <c r="I5" i="3"/>
  <c r="H5" i="3"/>
  <c r="G5" i="3"/>
  <c r="I4" i="3"/>
  <c r="H4" i="3"/>
  <c r="G4" i="3"/>
  <c r="I3" i="3"/>
  <c r="H3" i="3"/>
  <c r="G3" i="3"/>
  <c r="I2" i="3"/>
  <c r="H2" i="3"/>
  <c r="G2" i="3"/>
  <c r="D7" i="3"/>
  <c r="C7" i="3"/>
  <c r="B7" i="3"/>
  <c r="D6" i="3"/>
  <c r="C6" i="3"/>
  <c r="B6" i="3"/>
  <c r="D5" i="3"/>
  <c r="C5" i="3"/>
  <c r="B5" i="3"/>
  <c r="D4" i="3"/>
  <c r="C4" i="3"/>
  <c r="B4" i="3"/>
  <c r="D3" i="3"/>
  <c r="C3" i="3"/>
  <c r="B3" i="3"/>
  <c r="D2" i="3"/>
  <c r="C2" i="3"/>
  <c r="B2" i="3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3" i="2"/>
  <c r="C2" i="2"/>
  <c r="N23" i="2"/>
  <c r="N22" i="2" s="1"/>
  <c r="L23" i="2"/>
  <c r="J23" i="2"/>
  <c r="F23" i="2"/>
  <c r="D23" i="2"/>
  <c r="D22" i="2" s="1"/>
  <c r="B23" i="2"/>
  <c r="B22" i="2" s="1"/>
  <c r="L22" i="2"/>
  <c r="F22" i="2"/>
  <c r="N15" i="2"/>
  <c r="L15" i="2"/>
  <c r="J15" i="2"/>
  <c r="F15" i="2"/>
  <c r="D15" i="2"/>
  <c r="B15" i="2"/>
  <c r="N11" i="2"/>
  <c r="L11" i="2"/>
  <c r="J11" i="2"/>
  <c r="F11" i="2"/>
  <c r="D11" i="2"/>
  <c r="D9" i="2" s="1"/>
  <c r="B11" i="2"/>
  <c r="N9" i="2"/>
  <c r="L9" i="2"/>
  <c r="F9" i="2"/>
  <c r="B9" i="2"/>
  <c r="N3" i="2"/>
  <c r="L3" i="2"/>
  <c r="J3" i="2"/>
  <c r="F3" i="2"/>
  <c r="D3" i="2"/>
  <c r="D2" i="2" s="1"/>
  <c r="B3" i="2"/>
  <c r="N2" i="2"/>
  <c r="L2" i="2"/>
  <c r="F2" i="2"/>
  <c r="B2" i="2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2" i="1"/>
  <c r="O23" i="1"/>
  <c r="O24" i="1"/>
  <c r="O25" i="1"/>
  <c r="O26" i="1"/>
  <c r="O27" i="1"/>
  <c r="O28" i="1"/>
  <c r="O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2" i="1"/>
  <c r="M23" i="1"/>
  <c r="M24" i="1"/>
  <c r="M25" i="1"/>
  <c r="M26" i="1"/>
  <c r="M27" i="1"/>
  <c r="M28" i="1"/>
  <c r="M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" i="1"/>
  <c r="N23" i="1"/>
  <c r="N22" i="1" s="1"/>
  <c r="L23" i="1"/>
  <c r="L22" i="1" s="1"/>
  <c r="J23" i="1"/>
  <c r="J22" i="1" s="1"/>
  <c r="N15" i="1"/>
  <c r="L15" i="1"/>
  <c r="J15" i="1"/>
  <c r="N11" i="1"/>
  <c r="N9" i="1" s="1"/>
  <c r="L11" i="1"/>
  <c r="L9" i="1" s="1"/>
  <c r="J11" i="1"/>
  <c r="J9" i="1" s="1"/>
  <c r="N3" i="1"/>
  <c r="L3" i="1"/>
  <c r="J3" i="1"/>
  <c r="F2" i="1"/>
  <c r="F22" i="1"/>
  <c r="F23" i="1"/>
  <c r="F15" i="1"/>
  <c r="F9" i="1"/>
  <c r="F11" i="1"/>
  <c r="F3" i="1"/>
  <c r="D22" i="1"/>
  <c r="D23" i="1"/>
  <c r="D15" i="1"/>
  <c r="D2" i="1"/>
  <c r="D9" i="1"/>
  <c r="D11" i="1"/>
  <c r="D3" i="1"/>
  <c r="B22" i="1"/>
  <c r="B23" i="1"/>
  <c r="B15" i="1"/>
  <c r="B2" i="1"/>
  <c r="B9" i="1"/>
  <c r="B11" i="1"/>
  <c r="B3" i="1"/>
  <c r="J9" i="2" l="1"/>
  <c r="J22" i="2"/>
  <c r="L2" i="1"/>
  <c r="J2" i="1"/>
  <c r="N2" i="1"/>
  <c r="J2" i="2" l="1"/>
</calcChain>
</file>

<file path=xl/sharedStrings.xml><?xml version="1.0" encoding="utf-8"?>
<sst xmlns="http://schemas.openxmlformats.org/spreadsheetml/2006/main" count="194" uniqueCount="41">
  <si>
    <t>Balanço Patrimonial- Empresa 1</t>
  </si>
  <si>
    <t>AH</t>
  </si>
  <si>
    <t>Ativo Total</t>
  </si>
  <si>
    <t>Ativo Circulante</t>
  </si>
  <si>
    <t>Disponibilidades</t>
  </si>
  <si>
    <t>Aplicações Financeiras</t>
  </si>
  <si>
    <t>Valores a Receber</t>
  </si>
  <si>
    <t>Estoques</t>
  </si>
  <si>
    <t>Outros Ativos Circulantes</t>
  </si>
  <si>
    <t>Ativo Não Circulante</t>
  </si>
  <si>
    <t>Ativo Realizável a Longo Prazo</t>
  </si>
  <si>
    <t>Ativo Permanente</t>
  </si>
  <si>
    <t>Investimentos</t>
  </si>
  <si>
    <t>Imobilizado</t>
  </si>
  <si>
    <t>Intangível</t>
  </si>
  <si>
    <t>Passivo Circulante</t>
  </si>
  <si>
    <t>Obrigações Sociais e Trabalhistas</t>
  </si>
  <si>
    <t>Fornecedores</t>
  </si>
  <si>
    <t>Obrigações Fiscais</t>
  </si>
  <si>
    <t>Empréstimos e Financiamentos</t>
  </si>
  <si>
    <t>Outros Passivos de Curto Prazo</t>
  </si>
  <si>
    <t>Provisões</t>
  </si>
  <si>
    <t>Passivo Não Circulante</t>
  </si>
  <si>
    <t xml:space="preserve">Passivo Exigível a Longo Prazo </t>
  </si>
  <si>
    <t>Tributos Diferidos</t>
  </si>
  <si>
    <t>Provisões de Longo Prazo</t>
  </si>
  <si>
    <t>Outros Passivos de Longo Prazo</t>
  </si>
  <si>
    <t>Patrimônio Líquido</t>
  </si>
  <si>
    <t>Balanço Patrimonial- Empresa 2</t>
  </si>
  <si>
    <t>-</t>
  </si>
  <si>
    <t>AV</t>
  </si>
  <si>
    <t>Empresa 1</t>
  </si>
  <si>
    <t>Capital Circulante líquido</t>
  </si>
  <si>
    <t>Liquidez corrente</t>
  </si>
  <si>
    <t>Liquidez seca</t>
  </si>
  <si>
    <t>Liquidez geral</t>
  </si>
  <si>
    <t>Empresa 2</t>
  </si>
  <si>
    <t>Liquidez imediata*</t>
  </si>
  <si>
    <t>Liquidez imediata**</t>
  </si>
  <si>
    <t>* cálculo considerando apenas a conta Disponibilidades (numerador)</t>
  </si>
  <si>
    <t>** cálculo considerando a somatória das contas Disponibilidades e Aplicações Financeiras (numerador)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</si>
</sst>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3" fontId="3" fillId="0" borderId="0" xfId="0" applyNumberFormat="1" applyFont="1" applyAlignment="1">
      <alignment horizontal="center"/>
    </xf>
    <xf numFmtId="0" fontId="3" fillId="0" borderId="0" xfId="0" applyFont="1"/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5" xfId="0" applyFont="1" applyBorder="1"/>
    <xf numFmtId="0" fontId="4" fillId="0" borderId="7" xfId="0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0" borderId="13" xfId="0" applyFont="1" applyBorder="1"/>
    <xf numFmtId="0" fontId="4" fillId="0" borderId="15" xfId="0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10" fontId="3" fillId="0" borderId="1" xfId="1" applyNumberFormat="1" applyFont="1" applyBorder="1" applyAlignment="1">
      <alignment horizontal="center"/>
    </xf>
    <xf numFmtId="10" fontId="4" fillId="0" borderId="1" xfId="1" applyNumberFormat="1" applyFont="1" applyBorder="1" applyAlignment="1">
      <alignment horizontal="center"/>
    </xf>
    <xf numFmtId="10" fontId="3" fillId="0" borderId="0" xfId="0" applyNumberFormat="1" applyFont="1"/>
    <xf numFmtId="10" fontId="4" fillId="0" borderId="6" xfId="1" applyNumberFormat="1" applyFont="1" applyBorder="1" applyAlignment="1">
      <alignment horizontal="center"/>
    </xf>
    <xf numFmtId="10" fontId="3" fillId="0" borderId="6" xfId="1" applyNumberFormat="1" applyFont="1" applyBorder="1" applyAlignment="1">
      <alignment horizontal="center"/>
    </xf>
    <xf numFmtId="10" fontId="3" fillId="0" borderId="0" xfId="1" applyNumberFormat="1" applyFont="1" applyBorder="1" applyAlignment="1">
      <alignment horizontal="center"/>
    </xf>
    <xf numFmtId="10" fontId="4" fillId="0" borderId="0" xfId="1" applyNumberFormat="1" applyFont="1" applyBorder="1" applyAlignment="1">
      <alignment horizontal="center"/>
    </xf>
    <xf numFmtId="10" fontId="4" fillId="0" borderId="14" xfId="1" applyNumberFormat="1" applyFont="1" applyBorder="1" applyAlignment="1">
      <alignment horizontal="center"/>
    </xf>
    <xf numFmtId="10" fontId="3" fillId="0" borderId="14" xfId="1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/>
    <xf numFmtId="3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/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workbookViewId="0">
      <selection activeCell="F3" sqref="F3"/>
    </sheetView>
  </sheetViews>
  <sheetFormatPr defaultRowHeight="15.75" x14ac:dyDescent="0.25"/>
  <cols>
    <col min="1" max="1" width="31.5703125" style="4" bestFit="1" customWidth="1"/>
    <col min="2" max="2" width="15.85546875" style="3" customWidth="1"/>
    <col min="3" max="3" width="15.85546875" style="4" customWidth="1"/>
    <col min="4" max="4" width="15.85546875" style="3" customWidth="1"/>
    <col min="5" max="5" width="15.85546875" style="4" customWidth="1"/>
    <col min="6" max="6" width="15.85546875" style="3" customWidth="1"/>
    <col min="7" max="7" width="15.85546875" style="4" customWidth="1"/>
    <col min="8" max="8" width="10.140625" bestFit="1" customWidth="1"/>
    <col min="9" max="9" width="31.5703125" style="4" bestFit="1" customWidth="1"/>
    <col min="10" max="10" width="15.85546875" style="3" customWidth="1"/>
    <col min="11" max="11" width="15.85546875" style="4" customWidth="1"/>
    <col min="12" max="12" width="15.85546875" style="3" customWidth="1"/>
    <col min="13" max="13" width="15.85546875" style="4" customWidth="1"/>
    <col min="14" max="14" width="15.85546875" style="3" customWidth="1"/>
    <col min="15" max="15" width="15.85546875" style="4" customWidth="1"/>
  </cols>
  <sheetData>
    <row r="1" spans="1:15" s="1" customFormat="1" x14ac:dyDescent="0.25">
      <c r="A1" s="10" t="s">
        <v>0</v>
      </c>
      <c r="B1" s="20">
        <v>2015</v>
      </c>
      <c r="C1" s="21" t="s">
        <v>1</v>
      </c>
      <c r="D1" s="20">
        <v>2016</v>
      </c>
      <c r="E1" s="21" t="s">
        <v>1</v>
      </c>
      <c r="F1" s="20">
        <v>2017</v>
      </c>
      <c r="G1" s="22" t="s">
        <v>1</v>
      </c>
      <c r="I1" s="28" t="s">
        <v>28</v>
      </c>
      <c r="J1" s="29">
        <v>2015</v>
      </c>
      <c r="K1" s="30" t="s">
        <v>1</v>
      </c>
      <c r="L1" s="29">
        <v>2016</v>
      </c>
      <c r="M1" s="30" t="s">
        <v>1</v>
      </c>
      <c r="N1" s="29">
        <v>2017</v>
      </c>
      <c r="O1" s="31" t="s">
        <v>1</v>
      </c>
    </row>
    <row r="2" spans="1:15" x14ac:dyDescent="0.25">
      <c r="A2" s="11" t="s">
        <v>2</v>
      </c>
      <c r="B2" s="7">
        <f>B3+B9</f>
        <v>21995264</v>
      </c>
      <c r="C2" s="6" t="s">
        <v>29</v>
      </c>
      <c r="D2" s="7">
        <f>D3+D9</f>
        <v>17908605</v>
      </c>
      <c r="E2" s="8">
        <f>(D2/B2)*100</f>
        <v>81.42027756520676</v>
      </c>
      <c r="F2" s="7">
        <f>F3+F9</f>
        <v>18236133</v>
      </c>
      <c r="G2" s="12">
        <f>(F2/D2)*100</f>
        <v>101.82888616952577</v>
      </c>
      <c r="I2" s="32" t="s">
        <v>2</v>
      </c>
      <c r="J2" s="23">
        <f>J3+J9</f>
        <v>6510840</v>
      </c>
      <c r="K2" s="24" t="s">
        <v>29</v>
      </c>
      <c r="L2" s="23">
        <f>L3+L9</f>
        <v>6145680</v>
      </c>
      <c r="M2" s="25">
        <f>(L2/J2)*100</f>
        <v>94.391507086643202</v>
      </c>
      <c r="N2" s="23">
        <f>N3+N9</f>
        <v>6342942</v>
      </c>
      <c r="O2" s="33">
        <f>(N2/L2)*100</f>
        <v>103.20976686062404</v>
      </c>
    </row>
    <row r="3" spans="1:15" x14ac:dyDescent="0.25">
      <c r="A3" s="11" t="s">
        <v>3</v>
      </c>
      <c r="B3" s="7">
        <f>SUM(B4:B8)</f>
        <v>7626733</v>
      </c>
      <c r="C3" s="6" t="s">
        <v>29</v>
      </c>
      <c r="D3" s="7">
        <f>SUM(D4:D8)</f>
        <v>6355076</v>
      </c>
      <c r="E3" s="8">
        <f t="shared" ref="E3:E28" si="0">(D3/B3)*100</f>
        <v>83.326320719500728</v>
      </c>
      <c r="F3" s="5">
        <f>SUM(F4:F8)</f>
        <v>6251642</v>
      </c>
      <c r="G3" s="12">
        <f t="shared" ref="G3:G28" si="1">(F3/D3)*100</f>
        <v>98.372419149668715</v>
      </c>
      <c r="I3" s="32" t="s">
        <v>3</v>
      </c>
      <c r="J3" s="23">
        <f>SUM(J4:J8)</f>
        <v>2502449</v>
      </c>
      <c r="K3" s="24" t="s">
        <v>29</v>
      </c>
      <c r="L3" s="23">
        <f>SUM(L4:L8)</f>
        <v>2450768</v>
      </c>
      <c r="M3" s="25">
        <f t="shared" ref="M3:M28" si="2">(L3/J3)*100</f>
        <v>97.93478308648848</v>
      </c>
      <c r="N3" s="26">
        <f>SUM(N4:N8)</f>
        <v>2544478</v>
      </c>
      <c r="O3" s="34">
        <f t="shared" ref="O3:O28" si="3">(N3/L3)*100</f>
        <v>103.82369934649056</v>
      </c>
    </row>
    <row r="4" spans="1:15" x14ac:dyDescent="0.25">
      <c r="A4" s="14" t="s">
        <v>4</v>
      </c>
      <c r="B4" s="5">
        <v>2516695</v>
      </c>
      <c r="C4" s="6" t="s">
        <v>29</v>
      </c>
      <c r="D4" s="5">
        <v>2396096</v>
      </c>
      <c r="E4" s="9">
        <f t="shared" si="0"/>
        <v>95.208040704177506</v>
      </c>
      <c r="F4" s="5">
        <v>1980139</v>
      </c>
      <c r="G4" s="13">
        <f t="shared" si="1"/>
        <v>82.640219757472153</v>
      </c>
      <c r="I4" s="35" t="s">
        <v>4</v>
      </c>
      <c r="J4" s="26">
        <v>796187</v>
      </c>
      <c r="K4" s="24" t="s">
        <v>29</v>
      </c>
      <c r="L4" s="26">
        <v>960342</v>
      </c>
      <c r="M4" s="27">
        <f t="shared" si="2"/>
        <v>120.6176438449761</v>
      </c>
      <c r="N4" s="26">
        <v>894262</v>
      </c>
      <c r="O4" s="34">
        <f t="shared" si="3"/>
        <v>93.119117980885974</v>
      </c>
    </row>
    <row r="5" spans="1:15" x14ac:dyDescent="0.25">
      <c r="A5" s="14" t="s">
        <v>5</v>
      </c>
      <c r="B5" s="5">
        <v>21922</v>
      </c>
      <c r="C5" s="6" t="s">
        <v>29</v>
      </c>
      <c r="D5" s="5">
        <v>48007</v>
      </c>
      <c r="E5" s="9">
        <f t="shared" si="0"/>
        <v>218.99005565185655</v>
      </c>
      <c r="F5" s="5">
        <v>139708</v>
      </c>
      <c r="G5" s="13">
        <f t="shared" si="1"/>
        <v>291.01589351552894</v>
      </c>
      <c r="I5" s="35" t="s">
        <v>5</v>
      </c>
      <c r="J5" s="26">
        <v>8238</v>
      </c>
      <c r="K5" s="24" t="s">
        <v>29</v>
      </c>
      <c r="L5" s="26">
        <v>38315</v>
      </c>
      <c r="M5" s="27">
        <f t="shared" si="2"/>
        <v>465.10075260985673</v>
      </c>
      <c r="N5" s="26">
        <v>126417</v>
      </c>
      <c r="O5" s="34">
        <f t="shared" si="3"/>
        <v>329.94127626256034</v>
      </c>
    </row>
    <row r="6" spans="1:15" x14ac:dyDescent="0.25">
      <c r="A6" s="14" t="s">
        <v>6</v>
      </c>
      <c r="B6" s="5">
        <v>2318105</v>
      </c>
      <c r="C6" s="6" t="s">
        <v>29</v>
      </c>
      <c r="D6" s="5">
        <v>1668785</v>
      </c>
      <c r="E6" s="9">
        <f t="shared" si="0"/>
        <v>71.989189445689476</v>
      </c>
      <c r="F6" s="5">
        <v>1890038</v>
      </c>
      <c r="G6" s="13">
        <f t="shared" si="1"/>
        <v>113.25832866426772</v>
      </c>
      <c r="I6" s="35" t="s">
        <v>6</v>
      </c>
      <c r="J6" s="26">
        <v>627204</v>
      </c>
      <c r="K6" s="24" t="s">
        <v>29</v>
      </c>
      <c r="L6" s="26">
        <v>482545</v>
      </c>
      <c r="M6" s="27">
        <f t="shared" si="2"/>
        <v>76.93589326598682</v>
      </c>
      <c r="N6" s="26">
        <v>528535</v>
      </c>
      <c r="O6" s="34">
        <f t="shared" si="3"/>
        <v>109.53071734242403</v>
      </c>
    </row>
    <row r="7" spans="1:15" x14ac:dyDescent="0.25">
      <c r="A7" s="14" t="s">
        <v>7</v>
      </c>
      <c r="B7" s="5">
        <v>2288575</v>
      </c>
      <c r="C7" s="6" t="s">
        <v>29</v>
      </c>
      <c r="D7" s="5">
        <v>1927501</v>
      </c>
      <c r="E7" s="9">
        <f t="shared" si="0"/>
        <v>84.222758703560075</v>
      </c>
      <c r="F7" s="5">
        <v>1898686</v>
      </c>
      <c r="G7" s="13">
        <f t="shared" si="1"/>
        <v>98.505059141344148</v>
      </c>
      <c r="I7" s="35" t="s">
        <v>7</v>
      </c>
      <c r="J7" s="26">
        <v>920435</v>
      </c>
      <c r="K7" s="24" t="s">
        <v>29</v>
      </c>
      <c r="L7" s="26">
        <v>826489</v>
      </c>
      <c r="M7" s="27">
        <f t="shared" si="2"/>
        <v>89.793304252880432</v>
      </c>
      <c r="N7" s="26">
        <v>858005</v>
      </c>
      <c r="O7" s="34">
        <f t="shared" si="3"/>
        <v>103.81323889368159</v>
      </c>
    </row>
    <row r="8" spans="1:15" x14ac:dyDescent="0.25">
      <c r="A8" s="14" t="s">
        <v>8</v>
      </c>
      <c r="B8" s="5">
        <v>481436</v>
      </c>
      <c r="C8" s="6" t="s">
        <v>29</v>
      </c>
      <c r="D8" s="5">
        <v>314687</v>
      </c>
      <c r="E8" s="9">
        <f t="shared" si="0"/>
        <v>65.36424363778363</v>
      </c>
      <c r="F8" s="5">
        <v>343071</v>
      </c>
      <c r="G8" s="13">
        <f t="shared" si="1"/>
        <v>109.01975613863935</v>
      </c>
      <c r="I8" s="35" t="s">
        <v>8</v>
      </c>
      <c r="J8" s="26">
        <v>150385</v>
      </c>
      <c r="K8" s="24" t="s">
        <v>29</v>
      </c>
      <c r="L8" s="26">
        <v>143077</v>
      </c>
      <c r="M8" s="27">
        <f t="shared" si="2"/>
        <v>95.140472786514607</v>
      </c>
      <c r="N8" s="26">
        <v>137259</v>
      </c>
      <c r="O8" s="34">
        <f t="shared" si="3"/>
        <v>95.93365810018382</v>
      </c>
    </row>
    <row r="9" spans="1:15" x14ac:dyDescent="0.25">
      <c r="A9" s="11" t="s">
        <v>9</v>
      </c>
      <c r="B9" s="7">
        <f>B10+B11</f>
        <v>14368531</v>
      </c>
      <c r="C9" s="6" t="s">
        <v>29</v>
      </c>
      <c r="D9" s="7">
        <f>D10+D11</f>
        <v>11553529</v>
      </c>
      <c r="E9" s="8">
        <f t="shared" si="0"/>
        <v>80.408560902990018</v>
      </c>
      <c r="F9" s="7">
        <f>F10+F11</f>
        <v>11984491</v>
      </c>
      <c r="G9" s="12">
        <f t="shared" si="1"/>
        <v>103.73013301823192</v>
      </c>
      <c r="I9" s="32" t="s">
        <v>9</v>
      </c>
      <c r="J9" s="23">
        <f>J10+J11</f>
        <v>4008391</v>
      </c>
      <c r="K9" s="24" t="s">
        <v>29</v>
      </c>
      <c r="L9" s="23">
        <f>L10+L11</f>
        <v>3694912</v>
      </c>
      <c r="M9" s="25">
        <f t="shared" si="2"/>
        <v>92.179430599459991</v>
      </c>
      <c r="N9" s="23">
        <f>N10+N11</f>
        <v>3798464</v>
      </c>
      <c r="O9" s="33">
        <f t="shared" si="3"/>
        <v>102.80255659674708</v>
      </c>
    </row>
    <row r="10" spans="1:15" x14ac:dyDescent="0.25">
      <c r="A10" s="11" t="s">
        <v>10</v>
      </c>
      <c r="B10" s="5">
        <v>2452396</v>
      </c>
      <c r="C10" s="6" t="s">
        <v>29</v>
      </c>
      <c r="D10" s="5">
        <v>2294563</v>
      </c>
      <c r="E10" s="9">
        <f t="shared" si="0"/>
        <v>93.564130752129756</v>
      </c>
      <c r="F10" s="5">
        <v>2632402</v>
      </c>
      <c r="G10" s="13">
        <f t="shared" si="1"/>
        <v>114.7234571463063</v>
      </c>
      <c r="I10" s="32" t="s">
        <v>10</v>
      </c>
      <c r="J10" s="26">
        <v>105428</v>
      </c>
      <c r="K10" s="24" t="s">
        <v>29</v>
      </c>
      <c r="L10" s="26">
        <v>129115</v>
      </c>
      <c r="M10" s="27">
        <f t="shared" si="2"/>
        <v>122.46746594832491</v>
      </c>
      <c r="N10" s="26">
        <v>175307</v>
      </c>
      <c r="O10" s="34">
        <f t="shared" si="3"/>
        <v>135.77585873058902</v>
      </c>
    </row>
    <row r="11" spans="1:15" x14ac:dyDescent="0.25">
      <c r="A11" s="11" t="s">
        <v>11</v>
      </c>
      <c r="B11" s="5">
        <f>SUM(B12:B14)</f>
        <v>11916135</v>
      </c>
      <c r="C11" s="6" t="s">
        <v>29</v>
      </c>
      <c r="D11" s="5">
        <f>SUM(D12:D14)</f>
        <v>9258966</v>
      </c>
      <c r="E11" s="9">
        <f t="shared" si="0"/>
        <v>77.701083446939805</v>
      </c>
      <c r="F11" s="5">
        <f>SUM(F12:F14)</f>
        <v>9352089</v>
      </c>
      <c r="G11" s="13">
        <f t="shared" si="1"/>
        <v>101.00576025443877</v>
      </c>
      <c r="I11" s="32" t="s">
        <v>11</v>
      </c>
      <c r="J11" s="26">
        <f>SUM(J12:J14)</f>
        <v>3902963</v>
      </c>
      <c r="K11" s="24" t="s">
        <v>29</v>
      </c>
      <c r="L11" s="26">
        <f>SUM(L12:L14)</f>
        <v>3565797</v>
      </c>
      <c r="M11" s="27">
        <f t="shared" si="2"/>
        <v>91.361281159980251</v>
      </c>
      <c r="N11" s="26">
        <f>SUM(N12:N14)</f>
        <v>3623157</v>
      </c>
      <c r="O11" s="34">
        <f t="shared" si="3"/>
        <v>101.60861653089057</v>
      </c>
    </row>
    <row r="12" spans="1:15" x14ac:dyDescent="0.25">
      <c r="A12" s="14" t="s">
        <v>12</v>
      </c>
      <c r="B12" s="5">
        <v>258728</v>
      </c>
      <c r="C12" s="6" t="s">
        <v>29</v>
      </c>
      <c r="D12" s="5">
        <v>48330</v>
      </c>
      <c r="E12" s="9">
        <f t="shared" si="0"/>
        <v>18.679849107943479</v>
      </c>
      <c r="F12" s="5">
        <v>107734</v>
      </c>
      <c r="G12" s="13">
        <f t="shared" si="1"/>
        <v>222.91330436581833</v>
      </c>
      <c r="I12" s="35" t="s">
        <v>12</v>
      </c>
      <c r="J12" s="26">
        <v>48906</v>
      </c>
      <c r="K12" s="24" t="s">
        <v>29</v>
      </c>
      <c r="L12" s="26">
        <v>47211</v>
      </c>
      <c r="M12" s="27">
        <f t="shared" si="2"/>
        <v>96.534167586799171</v>
      </c>
      <c r="N12" s="26">
        <v>99638</v>
      </c>
      <c r="O12" s="34">
        <f t="shared" si="3"/>
        <v>211.04827264832346</v>
      </c>
    </row>
    <row r="13" spans="1:15" x14ac:dyDescent="0.25">
      <c r="A13" s="14" t="s">
        <v>13</v>
      </c>
      <c r="B13" s="5">
        <v>8825727</v>
      </c>
      <c r="C13" s="6" t="s">
        <v>29</v>
      </c>
      <c r="D13" s="5">
        <v>6571001</v>
      </c>
      <c r="E13" s="9">
        <f t="shared" si="0"/>
        <v>74.452801451937049</v>
      </c>
      <c r="F13" s="5">
        <v>6403904</v>
      </c>
      <c r="G13" s="13">
        <f t="shared" si="1"/>
        <v>97.457054107890102</v>
      </c>
      <c r="I13" s="35" t="s">
        <v>13</v>
      </c>
      <c r="J13" s="26">
        <v>1597117</v>
      </c>
      <c r="K13" s="24" t="s">
        <v>29</v>
      </c>
      <c r="L13" s="26">
        <v>1413375</v>
      </c>
      <c r="M13" s="27">
        <f t="shared" si="2"/>
        <v>88.495395140118106</v>
      </c>
      <c r="N13" s="26">
        <v>1339372</v>
      </c>
      <c r="O13" s="34">
        <f t="shared" si="3"/>
        <v>94.76409303970992</v>
      </c>
    </row>
    <row r="14" spans="1:15" x14ac:dyDescent="0.25">
      <c r="A14" s="14" t="s">
        <v>14</v>
      </c>
      <c r="B14" s="5">
        <v>2831680</v>
      </c>
      <c r="C14" s="6" t="s">
        <v>29</v>
      </c>
      <c r="D14" s="5">
        <v>2639635</v>
      </c>
      <c r="E14" s="9">
        <f t="shared" si="0"/>
        <v>93.217983670471241</v>
      </c>
      <c r="F14" s="5">
        <v>2840451</v>
      </c>
      <c r="G14" s="13">
        <f t="shared" si="1"/>
        <v>107.60771849138233</v>
      </c>
      <c r="I14" s="35" t="s">
        <v>14</v>
      </c>
      <c r="J14" s="26">
        <v>2256940</v>
      </c>
      <c r="K14" s="24" t="s">
        <v>29</v>
      </c>
      <c r="L14" s="26">
        <v>2105211</v>
      </c>
      <c r="M14" s="27">
        <f t="shared" si="2"/>
        <v>93.277224915150597</v>
      </c>
      <c r="N14" s="26">
        <v>2184147</v>
      </c>
      <c r="O14" s="34">
        <f t="shared" si="3"/>
        <v>103.74955289517298</v>
      </c>
    </row>
    <row r="15" spans="1:15" x14ac:dyDescent="0.25">
      <c r="A15" s="11" t="s">
        <v>15</v>
      </c>
      <c r="B15" s="7">
        <f>SUM(B16:B21)</f>
        <v>4338335</v>
      </c>
      <c r="C15" s="6" t="s">
        <v>29</v>
      </c>
      <c r="D15" s="7">
        <f>SUM(D16:D21)</f>
        <v>3507284</v>
      </c>
      <c r="E15" s="8">
        <f t="shared" si="0"/>
        <v>80.844010432573782</v>
      </c>
      <c r="F15" s="7">
        <f>SUM(F16:F21)</f>
        <v>4207393</v>
      </c>
      <c r="G15" s="12">
        <f t="shared" si="1"/>
        <v>119.96157140396957</v>
      </c>
      <c r="I15" s="32" t="s">
        <v>15</v>
      </c>
      <c r="J15" s="23">
        <f>SUM(J16:J21)</f>
        <v>1416777</v>
      </c>
      <c r="K15" s="24" t="s">
        <v>29</v>
      </c>
      <c r="L15" s="23">
        <f>SUM(L16:L21)</f>
        <v>1584621</v>
      </c>
      <c r="M15" s="25">
        <f t="shared" si="2"/>
        <v>111.84688910110765</v>
      </c>
      <c r="N15" s="23">
        <f>SUM(N16:N21)</f>
        <v>1858474</v>
      </c>
      <c r="O15" s="33">
        <f t="shared" si="3"/>
        <v>117.281924195123</v>
      </c>
    </row>
    <row r="16" spans="1:15" x14ac:dyDescent="0.25">
      <c r="A16" s="14" t="s">
        <v>16</v>
      </c>
      <c r="B16" s="5">
        <v>347386</v>
      </c>
      <c r="C16" s="6" t="s">
        <v>29</v>
      </c>
      <c r="D16" s="5">
        <v>311835</v>
      </c>
      <c r="E16" s="9">
        <f t="shared" si="0"/>
        <v>89.766139107505765</v>
      </c>
      <c r="F16" s="5">
        <v>386163</v>
      </c>
      <c r="G16" s="13">
        <f t="shared" si="1"/>
        <v>123.83568233200251</v>
      </c>
      <c r="I16" s="35" t="s">
        <v>16</v>
      </c>
      <c r="J16" s="26">
        <v>135092</v>
      </c>
      <c r="K16" s="24" t="s">
        <v>29</v>
      </c>
      <c r="L16" s="26">
        <v>146872</v>
      </c>
      <c r="M16" s="27">
        <f t="shared" si="2"/>
        <v>108.71998341870726</v>
      </c>
      <c r="N16" s="26">
        <v>165172</v>
      </c>
      <c r="O16" s="34">
        <f t="shared" si="3"/>
        <v>112.45982896671931</v>
      </c>
    </row>
    <row r="17" spans="1:15" x14ac:dyDescent="0.25">
      <c r="A17" s="14" t="s">
        <v>17</v>
      </c>
      <c r="B17" s="5">
        <v>1178157</v>
      </c>
      <c r="C17" s="6" t="s">
        <v>29</v>
      </c>
      <c r="D17" s="5">
        <v>915971</v>
      </c>
      <c r="E17" s="9">
        <f t="shared" si="0"/>
        <v>77.746089867479469</v>
      </c>
      <c r="F17" s="5">
        <v>1123693</v>
      </c>
      <c r="G17" s="13">
        <f t="shared" si="1"/>
        <v>122.67779220084478</v>
      </c>
      <c r="I17" s="35" t="s">
        <v>17</v>
      </c>
      <c r="J17" s="26">
        <v>529309</v>
      </c>
      <c r="K17" s="24" t="s">
        <v>29</v>
      </c>
      <c r="L17" s="26">
        <v>536111</v>
      </c>
      <c r="M17" s="27">
        <f t="shared" si="2"/>
        <v>101.28507166891174</v>
      </c>
      <c r="N17" s="26">
        <v>645463</v>
      </c>
      <c r="O17" s="34">
        <f t="shared" si="3"/>
        <v>120.39726847611783</v>
      </c>
    </row>
    <row r="18" spans="1:15" x14ac:dyDescent="0.25">
      <c r="A18" s="14" t="s">
        <v>18</v>
      </c>
      <c r="B18" s="5">
        <v>247353</v>
      </c>
      <c r="C18" s="6" t="s">
        <v>29</v>
      </c>
      <c r="D18" s="5">
        <v>187022</v>
      </c>
      <c r="E18" s="9">
        <f t="shared" si="0"/>
        <v>75.609351817038799</v>
      </c>
      <c r="F18" s="5">
        <v>278549</v>
      </c>
      <c r="G18" s="13">
        <f t="shared" si="1"/>
        <v>148.93916223759771</v>
      </c>
      <c r="I18" s="35" t="s">
        <v>18</v>
      </c>
      <c r="J18" s="26">
        <v>56224</v>
      </c>
      <c r="K18" s="24" t="s">
        <v>29</v>
      </c>
      <c r="L18" s="26">
        <v>53909</v>
      </c>
      <c r="M18" s="27">
        <f t="shared" si="2"/>
        <v>95.882541263517368</v>
      </c>
      <c r="N18" s="26">
        <v>54802</v>
      </c>
      <c r="O18" s="34">
        <f t="shared" si="3"/>
        <v>101.65649520488229</v>
      </c>
    </row>
    <row r="19" spans="1:15" x14ac:dyDescent="0.25">
      <c r="A19" s="14" t="s">
        <v>19</v>
      </c>
      <c r="B19" s="5">
        <v>1659826</v>
      </c>
      <c r="C19" s="6" t="s">
        <v>29</v>
      </c>
      <c r="D19" s="5">
        <v>1544446</v>
      </c>
      <c r="E19" s="9">
        <f t="shared" si="0"/>
        <v>93.048668956866564</v>
      </c>
      <c r="F19" s="5">
        <v>1781014</v>
      </c>
      <c r="G19" s="13">
        <f t="shared" si="1"/>
        <v>115.31733709045184</v>
      </c>
      <c r="I19" s="35" t="s">
        <v>19</v>
      </c>
      <c r="J19" s="26">
        <v>444736</v>
      </c>
      <c r="K19" s="24" t="s">
        <v>29</v>
      </c>
      <c r="L19" s="26">
        <v>584213</v>
      </c>
      <c r="M19" s="27">
        <f t="shared" si="2"/>
        <v>131.36175169089077</v>
      </c>
      <c r="N19" s="26">
        <v>715394</v>
      </c>
      <c r="O19" s="34">
        <f t="shared" si="3"/>
        <v>122.45431032859591</v>
      </c>
    </row>
    <row r="20" spans="1:15" x14ac:dyDescent="0.25">
      <c r="A20" s="14" t="s">
        <v>20</v>
      </c>
      <c r="B20" s="5">
        <v>898906</v>
      </c>
      <c r="C20" s="6" t="s">
        <v>29</v>
      </c>
      <c r="D20" s="5">
        <v>543733</v>
      </c>
      <c r="E20" s="9">
        <f t="shared" si="0"/>
        <v>60.48830467256866</v>
      </c>
      <c r="F20" s="5">
        <v>634098</v>
      </c>
      <c r="G20" s="13">
        <f t="shared" si="1"/>
        <v>116.61937016881447</v>
      </c>
      <c r="I20" s="35" t="s">
        <v>20</v>
      </c>
      <c r="J20" s="26">
        <v>251416</v>
      </c>
      <c r="K20" s="24" t="s">
        <v>29</v>
      </c>
      <c r="L20" s="26">
        <v>263516</v>
      </c>
      <c r="M20" s="27">
        <f t="shared" si="2"/>
        <v>104.81274063703185</v>
      </c>
      <c r="N20" s="26">
        <v>277643</v>
      </c>
      <c r="O20" s="34">
        <f t="shared" si="3"/>
        <v>105.36096479910138</v>
      </c>
    </row>
    <row r="21" spans="1:15" x14ac:dyDescent="0.25">
      <c r="A21" s="14" t="s">
        <v>21</v>
      </c>
      <c r="B21" s="5">
        <v>6707</v>
      </c>
      <c r="C21" s="6" t="s">
        <v>29</v>
      </c>
      <c r="D21" s="5">
        <v>4277</v>
      </c>
      <c r="E21" s="9">
        <f t="shared" si="0"/>
        <v>63.769196362009836</v>
      </c>
      <c r="F21" s="5">
        <v>3876</v>
      </c>
      <c r="G21" s="13">
        <f t="shared" si="1"/>
        <v>90.624269347673604</v>
      </c>
      <c r="I21" s="35" t="s">
        <v>21</v>
      </c>
      <c r="J21" s="26">
        <v>0</v>
      </c>
      <c r="K21" s="24" t="s">
        <v>29</v>
      </c>
      <c r="L21" s="26">
        <v>0</v>
      </c>
      <c r="M21" s="27">
        <v>100</v>
      </c>
      <c r="N21" s="26">
        <v>0</v>
      </c>
      <c r="O21" s="34">
        <v>100</v>
      </c>
    </row>
    <row r="22" spans="1:15" x14ac:dyDescent="0.25">
      <c r="A22" s="11" t="s">
        <v>22</v>
      </c>
      <c r="B22" s="7">
        <f>B23</f>
        <v>9448407</v>
      </c>
      <c r="C22" s="6" t="s">
        <v>29</v>
      </c>
      <c r="D22" s="7">
        <f>D23</f>
        <v>7399147</v>
      </c>
      <c r="E22" s="8">
        <f t="shared" si="0"/>
        <v>78.31105285790504</v>
      </c>
      <c r="F22" s="7">
        <f>F23</f>
        <v>7036946</v>
      </c>
      <c r="G22" s="12">
        <f t="shared" si="1"/>
        <v>95.104827624049094</v>
      </c>
      <c r="I22" s="32" t="s">
        <v>22</v>
      </c>
      <c r="J22" s="23">
        <f>J23</f>
        <v>3220604</v>
      </c>
      <c r="K22" s="24" t="s">
        <v>29</v>
      </c>
      <c r="L22" s="23">
        <f>L23</f>
        <v>2596518</v>
      </c>
      <c r="M22" s="25">
        <f t="shared" si="2"/>
        <v>80.62208206907772</v>
      </c>
      <c r="N22" s="23">
        <f>N23</f>
        <v>2548459</v>
      </c>
      <c r="O22" s="33">
        <f t="shared" si="3"/>
        <v>98.149098138352969</v>
      </c>
    </row>
    <row r="23" spans="1:15" x14ac:dyDescent="0.25">
      <c r="A23" s="14" t="s">
        <v>23</v>
      </c>
      <c r="B23" s="5">
        <f>SUM(B24:B27)</f>
        <v>9448407</v>
      </c>
      <c r="C23" s="6" t="s">
        <v>29</v>
      </c>
      <c r="D23" s="5">
        <f>SUM(D24:D27)</f>
        <v>7399147</v>
      </c>
      <c r="E23" s="9">
        <f t="shared" si="0"/>
        <v>78.31105285790504</v>
      </c>
      <c r="F23" s="5">
        <f>SUM(F24:F27)</f>
        <v>7036946</v>
      </c>
      <c r="G23" s="13">
        <f t="shared" si="1"/>
        <v>95.104827624049094</v>
      </c>
      <c r="H23" s="2"/>
      <c r="I23" s="35" t="s">
        <v>23</v>
      </c>
      <c r="J23" s="26">
        <f>SUM(J24:J27)</f>
        <v>3220604</v>
      </c>
      <c r="K23" s="24" t="s">
        <v>29</v>
      </c>
      <c r="L23" s="26">
        <f>SUM(L24:L27)</f>
        <v>2596518</v>
      </c>
      <c r="M23" s="27">
        <f t="shared" si="2"/>
        <v>80.62208206907772</v>
      </c>
      <c r="N23" s="26">
        <f>SUM(N24:N27)</f>
        <v>2548459</v>
      </c>
      <c r="O23" s="34">
        <f t="shared" si="3"/>
        <v>98.149098138352969</v>
      </c>
    </row>
    <row r="24" spans="1:15" x14ac:dyDescent="0.25">
      <c r="A24" s="14" t="s">
        <v>19</v>
      </c>
      <c r="B24" s="5">
        <v>6680659</v>
      </c>
      <c r="C24" s="6" t="s">
        <v>29</v>
      </c>
      <c r="D24" s="5">
        <v>4812099</v>
      </c>
      <c r="E24" s="9">
        <f t="shared" si="0"/>
        <v>72.030304196038145</v>
      </c>
      <c r="F24" s="5">
        <v>4434107</v>
      </c>
      <c r="G24" s="13">
        <f t="shared" si="1"/>
        <v>92.144966261084818</v>
      </c>
      <c r="I24" s="35" t="s">
        <v>19</v>
      </c>
      <c r="J24" s="26">
        <v>2418668</v>
      </c>
      <c r="K24" s="24" t="s">
        <v>29</v>
      </c>
      <c r="L24" s="26">
        <v>1906851</v>
      </c>
      <c r="M24" s="27">
        <f t="shared" si="2"/>
        <v>78.838889835231612</v>
      </c>
      <c r="N24" s="26">
        <v>1905594</v>
      </c>
      <c r="O24" s="34">
        <f t="shared" si="3"/>
        <v>99.934079799627767</v>
      </c>
    </row>
    <row r="25" spans="1:15" x14ac:dyDescent="0.25">
      <c r="A25" s="14" t="s">
        <v>24</v>
      </c>
      <c r="B25" s="5">
        <v>1071539</v>
      </c>
      <c r="C25" s="6" t="s">
        <v>29</v>
      </c>
      <c r="D25" s="5">
        <v>780184</v>
      </c>
      <c r="E25" s="9">
        <f t="shared" si="0"/>
        <v>72.8096690834398</v>
      </c>
      <c r="F25" s="5">
        <v>714923</v>
      </c>
      <c r="G25" s="13">
        <f t="shared" si="1"/>
        <v>91.635178368179808</v>
      </c>
      <c r="I25" s="35" t="s">
        <v>24</v>
      </c>
      <c r="J25" s="26">
        <v>380929</v>
      </c>
      <c r="K25" s="24" t="s">
        <v>29</v>
      </c>
      <c r="L25" s="26">
        <v>281303</v>
      </c>
      <c r="M25" s="27">
        <f t="shared" si="2"/>
        <v>73.846569833223512</v>
      </c>
      <c r="N25" s="26">
        <v>221743</v>
      </c>
      <c r="O25" s="34">
        <f t="shared" si="3"/>
        <v>78.82710102629548</v>
      </c>
    </row>
    <row r="26" spans="1:15" x14ac:dyDescent="0.25">
      <c r="A26" s="14" t="s">
        <v>25</v>
      </c>
      <c r="B26" s="5">
        <v>319873</v>
      </c>
      <c r="C26" s="6" t="s">
        <v>29</v>
      </c>
      <c r="D26" s="5">
        <v>200230</v>
      </c>
      <c r="E26" s="9">
        <f t="shared" si="0"/>
        <v>62.596718072485011</v>
      </c>
      <c r="F26" s="5">
        <v>205893</v>
      </c>
      <c r="G26" s="13">
        <f t="shared" si="1"/>
        <v>102.82824751535733</v>
      </c>
      <c r="I26" s="35" t="s">
        <v>25</v>
      </c>
      <c r="J26" s="26">
        <v>84264</v>
      </c>
      <c r="K26" s="24" t="s">
        <v>29</v>
      </c>
      <c r="L26" s="26">
        <v>50266</v>
      </c>
      <c r="M26" s="27">
        <f t="shared" si="2"/>
        <v>59.652995347954054</v>
      </c>
      <c r="N26" s="26">
        <v>53526</v>
      </c>
      <c r="O26" s="34">
        <f t="shared" si="3"/>
        <v>106.48549715513469</v>
      </c>
    </row>
    <row r="27" spans="1:15" x14ac:dyDescent="0.25">
      <c r="A27" s="14" t="s">
        <v>26</v>
      </c>
      <c r="B27" s="5">
        <v>1376336</v>
      </c>
      <c r="C27" s="6" t="s">
        <v>29</v>
      </c>
      <c r="D27" s="5">
        <v>1606634</v>
      </c>
      <c r="E27" s="9">
        <f t="shared" si="0"/>
        <v>116.73268736703828</v>
      </c>
      <c r="F27" s="5">
        <v>1682023</v>
      </c>
      <c r="G27" s="13">
        <f t="shared" si="1"/>
        <v>104.69235681555351</v>
      </c>
      <c r="I27" s="35" t="s">
        <v>26</v>
      </c>
      <c r="J27" s="26">
        <v>336743</v>
      </c>
      <c r="K27" s="24" t="s">
        <v>29</v>
      </c>
      <c r="L27" s="26">
        <v>358098</v>
      </c>
      <c r="M27" s="27">
        <f t="shared" si="2"/>
        <v>106.34163145187874</v>
      </c>
      <c r="N27" s="26">
        <v>367596</v>
      </c>
      <c r="O27" s="34">
        <f t="shared" si="3"/>
        <v>102.65234656434832</v>
      </c>
    </row>
    <row r="28" spans="1:15" ht="16.5" thickBot="1" x14ac:dyDescent="0.3">
      <c r="A28" s="15" t="s">
        <v>27</v>
      </c>
      <c r="B28" s="16">
        <v>8208522</v>
      </c>
      <c r="C28" s="17" t="s">
        <v>29</v>
      </c>
      <c r="D28" s="16">
        <v>7002174</v>
      </c>
      <c r="E28" s="18">
        <f t="shared" si="0"/>
        <v>85.303712410102577</v>
      </c>
      <c r="F28" s="16">
        <v>6991794</v>
      </c>
      <c r="G28" s="19">
        <f t="shared" si="1"/>
        <v>99.851760324722008</v>
      </c>
      <c r="I28" s="36" t="s">
        <v>27</v>
      </c>
      <c r="J28" s="37">
        <v>1873459</v>
      </c>
      <c r="K28" s="38" t="s">
        <v>29</v>
      </c>
      <c r="L28" s="37">
        <v>1964541</v>
      </c>
      <c r="M28" s="39">
        <f t="shared" si="2"/>
        <v>104.86170233776133</v>
      </c>
      <c r="N28" s="37">
        <v>1936009</v>
      </c>
      <c r="O28" s="40">
        <f t="shared" si="3"/>
        <v>98.547650570794914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opLeftCell="F1" workbookViewId="0">
      <selection activeCell="O1" sqref="O1"/>
    </sheetView>
  </sheetViews>
  <sheetFormatPr defaultRowHeight="15.75" x14ac:dyDescent="0.25"/>
  <cols>
    <col min="1" max="1" width="31.5703125" style="4" bestFit="1" customWidth="1"/>
    <col min="2" max="2" width="15.85546875" style="3" customWidth="1"/>
    <col min="3" max="3" width="15.85546875" style="4" customWidth="1"/>
    <col min="4" max="4" width="15.85546875" style="3" customWidth="1"/>
    <col min="5" max="5" width="15.85546875" style="4" customWidth="1"/>
    <col min="6" max="6" width="15.85546875" style="3" customWidth="1"/>
    <col min="7" max="7" width="15.85546875" style="4" customWidth="1"/>
    <col min="8" max="8" width="10.140625" bestFit="1" customWidth="1"/>
    <col min="9" max="9" width="31.5703125" style="4" bestFit="1" customWidth="1"/>
    <col min="10" max="10" width="15.85546875" style="3" customWidth="1"/>
    <col min="11" max="11" width="15.85546875" style="4" customWidth="1"/>
    <col min="12" max="12" width="15.85546875" style="3" customWidth="1"/>
    <col min="13" max="13" width="15.85546875" style="4" customWidth="1"/>
    <col min="14" max="14" width="15.85546875" style="3" customWidth="1"/>
    <col min="15" max="15" width="15.85546875" style="4" customWidth="1"/>
  </cols>
  <sheetData>
    <row r="1" spans="1:15" x14ac:dyDescent="0.25">
      <c r="A1" s="10" t="s">
        <v>0</v>
      </c>
      <c r="B1" s="20">
        <v>2015</v>
      </c>
      <c r="C1" s="21" t="s">
        <v>30</v>
      </c>
      <c r="D1" s="20">
        <v>2016</v>
      </c>
      <c r="E1" s="21" t="s">
        <v>30</v>
      </c>
      <c r="F1" s="20">
        <v>2017</v>
      </c>
      <c r="G1" s="22" t="s">
        <v>30</v>
      </c>
      <c r="H1" s="1"/>
      <c r="I1" s="28" t="s">
        <v>28</v>
      </c>
      <c r="J1" s="29">
        <v>2015</v>
      </c>
      <c r="K1" s="30" t="s">
        <v>1</v>
      </c>
      <c r="L1" s="29">
        <v>2016</v>
      </c>
      <c r="M1" s="30" t="s">
        <v>1</v>
      </c>
      <c r="N1" s="29">
        <v>2017</v>
      </c>
      <c r="O1" s="31" t="s">
        <v>1</v>
      </c>
    </row>
    <row r="2" spans="1:15" x14ac:dyDescent="0.25">
      <c r="A2" s="11" t="s">
        <v>2</v>
      </c>
      <c r="B2" s="7">
        <f>B3+B9</f>
        <v>21995264</v>
      </c>
      <c r="C2" s="42">
        <f>(B2/$B$2)</f>
        <v>1</v>
      </c>
      <c r="D2" s="7">
        <f>D3+D9</f>
        <v>17908605</v>
      </c>
      <c r="E2" s="42">
        <f>(D2/$D$2)</f>
        <v>1</v>
      </c>
      <c r="F2" s="7">
        <f>F3+F9</f>
        <v>18236133</v>
      </c>
      <c r="G2" s="45">
        <f>(F2/$F$2)</f>
        <v>1</v>
      </c>
      <c r="I2" s="32" t="s">
        <v>2</v>
      </c>
      <c r="J2" s="23">
        <f>J3+J9</f>
        <v>6510840</v>
      </c>
      <c r="K2" s="47">
        <f>(J2/$J$2)</f>
        <v>1</v>
      </c>
      <c r="L2" s="23">
        <f>L3+L9</f>
        <v>6145680</v>
      </c>
      <c r="M2" s="47">
        <f>(L2/$L$2)</f>
        <v>1</v>
      </c>
      <c r="N2" s="23">
        <f>N3+N9</f>
        <v>6342942</v>
      </c>
      <c r="O2" s="48">
        <f>(N2/$N$2)</f>
        <v>1</v>
      </c>
    </row>
    <row r="3" spans="1:15" x14ac:dyDescent="0.25">
      <c r="A3" s="11" t="s">
        <v>3</v>
      </c>
      <c r="B3" s="7">
        <f>SUM(B4:B8)</f>
        <v>7626733</v>
      </c>
      <c r="C3" s="42">
        <f>(B3/$B$2)</f>
        <v>0.34674432641499553</v>
      </c>
      <c r="D3" s="7">
        <f>SUM(D4:D8)</f>
        <v>6355076</v>
      </c>
      <c r="E3" s="42">
        <f t="shared" ref="E3:E28" si="0">(D3/$D$2)</f>
        <v>0.35486158748824936</v>
      </c>
      <c r="F3" s="5">
        <f>SUM(F4:F8)</f>
        <v>6251642</v>
      </c>
      <c r="G3" s="44">
        <f t="shared" ref="G3:G28" si="1">(F3/$F$2)</f>
        <v>0.34281620999364282</v>
      </c>
      <c r="I3" s="32" t="s">
        <v>3</v>
      </c>
      <c r="J3" s="23">
        <f>SUM(J4:J8)</f>
        <v>2502449</v>
      </c>
      <c r="K3" s="47">
        <f t="shared" ref="K3:K28" si="2">(J3/$J$2)</f>
        <v>0.3843511743492391</v>
      </c>
      <c r="L3" s="23">
        <f>SUM(L4:L8)</f>
        <v>2450768</v>
      </c>
      <c r="M3" s="47">
        <f t="shared" ref="M3:M28" si="3">(L3/$L$2)</f>
        <v>0.39877897970606996</v>
      </c>
      <c r="N3" s="23">
        <f>SUM(N4:N8)</f>
        <v>2544478</v>
      </c>
      <c r="O3" s="48">
        <f t="shared" ref="O3:O28" si="4">(N3/$N$2)</f>
        <v>0.40115107469057731</v>
      </c>
    </row>
    <row r="4" spans="1:15" x14ac:dyDescent="0.25">
      <c r="A4" s="14" t="s">
        <v>4</v>
      </c>
      <c r="B4" s="5">
        <v>2516695</v>
      </c>
      <c r="C4" s="41">
        <f t="shared" ref="C4:C28" si="5">(B4/$B$2)</f>
        <v>0.11441985874777406</v>
      </c>
      <c r="D4" s="5">
        <v>2396096</v>
      </c>
      <c r="E4" s="41">
        <f t="shared" si="0"/>
        <v>0.13379579258127589</v>
      </c>
      <c r="F4" s="5">
        <v>1980139</v>
      </c>
      <c r="G4" s="45">
        <f t="shared" si="1"/>
        <v>0.10858327256112905</v>
      </c>
      <c r="I4" s="35" t="s">
        <v>4</v>
      </c>
      <c r="J4" s="26">
        <v>796187</v>
      </c>
      <c r="K4" s="46">
        <f t="shared" si="2"/>
        <v>0.12228637165096977</v>
      </c>
      <c r="L4" s="26">
        <v>960342</v>
      </c>
      <c r="M4" s="46">
        <f t="shared" si="3"/>
        <v>0.15626293591596047</v>
      </c>
      <c r="N4" s="26">
        <v>894262</v>
      </c>
      <c r="O4" s="49">
        <f t="shared" si="4"/>
        <v>0.1409853660966788</v>
      </c>
    </row>
    <row r="5" spans="1:15" x14ac:dyDescent="0.25">
      <c r="A5" s="14" t="s">
        <v>5</v>
      </c>
      <c r="B5" s="5">
        <v>21922</v>
      </c>
      <c r="C5" s="41">
        <f t="shared" si="5"/>
        <v>9.9666910113013416E-4</v>
      </c>
      <c r="D5" s="5">
        <v>48007</v>
      </c>
      <c r="E5" s="41">
        <f t="shared" si="0"/>
        <v>2.6806666404222998E-3</v>
      </c>
      <c r="F5" s="5">
        <v>139708</v>
      </c>
      <c r="G5" s="45">
        <f t="shared" si="1"/>
        <v>7.6610540184149784E-3</v>
      </c>
      <c r="I5" s="35" t="s">
        <v>5</v>
      </c>
      <c r="J5" s="26">
        <v>8238</v>
      </c>
      <c r="K5" s="46">
        <f t="shared" si="2"/>
        <v>1.2652745267891701E-3</v>
      </c>
      <c r="L5" s="26">
        <v>38315</v>
      </c>
      <c r="M5" s="46">
        <f t="shared" si="3"/>
        <v>6.2344606292550212E-3</v>
      </c>
      <c r="N5" s="26">
        <v>126417</v>
      </c>
      <c r="O5" s="49">
        <f t="shared" si="4"/>
        <v>1.9930341472458681E-2</v>
      </c>
    </row>
    <row r="6" spans="1:15" x14ac:dyDescent="0.25">
      <c r="A6" s="14" t="s">
        <v>6</v>
      </c>
      <c r="B6" s="5">
        <v>2318105</v>
      </c>
      <c r="C6" s="41">
        <f t="shared" si="5"/>
        <v>0.10539109691977327</v>
      </c>
      <c r="D6" s="5">
        <v>1668785</v>
      </c>
      <c r="E6" s="41">
        <f t="shared" si="0"/>
        <v>9.3183416575439576E-2</v>
      </c>
      <c r="F6" s="5">
        <v>1890038</v>
      </c>
      <c r="G6" s="45">
        <f t="shared" si="1"/>
        <v>0.1036424772730052</v>
      </c>
      <c r="I6" s="35" t="s">
        <v>6</v>
      </c>
      <c r="J6" s="26">
        <v>627204</v>
      </c>
      <c r="K6" s="46">
        <f t="shared" si="2"/>
        <v>9.6332270490443628E-2</v>
      </c>
      <c r="L6" s="26">
        <v>482545</v>
      </c>
      <c r="M6" s="46">
        <f t="shared" si="3"/>
        <v>7.8517755561630279E-2</v>
      </c>
      <c r="N6" s="26">
        <v>528535</v>
      </c>
      <c r="O6" s="49">
        <f t="shared" si="4"/>
        <v>8.332647531697436E-2</v>
      </c>
    </row>
    <row r="7" spans="1:15" x14ac:dyDescent="0.25">
      <c r="A7" s="14" t="s">
        <v>7</v>
      </c>
      <c r="B7" s="5">
        <v>2288575</v>
      </c>
      <c r="C7" s="41">
        <f t="shared" si="5"/>
        <v>0.10404853517557235</v>
      </c>
      <c r="D7" s="5">
        <v>1927501</v>
      </c>
      <c r="E7" s="41">
        <f t="shared" si="0"/>
        <v>0.10762987960257095</v>
      </c>
      <c r="F7" s="5">
        <v>1898686</v>
      </c>
      <c r="G7" s="45">
        <f t="shared" si="1"/>
        <v>0.10411670061849188</v>
      </c>
      <c r="I7" s="35" t="s">
        <v>7</v>
      </c>
      <c r="J7" s="26">
        <v>920435</v>
      </c>
      <c r="K7" s="46">
        <f t="shared" si="2"/>
        <v>0.14136962358159624</v>
      </c>
      <c r="L7" s="26">
        <v>826489</v>
      </c>
      <c r="M7" s="46">
        <f t="shared" si="3"/>
        <v>0.13448292133661369</v>
      </c>
      <c r="N7" s="26">
        <v>858005</v>
      </c>
      <c r="O7" s="49">
        <f t="shared" si="4"/>
        <v>0.13526924887536415</v>
      </c>
    </row>
    <row r="8" spans="1:15" x14ac:dyDescent="0.25">
      <c r="A8" s="14" t="s">
        <v>8</v>
      </c>
      <c r="B8" s="5">
        <v>481436</v>
      </c>
      <c r="C8" s="41">
        <f t="shared" si="5"/>
        <v>2.1888166470745703E-2</v>
      </c>
      <c r="D8" s="5">
        <v>314687</v>
      </c>
      <c r="E8" s="41">
        <f t="shared" si="0"/>
        <v>1.7571832088540677E-2</v>
      </c>
      <c r="F8" s="5">
        <v>343071</v>
      </c>
      <c r="G8" s="45">
        <f t="shared" si="1"/>
        <v>1.8812705522601749E-2</v>
      </c>
      <c r="I8" s="35" t="s">
        <v>8</v>
      </c>
      <c r="J8" s="26">
        <v>150385</v>
      </c>
      <c r="K8" s="46">
        <f t="shared" si="2"/>
        <v>2.3097634099440319E-2</v>
      </c>
      <c r="L8" s="26">
        <v>143077</v>
      </c>
      <c r="M8" s="46">
        <f t="shared" si="3"/>
        <v>2.3280906262610482E-2</v>
      </c>
      <c r="N8" s="26">
        <v>137259</v>
      </c>
      <c r="O8" s="49">
        <f t="shared" si="4"/>
        <v>2.1639642929101355E-2</v>
      </c>
    </row>
    <row r="9" spans="1:15" x14ac:dyDescent="0.25">
      <c r="A9" s="11" t="s">
        <v>9</v>
      </c>
      <c r="B9" s="7">
        <f>B10+B11</f>
        <v>14368531</v>
      </c>
      <c r="C9" s="42">
        <f t="shared" si="5"/>
        <v>0.65325567358500447</v>
      </c>
      <c r="D9" s="7">
        <f>D10+D11</f>
        <v>11553529</v>
      </c>
      <c r="E9" s="42">
        <f t="shared" si="0"/>
        <v>0.64513841251175064</v>
      </c>
      <c r="F9" s="7">
        <f>F10+F11</f>
        <v>11984491</v>
      </c>
      <c r="G9" s="44">
        <f t="shared" si="1"/>
        <v>0.65718379000635718</v>
      </c>
      <c r="I9" s="32" t="s">
        <v>9</v>
      </c>
      <c r="J9" s="23">
        <f>J10+J11</f>
        <v>4008391</v>
      </c>
      <c r="K9" s="47">
        <f t="shared" si="2"/>
        <v>0.61564882565076084</v>
      </c>
      <c r="L9" s="23">
        <f>L10+L11</f>
        <v>3694912</v>
      </c>
      <c r="M9" s="47">
        <f t="shared" si="3"/>
        <v>0.6012210202939301</v>
      </c>
      <c r="N9" s="23">
        <f>N10+N11</f>
        <v>3798464</v>
      </c>
      <c r="O9" s="48">
        <f t="shared" si="4"/>
        <v>0.59884892530942269</v>
      </c>
    </row>
    <row r="10" spans="1:15" x14ac:dyDescent="0.25">
      <c r="A10" s="11" t="s">
        <v>10</v>
      </c>
      <c r="B10" s="5">
        <v>2452396</v>
      </c>
      <c r="C10" s="42">
        <f t="shared" si="5"/>
        <v>0.11149654762043319</v>
      </c>
      <c r="D10" s="5">
        <v>2294563</v>
      </c>
      <c r="E10" s="42">
        <f t="shared" si="0"/>
        <v>0.12812628342631935</v>
      </c>
      <c r="F10" s="5">
        <v>2632402</v>
      </c>
      <c r="G10" s="44">
        <f t="shared" si="1"/>
        <v>0.14435088842574245</v>
      </c>
      <c r="I10" s="32" t="s">
        <v>10</v>
      </c>
      <c r="J10" s="26">
        <v>105428</v>
      </c>
      <c r="K10" s="46">
        <f t="shared" si="2"/>
        <v>1.6192687886662858E-2</v>
      </c>
      <c r="L10" s="26">
        <v>129115</v>
      </c>
      <c r="M10" s="46">
        <f t="shared" si="3"/>
        <v>2.1009066531287018E-2</v>
      </c>
      <c r="N10" s="26">
        <v>175307</v>
      </c>
      <c r="O10" s="49">
        <f t="shared" si="4"/>
        <v>2.7638121237747403E-2</v>
      </c>
    </row>
    <row r="11" spans="1:15" x14ac:dyDescent="0.25">
      <c r="A11" s="11" t="s">
        <v>11</v>
      </c>
      <c r="B11" s="5">
        <f>SUM(B12:B14)</f>
        <v>11916135</v>
      </c>
      <c r="C11" s="42">
        <f t="shared" si="5"/>
        <v>0.54175912596457132</v>
      </c>
      <c r="D11" s="5">
        <f>SUM(D12:D14)</f>
        <v>9258966</v>
      </c>
      <c r="E11" s="42">
        <f t="shared" si="0"/>
        <v>0.51701212908543126</v>
      </c>
      <c r="F11" s="5">
        <f>SUM(F12:F14)</f>
        <v>9352089</v>
      </c>
      <c r="G11" s="44">
        <f t="shared" si="1"/>
        <v>0.51283290158061468</v>
      </c>
      <c r="I11" s="32" t="s">
        <v>11</v>
      </c>
      <c r="J11" s="26">
        <f>SUM(J12:J14)</f>
        <v>3902963</v>
      </c>
      <c r="K11" s="46">
        <f t="shared" si="2"/>
        <v>0.59945613776409801</v>
      </c>
      <c r="L11" s="26">
        <f>SUM(L12:L14)</f>
        <v>3565797</v>
      </c>
      <c r="M11" s="46">
        <f t="shared" si="3"/>
        <v>0.58021195376264301</v>
      </c>
      <c r="N11" s="26">
        <f>SUM(N12:N14)</f>
        <v>3623157</v>
      </c>
      <c r="O11" s="49">
        <f t="shared" si="4"/>
        <v>0.57121080407167524</v>
      </c>
    </row>
    <row r="12" spans="1:15" x14ac:dyDescent="0.25">
      <c r="A12" s="14" t="s">
        <v>12</v>
      </c>
      <c r="B12" s="5">
        <v>258728</v>
      </c>
      <c r="C12" s="41">
        <f t="shared" si="5"/>
        <v>1.1762895867037559E-2</v>
      </c>
      <c r="D12" s="5">
        <v>48330</v>
      </c>
      <c r="E12" s="41">
        <f t="shared" si="0"/>
        <v>2.6987026627702158E-3</v>
      </c>
      <c r="F12" s="5">
        <v>107734</v>
      </c>
      <c r="G12" s="45">
        <f t="shared" si="1"/>
        <v>5.9077217741283199E-3</v>
      </c>
      <c r="I12" s="35" t="s">
        <v>12</v>
      </c>
      <c r="J12" s="26">
        <v>48906</v>
      </c>
      <c r="K12" s="46">
        <f t="shared" si="2"/>
        <v>7.5114731739683357E-3</v>
      </c>
      <c r="L12" s="26">
        <v>47211</v>
      </c>
      <c r="M12" s="46">
        <f t="shared" si="3"/>
        <v>7.6819814894364818E-3</v>
      </c>
      <c r="N12" s="26">
        <v>99638</v>
      </c>
      <c r="O12" s="49">
        <f t="shared" si="4"/>
        <v>1.5708483539657151E-2</v>
      </c>
    </row>
    <row r="13" spans="1:15" x14ac:dyDescent="0.25">
      <c r="A13" s="14" t="s">
        <v>13</v>
      </c>
      <c r="B13" s="5">
        <v>8825727</v>
      </c>
      <c r="C13" s="41">
        <f t="shared" si="5"/>
        <v>0.40125578851883753</v>
      </c>
      <c r="D13" s="5">
        <v>6571001</v>
      </c>
      <c r="E13" s="41">
        <f t="shared" si="0"/>
        <v>0.36691864050829198</v>
      </c>
      <c r="F13" s="5">
        <v>6403904</v>
      </c>
      <c r="G13" s="45">
        <f t="shared" si="1"/>
        <v>0.35116567750410682</v>
      </c>
      <c r="I13" s="35" t="s">
        <v>13</v>
      </c>
      <c r="J13" s="26">
        <v>1597117</v>
      </c>
      <c r="K13" s="46">
        <f t="shared" si="2"/>
        <v>0.24530122073342303</v>
      </c>
      <c r="L13" s="26">
        <v>1413375</v>
      </c>
      <c r="M13" s="46">
        <f t="shared" si="3"/>
        <v>0.2299786191275823</v>
      </c>
      <c r="N13" s="26">
        <v>1339372</v>
      </c>
      <c r="O13" s="49">
        <f t="shared" si="4"/>
        <v>0.21115942728153592</v>
      </c>
    </row>
    <row r="14" spans="1:15" x14ac:dyDescent="0.25">
      <c r="A14" s="14" t="s">
        <v>14</v>
      </c>
      <c r="B14" s="5">
        <v>2831680</v>
      </c>
      <c r="C14" s="41">
        <f t="shared" si="5"/>
        <v>0.12874044157869621</v>
      </c>
      <c r="D14" s="5">
        <v>2639635</v>
      </c>
      <c r="E14" s="41">
        <f t="shared" si="0"/>
        <v>0.14739478591436911</v>
      </c>
      <c r="F14" s="5">
        <v>2840451</v>
      </c>
      <c r="G14" s="45">
        <f t="shared" si="1"/>
        <v>0.15575950230237956</v>
      </c>
      <c r="I14" s="35" t="s">
        <v>14</v>
      </c>
      <c r="J14" s="26">
        <v>2256940</v>
      </c>
      <c r="K14" s="46">
        <f t="shared" si="2"/>
        <v>0.34664344385670665</v>
      </c>
      <c r="L14" s="26">
        <v>2105211</v>
      </c>
      <c r="M14" s="46">
        <f t="shared" si="3"/>
        <v>0.34255135314562424</v>
      </c>
      <c r="N14" s="26">
        <v>2184147</v>
      </c>
      <c r="O14" s="49">
        <f t="shared" si="4"/>
        <v>0.34434289325048217</v>
      </c>
    </row>
    <row r="15" spans="1:15" x14ac:dyDescent="0.25">
      <c r="A15" s="11" t="s">
        <v>15</v>
      </c>
      <c r="B15" s="7">
        <f>SUM(B16:B21)</f>
        <v>4338335</v>
      </c>
      <c r="C15" s="42">
        <f t="shared" si="5"/>
        <v>0.19723950574087221</v>
      </c>
      <c r="D15" s="7">
        <f>SUM(D16:D21)</f>
        <v>3507284</v>
      </c>
      <c r="E15" s="42">
        <f t="shared" si="0"/>
        <v>0.19584350651544327</v>
      </c>
      <c r="F15" s="7">
        <f>SUM(F16:F21)</f>
        <v>4207393</v>
      </c>
      <c r="G15" s="44">
        <f t="shared" si="1"/>
        <v>0.23071738948164064</v>
      </c>
      <c r="I15" s="32" t="s">
        <v>15</v>
      </c>
      <c r="J15" s="23">
        <f>SUM(J16:J21)</f>
        <v>1416777</v>
      </c>
      <c r="K15" s="47">
        <f t="shared" si="2"/>
        <v>0.21760279779567612</v>
      </c>
      <c r="L15" s="23">
        <f>SUM(L16:L21)</f>
        <v>1584621</v>
      </c>
      <c r="M15" s="47">
        <f t="shared" si="3"/>
        <v>0.25784307025422737</v>
      </c>
      <c r="N15" s="23">
        <f>SUM(N16:N21)</f>
        <v>1858474</v>
      </c>
      <c r="O15" s="48">
        <f t="shared" si="4"/>
        <v>0.29299873780967883</v>
      </c>
    </row>
    <row r="16" spans="1:15" x14ac:dyDescent="0.25">
      <c r="A16" s="14" t="s">
        <v>16</v>
      </c>
      <c r="B16" s="5">
        <v>347386</v>
      </c>
      <c r="C16" s="41">
        <f t="shared" si="5"/>
        <v>1.579367267426297E-2</v>
      </c>
      <c r="D16" s="5">
        <v>311835</v>
      </c>
      <c r="E16" s="41">
        <f t="shared" si="0"/>
        <v>1.7412579036725641E-2</v>
      </c>
      <c r="F16" s="5">
        <v>386163</v>
      </c>
      <c r="G16" s="45">
        <f t="shared" si="1"/>
        <v>2.1175706494353821E-2</v>
      </c>
      <c r="I16" s="35" t="s">
        <v>16</v>
      </c>
      <c r="J16" s="26">
        <v>135092</v>
      </c>
      <c r="K16" s="46">
        <f t="shared" si="2"/>
        <v>2.0748782031197205E-2</v>
      </c>
      <c r="L16" s="26">
        <v>146872</v>
      </c>
      <c r="M16" s="46">
        <f t="shared" si="3"/>
        <v>2.3898413194308847E-2</v>
      </c>
      <c r="N16" s="26">
        <v>165172</v>
      </c>
      <c r="O16" s="49">
        <f t="shared" si="4"/>
        <v>2.604028225388156E-2</v>
      </c>
    </row>
    <row r="17" spans="1:15" x14ac:dyDescent="0.25">
      <c r="A17" s="14" t="s">
        <v>17</v>
      </c>
      <c r="B17" s="5">
        <v>1178157</v>
      </c>
      <c r="C17" s="41">
        <f t="shared" si="5"/>
        <v>5.3564121803675556E-2</v>
      </c>
      <c r="D17" s="5">
        <v>915971</v>
      </c>
      <c r="E17" s="41">
        <f t="shared" si="0"/>
        <v>5.1146976551216583E-2</v>
      </c>
      <c r="F17" s="5">
        <v>1123693</v>
      </c>
      <c r="G17" s="45">
        <f t="shared" si="1"/>
        <v>6.1619039518959418E-2</v>
      </c>
      <c r="I17" s="35" t="s">
        <v>17</v>
      </c>
      <c r="J17" s="26">
        <v>529309</v>
      </c>
      <c r="K17" s="46">
        <f t="shared" si="2"/>
        <v>8.1296576171431031E-2</v>
      </c>
      <c r="L17" s="26">
        <v>536111</v>
      </c>
      <c r="M17" s="46">
        <f t="shared" si="3"/>
        <v>8.7233796748284978E-2</v>
      </c>
      <c r="N17" s="26">
        <v>645463</v>
      </c>
      <c r="O17" s="49">
        <f t="shared" si="4"/>
        <v>0.10176082328988661</v>
      </c>
    </row>
    <row r="18" spans="1:15" x14ac:dyDescent="0.25">
      <c r="A18" s="14" t="s">
        <v>18</v>
      </c>
      <c r="B18" s="5">
        <v>247353</v>
      </c>
      <c r="C18" s="41">
        <f t="shared" si="5"/>
        <v>1.1245739082740722E-2</v>
      </c>
      <c r="D18" s="5">
        <v>187022</v>
      </c>
      <c r="E18" s="41">
        <f t="shared" si="0"/>
        <v>1.044313613483574E-2</v>
      </c>
      <c r="F18" s="5">
        <v>278549</v>
      </c>
      <c r="G18" s="45">
        <f t="shared" si="1"/>
        <v>1.5274565062669811E-2</v>
      </c>
      <c r="I18" s="35" t="s">
        <v>18</v>
      </c>
      <c r="J18" s="26">
        <v>56224</v>
      </c>
      <c r="K18" s="46">
        <f t="shared" si="2"/>
        <v>8.6354448888315491E-3</v>
      </c>
      <c r="L18" s="26">
        <v>53909</v>
      </c>
      <c r="M18" s="46">
        <f t="shared" si="3"/>
        <v>8.7718527485973891E-3</v>
      </c>
      <c r="N18" s="26">
        <v>54802</v>
      </c>
      <c r="O18" s="49">
        <f t="shared" si="4"/>
        <v>8.6398393679147627E-3</v>
      </c>
    </row>
    <row r="19" spans="1:15" x14ac:dyDescent="0.25">
      <c r="A19" s="14" t="s">
        <v>19</v>
      </c>
      <c r="B19" s="5">
        <v>1659826</v>
      </c>
      <c r="C19" s="41">
        <f t="shared" si="5"/>
        <v>7.5462881463936968E-2</v>
      </c>
      <c r="D19" s="5">
        <v>1544446</v>
      </c>
      <c r="E19" s="41">
        <f t="shared" si="0"/>
        <v>8.6240441396747539E-2</v>
      </c>
      <c r="F19" s="5">
        <v>1781014</v>
      </c>
      <c r="G19" s="45">
        <f t="shared" si="1"/>
        <v>9.7664016817600535E-2</v>
      </c>
      <c r="I19" s="35" t="s">
        <v>19</v>
      </c>
      <c r="J19" s="26">
        <v>444736</v>
      </c>
      <c r="K19" s="46">
        <f t="shared" si="2"/>
        <v>6.8307008005111469E-2</v>
      </c>
      <c r="L19" s="26">
        <v>584213</v>
      </c>
      <c r="M19" s="46">
        <f t="shared" si="3"/>
        <v>9.5060758126033248E-2</v>
      </c>
      <c r="N19" s="26">
        <v>715394</v>
      </c>
      <c r="O19" s="49">
        <f t="shared" si="4"/>
        <v>0.11278583345078672</v>
      </c>
    </row>
    <row r="20" spans="1:15" x14ac:dyDescent="0.25">
      <c r="A20" s="14" t="s">
        <v>20</v>
      </c>
      <c r="B20" s="5">
        <v>898906</v>
      </c>
      <c r="C20" s="41">
        <f t="shared" si="5"/>
        <v>4.0868161436934787E-2</v>
      </c>
      <c r="D20" s="5">
        <v>543733</v>
      </c>
      <c r="E20" s="41">
        <f t="shared" si="0"/>
        <v>3.0361549657273695E-2</v>
      </c>
      <c r="F20" s="5">
        <v>634098</v>
      </c>
      <c r="G20" s="45">
        <f t="shared" si="1"/>
        <v>3.4771516527105827E-2</v>
      </c>
      <c r="I20" s="35" t="s">
        <v>20</v>
      </c>
      <c r="J20" s="26">
        <v>251416</v>
      </c>
      <c r="K20" s="46">
        <f t="shared" si="2"/>
        <v>3.8614986699104875E-2</v>
      </c>
      <c r="L20" s="26">
        <v>263516</v>
      </c>
      <c r="M20" s="46">
        <f t="shared" si="3"/>
        <v>4.2878249437002906E-2</v>
      </c>
      <c r="N20" s="26">
        <v>277643</v>
      </c>
      <c r="O20" s="49">
        <f t="shared" si="4"/>
        <v>4.3771959447209199E-2</v>
      </c>
    </row>
    <row r="21" spans="1:15" x14ac:dyDescent="0.25">
      <c r="A21" s="14" t="s">
        <v>21</v>
      </c>
      <c r="B21" s="5">
        <v>6707</v>
      </c>
      <c r="C21" s="41">
        <f t="shared" si="5"/>
        <v>3.0492927932122116E-4</v>
      </c>
      <c r="D21" s="5">
        <v>4277</v>
      </c>
      <c r="E21" s="41">
        <f t="shared" si="0"/>
        <v>2.3882373864407642E-4</v>
      </c>
      <c r="F21" s="5">
        <v>3876</v>
      </c>
      <c r="G21" s="45">
        <f t="shared" si="1"/>
        <v>2.1254506095124442E-4</v>
      </c>
      <c r="I21" s="35" t="s">
        <v>21</v>
      </c>
      <c r="J21" s="26">
        <v>0</v>
      </c>
      <c r="K21" s="46">
        <f t="shared" si="2"/>
        <v>0</v>
      </c>
      <c r="L21" s="26">
        <v>0</v>
      </c>
      <c r="M21" s="46">
        <f t="shared" si="3"/>
        <v>0</v>
      </c>
      <c r="N21" s="26">
        <v>0</v>
      </c>
      <c r="O21" s="49">
        <f t="shared" si="4"/>
        <v>0</v>
      </c>
    </row>
    <row r="22" spans="1:15" x14ac:dyDescent="0.25">
      <c r="A22" s="11" t="s">
        <v>22</v>
      </c>
      <c r="B22" s="7">
        <f>B23</f>
        <v>9448407</v>
      </c>
      <c r="C22" s="42">
        <f t="shared" si="5"/>
        <v>0.42956551919540498</v>
      </c>
      <c r="D22" s="7">
        <f>D23</f>
        <v>7399147</v>
      </c>
      <c r="E22" s="42">
        <f t="shared" si="0"/>
        <v>0.41316154999230814</v>
      </c>
      <c r="F22" s="7">
        <f>F23</f>
        <v>7036946</v>
      </c>
      <c r="G22" s="44">
        <f t="shared" si="1"/>
        <v>0.38587928701770269</v>
      </c>
      <c r="I22" s="32" t="s">
        <v>22</v>
      </c>
      <c r="J22" s="23">
        <f>J23</f>
        <v>3220604</v>
      </c>
      <c r="K22" s="47">
        <f t="shared" si="2"/>
        <v>0.49465261010868028</v>
      </c>
      <c r="L22" s="23">
        <f>L23</f>
        <v>2596518</v>
      </c>
      <c r="M22" s="47">
        <f t="shared" si="3"/>
        <v>0.42249482563361579</v>
      </c>
      <c r="N22" s="23">
        <f>N23</f>
        <v>2548459</v>
      </c>
      <c r="O22" s="48">
        <f t="shared" si="4"/>
        <v>0.40177870142908451</v>
      </c>
    </row>
    <row r="23" spans="1:15" x14ac:dyDescent="0.25">
      <c r="A23" s="14" t="s">
        <v>23</v>
      </c>
      <c r="B23" s="5">
        <f>SUM(B24:B27)</f>
        <v>9448407</v>
      </c>
      <c r="C23" s="41">
        <f t="shared" si="5"/>
        <v>0.42956551919540498</v>
      </c>
      <c r="D23" s="5">
        <f>SUM(D24:D27)</f>
        <v>7399147</v>
      </c>
      <c r="E23" s="41">
        <f t="shared" si="0"/>
        <v>0.41316154999230814</v>
      </c>
      <c r="F23" s="5">
        <f>SUM(F24:F27)</f>
        <v>7036946</v>
      </c>
      <c r="G23" s="45">
        <f t="shared" si="1"/>
        <v>0.38587928701770269</v>
      </c>
      <c r="H23" s="2"/>
      <c r="I23" s="35" t="s">
        <v>23</v>
      </c>
      <c r="J23" s="26">
        <f>SUM(J24:J27)</f>
        <v>3220604</v>
      </c>
      <c r="K23" s="46">
        <f t="shared" si="2"/>
        <v>0.49465261010868028</v>
      </c>
      <c r="L23" s="26">
        <f>SUM(L24:L27)</f>
        <v>2596518</v>
      </c>
      <c r="M23" s="46">
        <f t="shared" si="3"/>
        <v>0.42249482563361579</v>
      </c>
      <c r="N23" s="26">
        <f>SUM(N24:N27)</f>
        <v>2548459</v>
      </c>
      <c r="O23" s="49">
        <f t="shared" si="4"/>
        <v>0.40177870142908451</v>
      </c>
    </row>
    <row r="24" spans="1:15" x14ac:dyDescent="0.25">
      <c r="A24" s="14" t="s">
        <v>19</v>
      </c>
      <c r="B24" s="5">
        <v>6680659</v>
      </c>
      <c r="C24" s="41">
        <f t="shared" si="5"/>
        <v>0.30373170333395405</v>
      </c>
      <c r="D24" s="5">
        <v>4812099</v>
      </c>
      <c r="E24" s="41">
        <f t="shared" si="0"/>
        <v>0.26870317369778385</v>
      </c>
      <c r="F24" s="5">
        <v>4434107</v>
      </c>
      <c r="G24" s="45">
        <f t="shared" si="1"/>
        <v>0.2431495207893033</v>
      </c>
      <c r="I24" s="35" t="s">
        <v>19</v>
      </c>
      <c r="J24" s="26">
        <v>2418668</v>
      </c>
      <c r="K24" s="46">
        <f t="shared" si="2"/>
        <v>0.37148324947318623</v>
      </c>
      <c r="L24" s="26">
        <v>1906851</v>
      </c>
      <c r="M24" s="46">
        <f t="shared" si="3"/>
        <v>0.31027502245479749</v>
      </c>
      <c r="N24" s="26">
        <v>1905594</v>
      </c>
      <c r="O24" s="49">
        <f t="shared" si="4"/>
        <v>0.30042746725415431</v>
      </c>
    </row>
    <row r="25" spans="1:15" x14ac:dyDescent="0.25">
      <c r="A25" s="14" t="s">
        <v>24</v>
      </c>
      <c r="B25" s="5">
        <v>1071539</v>
      </c>
      <c r="C25" s="41">
        <f t="shared" si="5"/>
        <v>4.8716805581419706E-2</v>
      </c>
      <c r="D25" s="5">
        <v>780184</v>
      </c>
      <c r="E25" s="41">
        <f t="shared" si="0"/>
        <v>4.3564755602125346E-2</v>
      </c>
      <c r="F25" s="5">
        <v>714923</v>
      </c>
      <c r="G25" s="45">
        <f t="shared" si="1"/>
        <v>3.9203651344284447E-2</v>
      </c>
      <c r="I25" s="35" t="s">
        <v>24</v>
      </c>
      <c r="J25" s="26">
        <v>380929</v>
      </c>
      <c r="K25" s="46">
        <f t="shared" si="2"/>
        <v>5.850689004798152E-2</v>
      </c>
      <c r="L25" s="26">
        <v>281303</v>
      </c>
      <c r="M25" s="46">
        <f t="shared" si="3"/>
        <v>4.577247757774567E-2</v>
      </c>
      <c r="N25" s="26">
        <v>221743</v>
      </c>
      <c r="O25" s="49">
        <f t="shared" si="4"/>
        <v>3.4959014287061115E-2</v>
      </c>
    </row>
    <row r="26" spans="1:15" x14ac:dyDescent="0.25">
      <c r="A26" s="14" t="s">
        <v>25</v>
      </c>
      <c r="B26" s="5">
        <v>319873</v>
      </c>
      <c r="C26" s="41">
        <f t="shared" si="5"/>
        <v>1.454281248908856E-2</v>
      </c>
      <c r="D26" s="5">
        <v>200230</v>
      </c>
      <c r="E26" s="41">
        <f t="shared" si="0"/>
        <v>1.1180658683353616E-2</v>
      </c>
      <c r="F26" s="5">
        <v>205893</v>
      </c>
      <c r="G26" s="45">
        <f t="shared" si="1"/>
        <v>1.129038705738766E-2</v>
      </c>
      <c r="I26" s="35" t="s">
        <v>25</v>
      </c>
      <c r="J26" s="26">
        <v>84264</v>
      </c>
      <c r="K26" s="46">
        <f t="shared" si="2"/>
        <v>1.2942108852313988E-2</v>
      </c>
      <c r="L26" s="26">
        <v>50266</v>
      </c>
      <c r="M26" s="46">
        <f t="shared" si="3"/>
        <v>8.1790786373517662E-3</v>
      </c>
      <c r="N26" s="26">
        <v>53526</v>
      </c>
      <c r="O26" s="49">
        <f t="shared" si="4"/>
        <v>8.4386708880516328E-3</v>
      </c>
    </row>
    <row r="27" spans="1:15" x14ac:dyDescent="0.25">
      <c r="A27" s="14" t="s">
        <v>26</v>
      </c>
      <c r="B27" s="5">
        <v>1376336</v>
      </c>
      <c r="C27" s="41">
        <f t="shared" si="5"/>
        <v>6.2574197790942629E-2</v>
      </c>
      <c r="D27" s="5">
        <v>1606634</v>
      </c>
      <c r="E27" s="41">
        <f t="shared" si="0"/>
        <v>8.9712962009045369E-2</v>
      </c>
      <c r="F27" s="5">
        <v>1682023</v>
      </c>
      <c r="G27" s="45">
        <f t="shared" si="1"/>
        <v>9.2235727826727301E-2</v>
      </c>
      <c r="I27" s="35" t="s">
        <v>26</v>
      </c>
      <c r="J27" s="26">
        <v>336743</v>
      </c>
      <c r="K27" s="46">
        <f t="shared" si="2"/>
        <v>5.1720361735198533E-2</v>
      </c>
      <c r="L27" s="26">
        <v>358098</v>
      </c>
      <c r="M27" s="46">
        <f t="shared" si="3"/>
        <v>5.8268246963720856E-2</v>
      </c>
      <c r="N27" s="26">
        <v>367596</v>
      </c>
      <c r="O27" s="49">
        <f t="shared" si="4"/>
        <v>5.7953548999817438E-2</v>
      </c>
    </row>
    <row r="28" spans="1:15" ht="16.5" thickBot="1" x14ac:dyDescent="0.3">
      <c r="A28" s="15" t="s">
        <v>27</v>
      </c>
      <c r="B28" s="16">
        <v>8208522</v>
      </c>
      <c r="C28" s="42">
        <f t="shared" si="5"/>
        <v>0.37319497506372279</v>
      </c>
      <c r="D28" s="16">
        <v>7002174</v>
      </c>
      <c r="E28" s="42">
        <f t="shared" si="0"/>
        <v>0.39099494349224856</v>
      </c>
      <c r="F28" s="16">
        <v>6991794</v>
      </c>
      <c r="G28" s="44">
        <f t="shared" si="1"/>
        <v>0.38340332350065665</v>
      </c>
      <c r="I28" s="36" t="s">
        <v>27</v>
      </c>
      <c r="J28" s="37">
        <v>1873459</v>
      </c>
      <c r="K28" s="47">
        <f t="shared" si="2"/>
        <v>0.28774459209564357</v>
      </c>
      <c r="L28" s="37">
        <v>1964541</v>
      </c>
      <c r="M28" s="47">
        <f t="shared" si="3"/>
        <v>0.31966210411215684</v>
      </c>
      <c r="N28" s="37">
        <v>1936009</v>
      </c>
      <c r="O28" s="48">
        <f t="shared" si="4"/>
        <v>0.30522256076123666</v>
      </c>
    </row>
    <row r="30" spans="1:15" x14ac:dyDescent="0.25">
      <c r="C30" s="43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tabSelected="1" workbookViewId="0"/>
  </sheetViews>
  <sheetFormatPr defaultRowHeight="15" x14ac:dyDescent="0.25"/>
  <cols>
    <col min="1" max="1" width="33.5703125" customWidth="1"/>
    <col min="2" max="4" width="15.140625" customWidth="1"/>
    <col min="6" max="6" width="28.5703125" customWidth="1"/>
    <col min="7" max="9" width="16" customWidth="1"/>
  </cols>
  <sheetData>
    <row r="1" spans="1:9" x14ac:dyDescent="0.25">
      <c r="A1" s="52" t="s">
        <v>31</v>
      </c>
      <c r="B1" s="53">
        <v>2015</v>
      </c>
      <c r="C1" s="53">
        <v>2016</v>
      </c>
      <c r="D1" s="54">
        <v>2017</v>
      </c>
      <c r="F1" s="52" t="s">
        <v>36</v>
      </c>
      <c r="G1" s="53">
        <v>2015</v>
      </c>
      <c r="H1" s="53">
        <v>2016</v>
      </c>
      <c r="I1" s="54">
        <v>2017</v>
      </c>
    </row>
    <row r="2" spans="1:9" x14ac:dyDescent="0.25">
      <c r="A2" s="55" t="s">
        <v>32</v>
      </c>
      <c r="B2" s="50">
        <f>'Análise Horizontal'!B3-'Análise Horizontal'!B15</f>
        <v>3288398</v>
      </c>
      <c r="C2" s="50">
        <f>'Análise Horizontal'!D3-'Análise Horizontal'!D15</f>
        <v>2847792</v>
      </c>
      <c r="D2" s="56">
        <f>'Análise Horizontal'!F3-'Análise Horizontal'!F15</f>
        <v>2044249</v>
      </c>
      <c r="F2" s="55" t="s">
        <v>32</v>
      </c>
      <c r="G2" s="50">
        <f>'Análise Horizontal'!J3-'Análise Horizontal'!J15</f>
        <v>1085672</v>
      </c>
      <c r="H2" s="50">
        <f>'Análise Horizontal'!L3-'Análise Horizontal'!L15</f>
        <v>866147</v>
      </c>
      <c r="I2" s="56">
        <f>'Análise Horizontal'!N3-'Análise Horizontal'!N15</f>
        <v>686004</v>
      </c>
    </row>
    <row r="3" spans="1:9" x14ac:dyDescent="0.25">
      <c r="A3" s="55" t="s">
        <v>33</v>
      </c>
      <c r="B3" s="51">
        <f>'Análise Horizontal'!B3/'Análise Horizontal'!B15</f>
        <v>1.7579861859446078</v>
      </c>
      <c r="C3" s="51">
        <f>'Análise Horizontal'!D3/'Análise Horizontal'!D15</f>
        <v>1.8119650418956663</v>
      </c>
      <c r="D3" s="57">
        <f>'Análise Horizontal'!F3/'Análise Horizontal'!F15</f>
        <v>1.4858707042579573</v>
      </c>
      <c r="F3" s="55" t="s">
        <v>33</v>
      </c>
      <c r="G3" s="51">
        <f>'Análise Horizontal'!J3/'Análise Horizontal'!J15</f>
        <v>1.7662970248670045</v>
      </c>
      <c r="H3" s="51">
        <f>'Análise Horizontal'!L3/'Análise Horizontal'!L15</f>
        <v>1.5465956843939339</v>
      </c>
      <c r="I3" s="57">
        <f>'Análise Horizontal'!N3/'Análise Horizontal'!N15</f>
        <v>1.3691221937998594</v>
      </c>
    </row>
    <row r="4" spans="1:9" x14ac:dyDescent="0.25">
      <c r="A4" s="55" t="s">
        <v>34</v>
      </c>
      <c r="B4" s="51">
        <f>('Análise Horizontal'!B3-'Análise Horizontal'!B7)/'Análise Horizontal'!B15</f>
        <v>1.2304623778477226</v>
      </c>
      <c r="C4" s="51">
        <f>('Análise Horizontal'!D3-'Análise Horizontal'!D7)/'Análise Horizontal'!D15</f>
        <v>1.2623942058869484</v>
      </c>
      <c r="D4" s="57">
        <f>('Análise Horizontal'!F3-'Análise Horizontal'!F7)/'Análise Horizontal'!F15</f>
        <v>1.0345969582589505</v>
      </c>
      <c r="F4" s="55" t="s">
        <v>34</v>
      </c>
      <c r="G4" s="51">
        <f>('Análise Horizontal'!J3-'Análise Horizontal'!J7)/'Análise Horizontal'!J15</f>
        <v>1.1166287990276522</v>
      </c>
      <c r="H4" s="51">
        <f>('Análise Horizontal'!L3-'Análise Horizontal'!L7)/'Análise Horizontal'!L15</f>
        <v>1.0250268045166635</v>
      </c>
      <c r="I4" s="57">
        <f>('Análise Horizontal'!N3-'Análise Horizontal'!N7)/'Análise Horizontal'!N15</f>
        <v>0.90745041361891532</v>
      </c>
    </row>
    <row r="5" spans="1:9" x14ac:dyDescent="0.25">
      <c r="A5" s="55" t="s">
        <v>35</v>
      </c>
      <c r="B5" s="51">
        <f>('Análise Horizontal'!B3+'Análise Horizontal'!B10)/('Análise Horizontal'!B15+'Análise Horizontal'!B23)</f>
        <v>0.73107402749685169</v>
      </c>
      <c r="C5" s="51">
        <f>('Análise Horizontal'!D3+'Análise Horizontal'!D10)/('Análise Horizontal'!D15+'Análise Horizontal'!D23)</f>
        <v>0.79307694698659903</v>
      </c>
      <c r="D5" s="57">
        <f>('Análise Horizontal'!F3+'Análise Horizontal'!F10)/('Análise Horizontal'!F15+'Análise Horizontal'!F23)</f>
        <v>0.79009037347593314</v>
      </c>
      <c r="F5" s="55" t="s">
        <v>35</v>
      </c>
      <c r="G5" s="51">
        <f>('Análise Horizontal'!J3+'Análise Horizontal'!J10)/('Análise Horizontal'!J15+'Análise Horizontal'!J23)</f>
        <v>0.56235987511054197</v>
      </c>
      <c r="H5" s="51">
        <f>('Análise Horizontal'!L3+'Análise Horizontal'!L10)/('Análise Horizontal'!L15+'Análise Horizontal'!L23)</f>
        <v>0.61702875699659832</v>
      </c>
      <c r="I5" s="57">
        <f>('Análise Horizontal'!N3+'Análise Horizontal'!N10)/('Análise Horizontal'!N15+'Análise Horizontal'!N23)</f>
        <v>0.61716050595731775</v>
      </c>
    </row>
    <row r="6" spans="1:9" x14ac:dyDescent="0.25">
      <c r="A6" s="55" t="s">
        <v>37</v>
      </c>
      <c r="B6" s="51">
        <f>'Análise Horizontal'!B4/'Análise Horizontal'!B15</f>
        <v>0.58010619281360243</v>
      </c>
      <c r="C6" s="51">
        <f>'Análise Horizontal'!D4/'Análise Horizontal'!D15</f>
        <v>0.68317706806748468</v>
      </c>
      <c r="D6" s="57">
        <f>'Análise Horizontal'!F4/'Análise Horizontal'!F15</f>
        <v>0.47063324010854229</v>
      </c>
      <c r="F6" s="55" t="s">
        <v>37</v>
      </c>
      <c r="G6" s="51">
        <f>'Análise Horizontal'!J4/'Análise Horizontal'!J15</f>
        <v>0.56197058534970568</v>
      </c>
      <c r="H6" s="51">
        <f>'Análise Horizontal'!L4/'Análise Horizontal'!L15</f>
        <v>0.60603892034751528</v>
      </c>
      <c r="I6" s="57">
        <f>'Análise Horizontal'!N4/'Análise Horizontal'!N15</f>
        <v>0.48118079671816771</v>
      </c>
    </row>
    <row r="7" spans="1:9" ht="15.75" thickBot="1" x14ac:dyDescent="0.3">
      <c r="A7" s="58" t="s">
        <v>38</v>
      </c>
      <c r="B7" s="59">
        <f>('Análise Horizontal'!B4+'Análise Horizontal'!B5)/'Análise Horizontal'!B15</f>
        <v>0.58515928345782431</v>
      </c>
      <c r="C7" s="59">
        <f>('Análise Horizontal'!D4+'Análise Horizontal'!D5)/'Análise Horizontal'!D15</f>
        <v>0.69686486751571874</v>
      </c>
      <c r="D7" s="60">
        <f>('Análise Horizontal'!F4+'Análise Horizontal'!F5)/'Análise Horizontal'!F15</f>
        <v>0.50383860029239014</v>
      </c>
      <c r="F7" s="58" t="s">
        <v>38</v>
      </c>
      <c r="G7" s="59">
        <f>('Análise Horizontal'!J4+'Análise Horizontal'!J5)/'Análise Horizontal'!J15</f>
        <v>0.56778519131804084</v>
      </c>
      <c r="H7" s="59">
        <f>('Análise Horizontal'!L4+'Análise Horizontal'!L5)/'Análise Horizontal'!L15</f>
        <v>0.63021820359568625</v>
      </c>
      <c r="I7" s="60">
        <f>('Análise Horizontal'!N4+'Análise Horizontal'!N5)/'Análise Horizontal'!N15</f>
        <v>0.54920273299491951</v>
      </c>
    </row>
    <row r="9" spans="1:9" x14ac:dyDescent="0.25">
      <c r="A9" t="s">
        <v>39</v>
      </c>
    </row>
    <row r="10" spans="1:9" x14ac:dyDescent="0.25">
      <c r="A10" t="s">
        <v>40</v>
      </c>
    </row>
    <row r="13" spans="1:9" x14ac:dyDescent="0.25">
      <c r="B13" s="2"/>
      <c r="F13" s="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Análise Horizontal</vt:lpstr>
      <vt:lpstr>Análise Vertical</vt:lpstr>
      <vt:lpstr>Indicadores de Liquidez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2020-04-17T16:53:16Z</dcterms:created>
  <dcterms:modified xsi:type="dcterms:W3CDTF">2020-04-17T19:09:08Z</dcterms:modified>
</cp:coreProperties>
</file>