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68008\Desktop\"/>
    </mc:Choice>
  </mc:AlternateContent>
  <bookViews>
    <workbookView xWindow="0" yWindow="0" windowWidth="28800" windowHeight="12435"/>
  </bookViews>
  <sheets>
    <sheet name="Gabarito" sheetId="3" r:id="rId1"/>
    <sheet name="Dados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2" i="3" l="1"/>
  <c r="C82" i="3" s="1"/>
  <c r="G82" i="3"/>
  <c r="G84" i="3"/>
  <c r="H84" i="3" s="1"/>
  <c r="G76" i="3"/>
  <c r="H76" i="3" s="1"/>
  <c r="B76" i="3"/>
  <c r="C76" i="3" s="1"/>
  <c r="G67" i="3"/>
  <c r="H67" i="3" s="1"/>
  <c r="B68" i="3"/>
  <c r="B70" i="3" s="1"/>
  <c r="C70" i="3" s="1"/>
  <c r="G61" i="3"/>
  <c r="H61" i="3" s="1"/>
  <c r="B61" i="3"/>
  <c r="C61" i="3" s="1"/>
  <c r="G51" i="3"/>
  <c r="G50" i="3"/>
  <c r="G54" i="3"/>
  <c r="B51" i="3"/>
  <c r="B50" i="3"/>
  <c r="C52" i="3"/>
  <c r="G42" i="3"/>
  <c r="G41" i="3"/>
  <c r="H43" i="3"/>
  <c r="B42" i="3"/>
  <c r="B41" i="3"/>
  <c r="C43" i="3"/>
  <c r="G31" i="3"/>
  <c r="G32" i="3"/>
  <c r="H32" i="3" s="1"/>
  <c r="G35" i="3"/>
  <c r="B31" i="3"/>
  <c r="B32" i="3"/>
  <c r="C33" i="3"/>
  <c r="G21" i="3"/>
  <c r="G22" i="3"/>
  <c r="B22" i="3"/>
  <c r="B23" i="3"/>
  <c r="C23" i="3" s="1"/>
  <c r="C24" i="3"/>
  <c r="H15" i="3"/>
  <c r="G14" i="3"/>
  <c r="G13" i="3"/>
  <c r="B13" i="3"/>
  <c r="B12" i="3"/>
  <c r="G4" i="3"/>
  <c r="G3" i="3"/>
  <c r="C6" i="3"/>
  <c r="B5" i="3"/>
  <c r="B4" i="3"/>
  <c r="C51" i="3" l="1"/>
  <c r="B54" i="3" s="1"/>
  <c r="H22" i="3"/>
  <c r="G24" i="3" s="1"/>
  <c r="H24" i="3" s="1"/>
  <c r="H51" i="3"/>
  <c r="G55" i="3"/>
  <c r="H55" i="3" s="1"/>
  <c r="H42" i="3"/>
  <c r="G45" i="3" s="1"/>
  <c r="C42" i="3"/>
  <c r="B45" i="3" s="1"/>
  <c r="H4" i="3"/>
  <c r="G6" i="3" s="1"/>
  <c r="H6" i="3" s="1"/>
  <c r="C32" i="3"/>
  <c r="G36" i="3"/>
  <c r="H36" i="3" s="1"/>
  <c r="H14" i="3"/>
  <c r="G17" i="3" s="1"/>
  <c r="C13" i="3"/>
  <c r="B15" i="3" s="1"/>
  <c r="C15" i="3" s="1"/>
  <c r="B35" i="3"/>
  <c r="B26" i="3"/>
  <c r="C5" i="3"/>
  <c r="B8" i="3" s="1"/>
</calcChain>
</file>

<file path=xl/sharedStrings.xml><?xml version="1.0" encoding="utf-8"?>
<sst xmlns="http://schemas.openxmlformats.org/spreadsheetml/2006/main" count="133" uniqueCount="51">
  <si>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</si>
  <si>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</si>
  <si>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</si>
  <si>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</si>
  <si>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</si>
  <si>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</si>
  <si>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</si>
  <si>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</si>
  <si>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</si>
  <si>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</si>
  <si>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</si>
  <si>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</si>
  <si>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Mês</t>
  </si>
  <si>
    <t>INPC</t>
  </si>
  <si>
    <t>IPCA</t>
  </si>
  <si>
    <t>IGP-M</t>
  </si>
  <si>
    <t>1) Uma pessoa aplicou o valor de R$ 1.500,00 em abril de 2013, recebendo juros de 0,5% a.m., mais a variação do INPC. Qual era seu saldo em maio de 2014?</t>
  </si>
  <si>
    <t>Aplicação</t>
  </si>
  <si>
    <t>Índice Inicial</t>
  </si>
  <si>
    <t>Índice Final</t>
  </si>
  <si>
    <t>Juros</t>
  </si>
  <si>
    <t>Prazo</t>
  </si>
  <si>
    <t>Saldo</t>
  </si>
  <si>
    <t>2) Digamos que uma aplicação rende 0,5% a.m. mais a variação do INPC. Calcule o rendimento nominal dessa aplicação no mês de junho de 2014.</t>
  </si>
  <si>
    <t>Rendimento</t>
  </si>
  <si>
    <t>3) Digamos que uma aplicação rende 0,5% a.m. mais a variação do INPC. Calcule o rendimento nominal dessa aplicação no mês de maio de 2015.</t>
  </si>
  <si>
    <t>4) Uma pessoa aplicou o valor de R$ 2.000,00 em maio de 2013, recebendo juros de 0,5% a.m., mais a variação do INPC. Qual era seu saldo em abril de 2014?</t>
  </si>
  <si>
    <t>5) O valor de R$ 5.000,00 foi aplicado em janeiro de 2014 numa instituição que paga o IPCA mais juros de 0,6% a.m. Calcule o montante em março de 2015.</t>
  </si>
  <si>
    <t>6) Qual foi o rendimento nominal de uma aplicação em maio de 2014, sabendo que pagou juros de 0,6% a.m., mais a variação do IPCA?</t>
  </si>
  <si>
    <t>7) Que valor, aplicado em março de 2013, rendendo juros de 0,5% a.m. mais a variação do IPCA formou o montante de R$ 3.500,00 no mês de agosto de 2014?</t>
  </si>
  <si>
    <t>Resgate</t>
  </si>
  <si>
    <t>8) O valor de R$ 500,00 foi aplicado em fevereiro de 2013, corrigido pelo IGP-M e mais juros, formando em novembro de 2014 o montante de R$ 750,00. Calcule a taxa de juros real.</t>
  </si>
  <si>
    <t>Juros real</t>
  </si>
  <si>
    <t>9) O valor de R$ 700,00 foi aplicado a juros compostos de 0,5% a.m., mais a variação do IGPM. Sabendo que o valor foi aplicado em maio de 2013, qual foi o saldo em fevereiro de 2015?</t>
  </si>
  <si>
    <t>10) Um valor foi aplicado em fevereiro de 2013, a juros compostos de 0,5% a.m., mais a variação do IGP-M. Sabendo que em maio de 2015 o saldo foi R$ 1.350,00, calcule o valor aplicado.</t>
  </si>
  <si>
    <t>Aplicado</t>
  </si>
  <si>
    <t>11) Um valor aplicado em março de 2013 corrigido pelo IGP-M e mais juros de 0,5% a.m., formou, em fevereiro de 2014, o montante de R$ 1.600,00. Qual foi o valor aplicado?</t>
  </si>
  <si>
    <t>12) Em outubro de 2013 foi aplicado o valor de R$ 400,00, que rendeu juros compostos e mais a variação do IGP-M. Sabendo que, em maio de 2015 o montante era R$ 620,00, calcule a taxa de juros reais.</t>
  </si>
  <si>
    <t>13) Qual a correção monetária se uma aplicação no mês de maio de 2015 teve o rendimento de 1,11%, sabendo que 0,7% a.m. são juros reais?</t>
  </si>
  <si>
    <t>Corr. Monet.</t>
  </si>
  <si>
    <t>Juros reais</t>
  </si>
  <si>
    <t>14) Uma conta paga juros de 0,8% a.m., mais a correção monetária, que em determinado mês foi de 0,15%. Calcule a taxa nominal.</t>
  </si>
  <si>
    <t>Juros nominais</t>
  </si>
  <si>
    <t>15) O valor de R$ 400,00 foi aplicado a juros compostos mais correção monetária de 4,20% em 8 meses. Sabendo que o montante após esse prazo foi de R$ 469,52, calcule a taxa real de juros.</t>
  </si>
  <si>
    <t>Resgatee</t>
  </si>
  <si>
    <t>16) Uma aplicação rendeu num mês 3,25%, sendo que 0,8% a.m. foram juros. Qual é a taxa de correção monetária?</t>
  </si>
  <si>
    <t>17) Num determinado mês certa aplicação rendeu 2,00%. Sabendo que a inflação do mês foi 1,4%, calcule o ganho real (taxa de juros).</t>
  </si>
  <si>
    <t>18) Uma aplicação rendeu, em maio, 3,50%. Sabendo que a correção monetária foi 0,40%, qual foi a taxa de juros?</t>
  </si>
  <si>
    <t>19) Em junho, o rendimento mensal de um investimento será 1,25%. Sabendo que 0,50% a.m. são juros, calcule o percentual de correção.</t>
  </si>
  <si>
    <t>20) Em janeiro de 2015 foi aplicado o valor de R$ 900,00, que rendeu juros compostos e correção monetária de 2,85%. Sabendo que em maio de 2015 o montante foi R$ 940,55, calcule a taxa de juros real.</t>
  </si>
  <si>
    <t>Resgatado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</si>
</sst>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%"/>
    <numFmt numFmtId="165" formatCode="0.000"/>
    <numFmt numFmtId="166" formatCode="#,##0.000"/>
    <numFmt numFmtId="167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7" xfId="0" applyBorder="1"/>
    <xf numFmtId="0" fontId="0" fillId="0" borderId="8" xfId="0" applyBorder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0" fontId="0" fillId="0" borderId="13" xfId="0" applyBorder="1"/>
    <xf numFmtId="0" fontId="0" fillId="0" borderId="0" xfId="0" applyBorder="1"/>
    <xf numFmtId="0" fontId="0" fillId="0" borderId="14" xfId="0" applyBorder="1"/>
    <xf numFmtId="43" fontId="0" fillId="0" borderId="0" xfId="1" applyFont="1" applyBorder="1"/>
    <xf numFmtId="4" fontId="0" fillId="0" borderId="0" xfId="0" applyNumberFormat="1" applyBorder="1"/>
    <xf numFmtId="10" fontId="0" fillId="0" borderId="0" xfId="2" applyNumberFormat="1" applyFont="1" applyBorder="1"/>
    <xf numFmtId="0" fontId="3" fillId="0" borderId="6" xfId="0" applyFont="1" applyBorder="1"/>
    <xf numFmtId="43" fontId="3" fillId="0" borderId="8" xfId="0" applyNumberFormat="1" applyFont="1" applyBorder="1"/>
    <xf numFmtId="166" fontId="0" fillId="0" borderId="0" xfId="0" applyNumberFormat="1" applyBorder="1"/>
    <xf numFmtId="9" fontId="0" fillId="0" borderId="0" xfId="2" applyFont="1" applyBorder="1"/>
    <xf numFmtId="10" fontId="3" fillId="0" borderId="8" xfId="2" applyNumberFormat="1" applyFont="1" applyBorder="1"/>
    <xf numFmtId="164" fontId="0" fillId="0" borderId="8" xfId="0" applyNumberFormat="1" applyBorder="1"/>
    <xf numFmtId="0" fontId="3" fillId="0" borderId="13" xfId="0" applyFont="1" applyBorder="1"/>
    <xf numFmtId="10" fontId="3" fillId="0" borderId="0" xfId="2" applyNumberFormat="1" applyFont="1" applyBorder="1"/>
    <xf numFmtId="164" fontId="0" fillId="0" borderId="0" xfId="0" applyNumberFormat="1" applyBorder="1"/>
    <xf numFmtId="0" fontId="0" fillId="0" borderId="6" xfId="0" applyBorder="1"/>
    <xf numFmtId="167" fontId="0" fillId="0" borderId="0" xfId="1" applyNumberFormat="1" applyFont="1" applyBorder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view="pageBreakPreview" zoomScale="115" zoomScaleNormal="115" zoomScaleSheetLayoutView="115" workbookViewId="0">
      <selection activeCell="E1" sqref="E1"/>
    </sheetView>
  </sheetViews>
  <sheetFormatPr defaultRowHeight="15" x14ac:dyDescent="0.25"/>
  <cols>
    <col min="1" max="1" width="11.28515625" customWidth="1"/>
    <col min="2" max="2" width="9.42578125" bestFit="1" customWidth="1"/>
    <col min="6" max="6" width="13.7109375" customWidth="1"/>
    <col min="7" max="7" width="9.42578125" bestFit="1" customWidth="1"/>
  </cols>
  <sheetData>
    <row r="1" spans="1:9" ht="63" customHeight="1" x14ac:dyDescent="0.25">
      <c r="A1" s="28" t="s">
        <v>16</v>
      </c>
      <c r="B1" s="29"/>
      <c r="C1" s="29"/>
      <c r="D1" s="30"/>
      <c r="F1" s="28" t="s">
        <v>23</v>
      </c>
      <c r="G1" s="29"/>
      <c r="H1" s="29"/>
      <c r="I1" s="30"/>
    </row>
    <row r="2" spans="1:9" x14ac:dyDescent="0.25">
      <c r="A2" s="11"/>
      <c r="B2" s="12"/>
      <c r="C2" s="12"/>
      <c r="D2" s="13"/>
      <c r="F2" s="11"/>
      <c r="G2" s="12"/>
      <c r="H2" s="12"/>
      <c r="I2" s="13"/>
    </row>
    <row r="3" spans="1:9" x14ac:dyDescent="0.25">
      <c r="A3" s="11" t="s">
        <v>17</v>
      </c>
      <c r="B3" s="14">
        <v>1500</v>
      </c>
      <c r="C3" s="12"/>
      <c r="D3" s="13"/>
      <c r="F3" s="11" t="s">
        <v>18</v>
      </c>
      <c r="G3" s="15">
        <f>Dados!D8</f>
        <v>4059.71</v>
      </c>
      <c r="H3" s="12"/>
      <c r="I3" s="13"/>
    </row>
    <row r="4" spans="1:9" x14ac:dyDescent="0.25">
      <c r="A4" s="11" t="s">
        <v>18</v>
      </c>
      <c r="B4" s="15">
        <f>Dados!C7</f>
        <v>3813.73</v>
      </c>
      <c r="C4" s="12"/>
      <c r="D4" s="13"/>
      <c r="F4" s="11" t="s">
        <v>19</v>
      </c>
      <c r="G4" s="15">
        <f>Dados!D9</f>
        <v>4070.27</v>
      </c>
      <c r="H4" s="12">
        <f>G4/G3</f>
        <v>1.0026011710196048</v>
      </c>
      <c r="I4" s="13"/>
    </row>
    <row r="5" spans="1:9" x14ac:dyDescent="0.25">
      <c r="A5" s="11" t="s">
        <v>19</v>
      </c>
      <c r="B5" s="15">
        <f>Dados!D8</f>
        <v>4059.71</v>
      </c>
      <c r="C5" s="12">
        <f>B5/B4</f>
        <v>1.064498535554431</v>
      </c>
      <c r="D5" s="13"/>
      <c r="F5" s="11" t="s">
        <v>20</v>
      </c>
      <c r="G5" s="16">
        <v>5.0000000000000001E-3</v>
      </c>
      <c r="H5" s="12"/>
      <c r="I5" s="13"/>
    </row>
    <row r="6" spans="1:9" ht="15.75" thickBot="1" x14ac:dyDescent="0.3">
      <c r="A6" s="11" t="s">
        <v>20</v>
      </c>
      <c r="B6" s="16">
        <v>5.0000000000000001E-3</v>
      </c>
      <c r="C6" s="12">
        <f>(1+B6)^B7</f>
        <v>1.06698620092382</v>
      </c>
      <c r="D6" s="13"/>
      <c r="F6" s="17" t="s">
        <v>24</v>
      </c>
      <c r="G6" s="21">
        <f>H4*(1+G5)-1</f>
        <v>7.6141768747026717E-3</v>
      </c>
      <c r="H6" s="22">
        <f>G6</f>
        <v>7.6141768747026717E-3</v>
      </c>
      <c r="I6" s="1"/>
    </row>
    <row r="7" spans="1:9" x14ac:dyDescent="0.25">
      <c r="A7" s="11" t="s">
        <v>21</v>
      </c>
      <c r="B7" s="12">
        <v>13</v>
      </c>
      <c r="C7" s="12"/>
      <c r="D7" s="13"/>
    </row>
    <row r="8" spans="1:9" ht="15.75" thickBot="1" x14ac:dyDescent="0.3">
      <c r="A8" s="17" t="s">
        <v>22</v>
      </c>
      <c r="B8" s="18">
        <f>B3*C5*C6</f>
        <v>1703.7078725102886</v>
      </c>
      <c r="C8" s="2"/>
      <c r="D8" s="1"/>
    </row>
    <row r="9" spans="1:9" ht="15.75" thickBot="1" x14ac:dyDescent="0.3"/>
    <row r="10" spans="1:9" ht="58.15" customHeight="1" x14ac:dyDescent="0.25">
      <c r="A10" s="28" t="s">
        <v>25</v>
      </c>
      <c r="B10" s="29"/>
      <c r="C10" s="29"/>
      <c r="D10" s="30"/>
      <c r="F10" s="28" t="s">
        <v>26</v>
      </c>
      <c r="G10" s="29"/>
      <c r="H10" s="29"/>
      <c r="I10" s="30"/>
    </row>
    <row r="11" spans="1:9" x14ac:dyDescent="0.25">
      <c r="A11" s="11"/>
      <c r="B11" s="12"/>
      <c r="C11" s="12"/>
      <c r="D11" s="13"/>
      <c r="F11" s="11"/>
      <c r="G11" s="12"/>
      <c r="H11" s="12"/>
      <c r="I11" s="13"/>
    </row>
    <row r="12" spans="1:9" x14ac:dyDescent="0.25">
      <c r="A12" s="11" t="s">
        <v>18</v>
      </c>
      <c r="B12" s="15">
        <f>Dados!E7</f>
        <v>4372.08</v>
      </c>
      <c r="C12" s="12"/>
      <c r="D12" s="13"/>
      <c r="F12" s="11" t="s">
        <v>17</v>
      </c>
      <c r="G12" s="14">
        <v>2000</v>
      </c>
      <c r="H12" s="12"/>
      <c r="I12" s="13"/>
    </row>
    <row r="13" spans="1:9" x14ac:dyDescent="0.25">
      <c r="A13" s="11" t="s">
        <v>19</v>
      </c>
      <c r="B13" s="15">
        <f>Dados!E8</f>
        <v>4415.37</v>
      </c>
      <c r="C13" s="12">
        <f>B13/B12</f>
        <v>1.0099014656639402</v>
      </c>
      <c r="D13" s="13"/>
      <c r="F13" s="11" t="s">
        <v>18</v>
      </c>
      <c r="G13" s="15">
        <f>Dados!C8</f>
        <v>3827.08</v>
      </c>
      <c r="H13" s="12"/>
      <c r="I13" s="13"/>
    </row>
    <row r="14" spans="1:9" x14ac:dyDescent="0.25">
      <c r="A14" s="11" t="s">
        <v>20</v>
      </c>
      <c r="B14" s="16">
        <v>5.0000000000000001E-3</v>
      </c>
      <c r="C14" s="12"/>
      <c r="D14" s="13"/>
      <c r="F14" s="11" t="s">
        <v>19</v>
      </c>
      <c r="G14" s="15">
        <f>Dados!D7</f>
        <v>4035.5</v>
      </c>
      <c r="H14" s="12">
        <f>G14/G13</f>
        <v>1.054459274433772</v>
      </c>
      <c r="I14" s="13"/>
    </row>
    <row r="15" spans="1:9" ht="15.75" thickBot="1" x14ac:dyDescent="0.3">
      <c r="A15" s="17" t="s">
        <v>24</v>
      </c>
      <c r="B15" s="21">
        <f>C13*(1+B14)-1</f>
        <v>1.4950972992259892E-2</v>
      </c>
      <c r="C15" s="22">
        <f>B15</f>
        <v>1.4950972992259892E-2</v>
      </c>
      <c r="D15" s="1"/>
      <c r="F15" s="11" t="s">
        <v>20</v>
      </c>
      <c r="G15" s="16">
        <v>5.0000000000000001E-3</v>
      </c>
      <c r="H15" s="12">
        <f>(1+G15)^G16</f>
        <v>1.056395832700993</v>
      </c>
      <c r="I15" s="13"/>
    </row>
    <row r="16" spans="1:9" x14ac:dyDescent="0.25">
      <c r="F16" s="11" t="s">
        <v>21</v>
      </c>
      <c r="G16" s="12">
        <v>11</v>
      </c>
      <c r="H16" s="12"/>
      <c r="I16" s="13"/>
    </row>
    <row r="17" spans="1:9" ht="15.75" thickBot="1" x14ac:dyDescent="0.3">
      <c r="F17" s="17" t="s">
        <v>22</v>
      </c>
      <c r="G17" s="18">
        <f>G12*H14*H15</f>
        <v>2227.8527665294987</v>
      </c>
      <c r="H17" s="2"/>
      <c r="I17" s="1"/>
    </row>
    <row r="18" spans="1:9" ht="15.75" thickBot="1" x14ac:dyDescent="0.3"/>
    <row r="19" spans="1:9" ht="59.45" customHeight="1" x14ac:dyDescent="0.25">
      <c r="A19" s="28" t="s">
        <v>27</v>
      </c>
      <c r="B19" s="29"/>
      <c r="C19" s="29"/>
      <c r="D19" s="30"/>
      <c r="F19" s="28" t="s">
        <v>28</v>
      </c>
      <c r="G19" s="29"/>
      <c r="H19" s="29"/>
      <c r="I19" s="30"/>
    </row>
    <row r="20" spans="1:9" x14ac:dyDescent="0.25">
      <c r="A20" s="11"/>
      <c r="B20" s="12"/>
      <c r="C20" s="12"/>
      <c r="D20" s="13"/>
      <c r="F20" s="11"/>
      <c r="G20" s="12"/>
      <c r="H20" s="12"/>
      <c r="I20" s="13"/>
    </row>
    <row r="21" spans="1:9" x14ac:dyDescent="0.25">
      <c r="A21" s="11" t="s">
        <v>17</v>
      </c>
      <c r="B21" s="14">
        <v>5000</v>
      </c>
      <c r="C21" s="12"/>
      <c r="D21" s="13"/>
      <c r="F21" s="11" t="s">
        <v>18</v>
      </c>
      <c r="G21" s="15">
        <f>Dados!H7</f>
        <v>3924.5</v>
      </c>
      <c r="H21" s="12"/>
      <c r="I21" s="13"/>
    </row>
    <row r="22" spans="1:9" x14ac:dyDescent="0.25">
      <c r="A22" s="11" t="s">
        <v>18</v>
      </c>
      <c r="B22" s="15">
        <f>Dados!H4</f>
        <v>3836.37</v>
      </c>
      <c r="C22" s="12"/>
      <c r="D22" s="13"/>
      <c r="F22" s="11" t="s">
        <v>19</v>
      </c>
      <c r="G22" s="15">
        <f>Dados!H8</f>
        <v>3942.55</v>
      </c>
      <c r="H22" s="12">
        <f>G22/G21</f>
        <v>1.0045993120142693</v>
      </c>
      <c r="I22" s="13"/>
    </row>
    <row r="23" spans="1:9" x14ac:dyDescent="0.25">
      <c r="A23" s="11" t="s">
        <v>19</v>
      </c>
      <c r="B23" s="15">
        <f>Dados!I6</f>
        <v>4215.26</v>
      </c>
      <c r="C23" s="12">
        <f>B23/B22</f>
        <v>1.0987626323842592</v>
      </c>
      <c r="D23" s="13"/>
      <c r="F23" s="11" t="s">
        <v>20</v>
      </c>
      <c r="G23" s="16">
        <v>6.0000000000000001E-3</v>
      </c>
      <c r="H23" s="12"/>
      <c r="I23" s="13"/>
    </row>
    <row r="24" spans="1:9" x14ac:dyDescent="0.25">
      <c r="A24" s="11" t="s">
        <v>20</v>
      </c>
      <c r="B24" s="16">
        <v>6.0000000000000001E-3</v>
      </c>
      <c r="C24" s="12">
        <f>(1+B24)^B25</f>
        <v>1.0873559370046257</v>
      </c>
      <c r="D24" s="13"/>
      <c r="F24" s="23" t="s">
        <v>24</v>
      </c>
      <c r="G24" s="24">
        <f>H22*(1+G23)-1</f>
        <v>1.0626907886355008E-2</v>
      </c>
      <c r="H24" s="25">
        <f>G24</f>
        <v>1.0626907886355008E-2</v>
      </c>
      <c r="I24" s="13"/>
    </row>
    <row r="25" spans="1:9" x14ac:dyDescent="0.25">
      <c r="A25" s="11" t="s">
        <v>21</v>
      </c>
      <c r="B25" s="12">
        <v>14</v>
      </c>
      <c r="C25" s="12"/>
      <c r="D25" s="13"/>
      <c r="F25" s="11"/>
      <c r="G25" s="12"/>
      <c r="H25" s="12"/>
      <c r="I25" s="13"/>
    </row>
    <row r="26" spans="1:9" ht="15.75" thickBot="1" x14ac:dyDescent="0.3">
      <c r="A26" s="17" t="s">
        <v>22</v>
      </c>
      <c r="B26" s="18">
        <f>B21*C23*C24</f>
        <v>5973.730358409277</v>
      </c>
      <c r="C26" s="2"/>
      <c r="D26" s="1"/>
      <c r="F26" s="26"/>
      <c r="G26" s="2"/>
      <c r="H26" s="2"/>
      <c r="I26" s="1"/>
    </row>
    <row r="27" spans="1:9" ht="15.75" thickBot="1" x14ac:dyDescent="0.3"/>
    <row r="28" spans="1:9" ht="73.150000000000006" customHeight="1" x14ac:dyDescent="0.25">
      <c r="A28" s="28" t="s">
        <v>29</v>
      </c>
      <c r="B28" s="29"/>
      <c r="C28" s="29"/>
      <c r="D28" s="30"/>
      <c r="F28" s="28" t="s">
        <v>31</v>
      </c>
      <c r="G28" s="29"/>
      <c r="H28" s="29"/>
      <c r="I28" s="30"/>
    </row>
    <row r="29" spans="1:9" x14ac:dyDescent="0.25">
      <c r="A29" s="11"/>
      <c r="B29" s="12"/>
      <c r="C29" s="12"/>
      <c r="D29" s="13"/>
      <c r="F29" s="11"/>
      <c r="G29" s="12"/>
      <c r="H29" s="12"/>
      <c r="I29" s="13"/>
    </row>
    <row r="30" spans="1:9" x14ac:dyDescent="0.25">
      <c r="A30" s="11" t="s">
        <v>30</v>
      </c>
      <c r="B30" s="14">
        <v>3500</v>
      </c>
      <c r="C30" s="12"/>
      <c r="D30" s="13"/>
      <c r="F30" s="11" t="s">
        <v>17</v>
      </c>
      <c r="G30" s="14">
        <v>500</v>
      </c>
      <c r="H30" s="12"/>
      <c r="I30" s="13"/>
    </row>
    <row r="31" spans="1:9" x14ac:dyDescent="0.25">
      <c r="A31" s="11" t="s">
        <v>18</v>
      </c>
      <c r="B31" s="15">
        <f>Dados!G6</f>
        <v>3672.42</v>
      </c>
      <c r="C31" s="12"/>
      <c r="D31" s="13"/>
      <c r="F31" s="11" t="s">
        <v>18</v>
      </c>
      <c r="G31" s="19">
        <f>Dados!K5</f>
        <v>513.46699999999998</v>
      </c>
      <c r="H31" s="12"/>
      <c r="I31" s="13"/>
    </row>
    <row r="32" spans="1:9" x14ac:dyDescent="0.25">
      <c r="A32" s="11" t="s">
        <v>19</v>
      </c>
      <c r="B32" s="15">
        <f>Dados!H11</f>
        <v>3968.62</v>
      </c>
      <c r="C32" s="12">
        <f>B32/B31</f>
        <v>1.080655262742279</v>
      </c>
      <c r="D32" s="13"/>
      <c r="F32" s="11" t="s">
        <v>19</v>
      </c>
      <c r="G32" s="19">
        <f>Dados!L14</f>
        <v>554.76900000000001</v>
      </c>
      <c r="H32" s="12">
        <f>G32/G31</f>
        <v>1.0804374964700751</v>
      </c>
      <c r="I32" s="13"/>
    </row>
    <row r="33" spans="1:9" x14ac:dyDescent="0.25">
      <c r="A33" s="11" t="s">
        <v>20</v>
      </c>
      <c r="B33" s="16">
        <v>6.0000000000000001E-3</v>
      </c>
      <c r="C33" s="12">
        <f>(1+B33)^B34</f>
        <v>1.0873559370046257</v>
      </c>
      <c r="D33" s="13"/>
      <c r="F33" s="11" t="s">
        <v>30</v>
      </c>
      <c r="G33" s="14">
        <v>750</v>
      </c>
      <c r="H33" s="12"/>
      <c r="I33" s="13"/>
    </row>
    <row r="34" spans="1:9" x14ac:dyDescent="0.25">
      <c r="A34" s="11" t="s">
        <v>21</v>
      </c>
      <c r="B34" s="12">
        <v>14</v>
      </c>
      <c r="C34" s="12"/>
      <c r="D34" s="13"/>
      <c r="F34" s="11" t="s">
        <v>21</v>
      </c>
      <c r="G34" s="12">
        <v>21</v>
      </c>
      <c r="H34" s="12"/>
      <c r="I34" s="13"/>
    </row>
    <row r="35" spans="1:9" ht="15.75" thickBot="1" x14ac:dyDescent="0.3">
      <c r="A35" s="17" t="s">
        <v>35</v>
      </c>
      <c r="B35" s="18">
        <f>B30*C32*C33</f>
        <v>4112.6992052933874</v>
      </c>
      <c r="C35" s="2"/>
      <c r="D35" s="1"/>
      <c r="F35" s="11" t="s">
        <v>24</v>
      </c>
      <c r="G35" s="20">
        <f>G33/G30-1</f>
        <v>0.5</v>
      </c>
      <c r="H35" s="12"/>
      <c r="I35" s="13"/>
    </row>
    <row r="36" spans="1:9" ht="15.75" thickBot="1" x14ac:dyDescent="0.3">
      <c r="F36" s="17" t="s">
        <v>32</v>
      </c>
      <c r="G36" s="21">
        <f>((1+G35)/H32)^(1/G34)-1</f>
        <v>1.5746453881448019E-2</v>
      </c>
      <c r="H36" s="22">
        <f>G36</f>
        <v>1.5746453881448019E-2</v>
      </c>
      <c r="I36" s="1"/>
    </row>
    <row r="37" spans="1:9" ht="15.75" thickBot="1" x14ac:dyDescent="0.3"/>
    <row r="38" spans="1:9" ht="77.45" customHeight="1" x14ac:dyDescent="0.25">
      <c r="A38" s="28" t="s">
        <v>33</v>
      </c>
      <c r="B38" s="29"/>
      <c r="C38" s="29"/>
      <c r="D38" s="30"/>
      <c r="F38" s="28" t="s">
        <v>34</v>
      </c>
      <c r="G38" s="29"/>
      <c r="H38" s="29"/>
      <c r="I38" s="30"/>
    </row>
    <row r="39" spans="1:9" x14ac:dyDescent="0.25">
      <c r="A39" s="11"/>
      <c r="B39" s="12"/>
      <c r="C39" s="12"/>
      <c r="D39" s="13"/>
      <c r="F39" s="11"/>
      <c r="G39" s="12"/>
      <c r="H39" s="12"/>
      <c r="I39" s="13"/>
    </row>
    <row r="40" spans="1:9" x14ac:dyDescent="0.25">
      <c r="A40" s="11" t="s">
        <v>17</v>
      </c>
      <c r="B40" s="14">
        <v>700</v>
      </c>
      <c r="C40" s="12"/>
      <c r="D40" s="13"/>
      <c r="F40" s="11" t="s">
        <v>30</v>
      </c>
      <c r="G40" s="14">
        <v>1350</v>
      </c>
      <c r="H40" s="12"/>
      <c r="I40" s="13"/>
    </row>
    <row r="41" spans="1:9" x14ac:dyDescent="0.25">
      <c r="A41" s="11" t="s">
        <v>18</v>
      </c>
      <c r="B41" s="15">
        <f>Dados!K8</f>
        <v>515.29899999999998</v>
      </c>
      <c r="C41" s="12"/>
      <c r="D41" s="13"/>
      <c r="F41" s="11" t="s">
        <v>18</v>
      </c>
      <c r="G41" s="15">
        <f>Dados!K5</f>
        <v>513.46699999999998</v>
      </c>
      <c r="H41" s="12"/>
      <c r="I41" s="13"/>
    </row>
    <row r="42" spans="1:9" x14ac:dyDescent="0.25">
      <c r="A42" s="11" t="s">
        <v>19</v>
      </c>
      <c r="B42" s="15">
        <f>Dados!M5</f>
        <v>564.00400000000002</v>
      </c>
      <c r="C42" s="12">
        <f>B42/B41</f>
        <v>1.094517940069746</v>
      </c>
      <c r="D42" s="13"/>
      <c r="F42" s="11" t="s">
        <v>19</v>
      </c>
      <c r="G42" s="15">
        <f>Dados!M8</f>
        <v>578.51599999999996</v>
      </c>
      <c r="H42" s="12">
        <f>G42/G41</f>
        <v>1.1266858434914024</v>
      </c>
      <c r="I42" s="13"/>
    </row>
    <row r="43" spans="1:9" x14ac:dyDescent="0.25">
      <c r="A43" s="11" t="s">
        <v>20</v>
      </c>
      <c r="B43" s="16">
        <v>5.0000000000000001E-3</v>
      </c>
      <c r="C43" s="12">
        <f>(1+B43)^B44</f>
        <v>1.1104200550726608</v>
      </c>
      <c r="D43" s="13"/>
      <c r="F43" s="11" t="s">
        <v>20</v>
      </c>
      <c r="G43" s="16">
        <v>5.0000000000000001E-3</v>
      </c>
      <c r="H43" s="12">
        <f>(1+G43)^G44</f>
        <v>1.1441518507266555</v>
      </c>
      <c r="I43" s="13"/>
    </row>
    <row r="44" spans="1:9" x14ac:dyDescent="0.25">
      <c r="A44" s="11" t="s">
        <v>21</v>
      </c>
      <c r="B44" s="12">
        <v>21</v>
      </c>
      <c r="C44" s="12"/>
      <c r="D44" s="13"/>
      <c r="F44" s="11" t="s">
        <v>21</v>
      </c>
      <c r="G44" s="12">
        <v>27</v>
      </c>
      <c r="H44" s="12"/>
      <c r="I44" s="13"/>
    </row>
    <row r="45" spans="1:9" ht="15.75" thickBot="1" x14ac:dyDescent="0.3">
      <c r="A45" s="17" t="s">
        <v>22</v>
      </c>
      <c r="B45" s="18">
        <f>B40*C42*C43</f>
        <v>850.76226990318389</v>
      </c>
      <c r="C45" s="2"/>
      <c r="D45" s="1"/>
      <c r="F45" s="17" t="s">
        <v>35</v>
      </c>
      <c r="G45" s="18">
        <f>G40*H42*H43</f>
        <v>1740.2845855745848</v>
      </c>
      <c r="H45" s="2"/>
      <c r="I45" s="1"/>
    </row>
    <row r="46" spans="1:9" ht="15.75" thickBot="1" x14ac:dyDescent="0.3"/>
    <row r="47" spans="1:9" ht="73.900000000000006" customHeight="1" x14ac:dyDescent="0.25">
      <c r="A47" s="28" t="s">
        <v>36</v>
      </c>
      <c r="B47" s="29"/>
      <c r="C47" s="29"/>
      <c r="D47" s="30"/>
      <c r="F47" s="28" t="s">
        <v>37</v>
      </c>
      <c r="G47" s="29"/>
      <c r="H47" s="29"/>
      <c r="I47" s="30"/>
    </row>
    <row r="48" spans="1:9" x14ac:dyDescent="0.25">
      <c r="A48" s="11"/>
      <c r="B48" s="12"/>
      <c r="C48" s="12"/>
      <c r="D48" s="13"/>
      <c r="F48" s="11"/>
      <c r="G48" s="12"/>
      <c r="H48" s="12"/>
      <c r="I48" s="13"/>
    </row>
    <row r="49" spans="1:10" x14ac:dyDescent="0.25">
      <c r="A49" s="11" t="s">
        <v>30</v>
      </c>
      <c r="B49" s="14">
        <v>1600</v>
      </c>
      <c r="C49" s="12"/>
      <c r="D49" s="13"/>
      <c r="F49" s="11" t="s">
        <v>17</v>
      </c>
      <c r="G49" s="14">
        <v>400</v>
      </c>
      <c r="H49" s="12"/>
      <c r="I49" s="13"/>
    </row>
    <row r="50" spans="1:10" x14ac:dyDescent="0.25">
      <c r="A50" s="11" t="s">
        <v>18</v>
      </c>
      <c r="B50" s="15">
        <f>Dados!K6</f>
        <v>514.52599999999995</v>
      </c>
      <c r="C50" s="12"/>
      <c r="D50" s="13"/>
      <c r="F50" s="11" t="s">
        <v>18</v>
      </c>
      <c r="G50" s="19">
        <f>Dados!K13</f>
        <v>533.62099999999998</v>
      </c>
      <c r="H50" s="12"/>
      <c r="I50" s="13"/>
    </row>
    <row r="51" spans="1:10" x14ac:dyDescent="0.25">
      <c r="A51" s="11" t="s">
        <v>19</v>
      </c>
      <c r="B51" s="15">
        <f>Dados!L5</f>
        <v>543.03800000000001</v>
      </c>
      <c r="C51" s="12">
        <f>B51/B50</f>
        <v>1.055414109296712</v>
      </c>
      <c r="D51" s="13"/>
      <c r="F51" s="11" t="s">
        <v>19</v>
      </c>
      <c r="G51" s="19">
        <f>Dados!M8</f>
        <v>578.51599999999996</v>
      </c>
      <c r="H51" s="12">
        <f>G51/G50</f>
        <v>1.0841327459001802</v>
      </c>
      <c r="I51" s="13"/>
    </row>
    <row r="52" spans="1:10" x14ac:dyDescent="0.25">
      <c r="A52" s="11" t="s">
        <v>20</v>
      </c>
      <c r="B52" s="16">
        <v>5.0000000000000001E-3</v>
      </c>
      <c r="C52" s="12">
        <f>(1+B52)^B53</f>
        <v>1.056395832700993</v>
      </c>
      <c r="D52" s="13"/>
      <c r="F52" s="11" t="s">
        <v>30</v>
      </c>
      <c r="G52" s="14">
        <v>620</v>
      </c>
      <c r="H52" s="12"/>
      <c r="I52" s="13"/>
    </row>
    <row r="53" spans="1:10" x14ac:dyDescent="0.25">
      <c r="A53" s="11" t="s">
        <v>21</v>
      </c>
      <c r="B53" s="12">
        <v>11</v>
      </c>
      <c r="C53" s="12"/>
      <c r="D53" s="13"/>
      <c r="F53" s="11" t="s">
        <v>21</v>
      </c>
      <c r="G53" s="12">
        <v>19</v>
      </c>
      <c r="H53" s="12"/>
      <c r="I53" s="13"/>
    </row>
    <row r="54" spans="1:10" ht="15.75" thickBot="1" x14ac:dyDescent="0.3">
      <c r="A54" s="17" t="s">
        <v>35</v>
      </c>
      <c r="B54" s="18">
        <f>B49*C51*C52</f>
        <v>1783.8961069358031</v>
      </c>
      <c r="C54" s="2"/>
      <c r="D54" s="1"/>
      <c r="F54" s="11" t="s">
        <v>24</v>
      </c>
      <c r="G54" s="20">
        <f>G52/G49-1</f>
        <v>0.55000000000000004</v>
      </c>
      <c r="H54" s="12"/>
      <c r="I54" s="13"/>
    </row>
    <row r="55" spans="1:10" ht="15.75" thickBot="1" x14ac:dyDescent="0.3">
      <c r="F55" s="17" t="s">
        <v>32</v>
      </c>
      <c r="G55" s="21">
        <f>((1+G54)/H51)^(1/G53)-1</f>
        <v>1.8992558405461102E-2</v>
      </c>
      <c r="H55" s="22">
        <f>G55</f>
        <v>1.8992558405461102E-2</v>
      </c>
      <c r="I55" s="1"/>
    </row>
    <row r="56" spans="1:10" ht="15.75" thickBot="1" x14ac:dyDescent="0.3"/>
    <row r="57" spans="1:10" ht="58.15" customHeight="1" x14ac:dyDescent="0.25">
      <c r="A57" s="28" t="s">
        <v>38</v>
      </c>
      <c r="B57" s="29"/>
      <c r="C57" s="29"/>
      <c r="D57" s="30"/>
      <c r="F57" s="28" t="s">
        <v>41</v>
      </c>
      <c r="G57" s="29"/>
      <c r="H57" s="29"/>
      <c r="I57" s="29"/>
      <c r="J57" s="30"/>
    </row>
    <row r="58" spans="1:10" x14ac:dyDescent="0.25">
      <c r="A58" s="11"/>
      <c r="B58" s="12"/>
      <c r="C58" s="12"/>
      <c r="D58" s="13"/>
      <c r="F58" s="11"/>
      <c r="G58" s="12"/>
      <c r="H58" s="12"/>
      <c r="I58" s="12"/>
      <c r="J58" s="13"/>
    </row>
    <row r="59" spans="1:10" x14ac:dyDescent="0.25">
      <c r="A59" s="11" t="s">
        <v>24</v>
      </c>
      <c r="B59" s="16">
        <v>1.11E-2</v>
      </c>
      <c r="C59" s="12"/>
      <c r="D59" s="13"/>
      <c r="F59" s="11" t="s">
        <v>40</v>
      </c>
      <c r="G59" s="16">
        <v>8.0000000000000002E-3</v>
      </c>
      <c r="H59" s="12"/>
      <c r="I59" s="12"/>
      <c r="J59" s="13"/>
    </row>
    <row r="60" spans="1:10" x14ac:dyDescent="0.25">
      <c r="A60" s="11" t="s">
        <v>39</v>
      </c>
      <c r="B60" s="16">
        <v>7.0000000000000001E-3</v>
      </c>
      <c r="C60" s="12"/>
      <c r="D60" s="13"/>
      <c r="F60" s="11" t="s">
        <v>39</v>
      </c>
      <c r="G60" s="16">
        <v>1.5E-3</v>
      </c>
      <c r="H60" s="12"/>
      <c r="I60" s="12"/>
      <c r="J60" s="13"/>
    </row>
    <row r="61" spans="1:10" ht="15.75" thickBot="1" x14ac:dyDescent="0.3">
      <c r="A61" s="17" t="s">
        <v>40</v>
      </c>
      <c r="B61" s="21">
        <f>(1+B59)/(1+B60)-1</f>
        <v>4.0714995034758505E-3</v>
      </c>
      <c r="C61" s="22">
        <f>B61</f>
        <v>4.0714995034758505E-3</v>
      </c>
      <c r="D61" s="1"/>
      <c r="F61" s="17" t="s">
        <v>42</v>
      </c>
      <c r="G61" s="21">
        <f>(1+G59)*(1+G60)-1</f>
        <v>9.5119999999999649E-3</v>
      </c>
      <c r="H61" s="22">
        <f>G61</f>
        <v>9.5119999999999649E-3</v>
      </c>
      <c r="I61" s="2"/>
      <c r="J61" s="1"/>
    </row>
    <row r="62" spans="1:10" ht="15.75" thickBot="1" x14ac:dyDescent="0.3"/>
    <row r="63" spans="1:10" ht="72" customHeight="1" x14ac:dyDescent="0.25">
      <c r="A63" s="28" t="s">
        <v>43</v>
      </c>
      <c r="B63" s="29"/>
      <c r="C63" s="29"/>
      <c r="D63" s="30"/>
      <c r="F63" s="28" t="s">
        <v>45</v>
      </c>
      <c r="G63" s="29"/>
      <c r="H63" s="29"/>
      <c r="I63" s="29"/>
      <c r="J63" s="30"/>
    </row>
    <row r="64" spans="1:10" x14ac:dyDescent="0.25">
      <c r="A64" s="11"/>
      <c r="B64" s="12"/>
      <c r="C64" s="12"/>
      <c r="D64" s="13"/>
      <c r="F64" s="11"/>
      <c r="G64" s="12"/>
      <c r="H64" s="12"/>
      <c r="I64" s="12"/>
      <c r="J64" s="13"/>
    </row>
    <row r="65" spans="1:10" x14ac:dyDescent="0.25">
      <c r="A65" s="11" t="s">
        <v>35</v>
      </c>
      <c r="B65" s="14">
        <v>400</v>
      </c>
      <c r="C65" s="12"/>
      <c r="D65" s="13"/>
      <c r="F65" s="11" t="s">
        <v>24</v>
      </c>
      <c r="G65" s="16">
        <v>3.2500000000000001E-2</v>
      </c>
      <c r="H65" s="12"/>
      <c r="I65" s="12"/>
      <c r="J65" s="13"/>
    </row>
    <row r="66" spans="1:10" x14ac:dyDescent="0.25">
      <c r="A66" s="11" t="s">
        <v>44</v>
      </c>
      <c r="B66" s="14">
        <v>468.52</v>
      </c>
      <c r="C66" s="12"/>
      <c r="D66" s="13"/>
      <c r="F66" s="11" t="s">
        <v>20</v>
      </c>
      <c r="G66" s="16">
        <v>8.0000000000000002E-3</v>
      </c>
      <c r="H66" s="12"/>
      <c r="I66" s="12"/>
      <c r="J66" s="13"/>
    </row>
    <row r="67" spans="1:10" ht="15.75" thickBot="1" x14ac:dyDescent="0.3">
      <c r="A67" s="11" t="s">
        <v>21</v>
      </c>
      <c r="B67" s="27">
        <v>8</v>
      </c>
      <c r="C67" s="12"/>
      <c r="D67" s="13"/>
      <c r="F67" s="17" t="s">
        <v>39</v>
      </c>
      <c r="G67" s="21">
        <f>(1+G65)/(1+G66)-1</f>
        <v>2.430555555555558E-2</v>
      </c>
      <c r="H67" s="22">
        <f>G67</f>
        <v>2.430555555555558E-2</v>
      </c>
      <c r="I67" s="2"/>
      <c r="J67" s="1"/>
    </row>
    <row r="68" spans="1:10" x14ac:dyDescent="0.25">
      <c r="A68" s="11" t="s">
        <v>24</v>
      </c>
      <c r="B68" s="16">
        <f>B66/B65-1</f>
        <v>0.17130000000000001</v>
      </c>
      <c r="C68" s="12"/>
      <c r="D68" s="13"/>
    </row>
    <row r="69" spans="1:10" x14ac:dyDescent="0.25">
      <c r="A69" s="11" t="s">
        <v>39</v>
      </c>
      <c r="B69" s="16">
        <v>4.2000000000000003E-2</v>
      </c>
      <c r="C69" s="12"/>
      <c r="D69" s="13"/>
    </row>
    <row r="70" spans="1:10" ht="15.75" thickBot="1" x14ac:dyDescent="0.3">
      <c r="A70" s="17" t="s">
        <v>40</v>
      </c>
      <c r="B70" s="21">
        <f>((1+B68)/(1+B69))^(1/B67)-1</f>
        <v>1.4728955047492054E-2</v>
      </c>
      <c r="C70" s="22">
        <f>B70</f>
        <v>1.4728955047492054E-2</v>
      </c>
      <c r="D70" s="1"/>
    </row>
    <row r="71" spans="1:10" ht="15.75" thickBot="1" x14ac:dyDescent="0.3"/>
    <row r="72" spans="1:10" ht="58.9" customHeight="1" x14ac:dyDescent="0.25">
      <c r="A72" s="28" t="s">
        <v>46</v>
      </c>
      <c r="B72" s="29"/>
      <c r="C72" s="29"/>
      <c r="D72" s="30"/>
      <c r="F72" s="28" t="s">
        <v>47</v>
      </c>
      <c r="G72" s="29"/>
      <c r="H72" s="29"/>
      <c r="I72" s="29"/>
      <c r="J72" s="30"/>
    </row>
    <row r="73" spans="1:10" x14ac:dyDescent="0.25">
      <c r="A73" s="11"/>
      <c r="B73" s="12"/>
      <c r="C73" s="12"/>
      <c r="D73" s="13"/>
      <c r="F73" s="11"/>
      <c r="G73" s="12"/>
      <c r="H73" s="12"/>
      <c r="I73" s="12"/>
      <c r="J73" s="13"/>
    </row>
    <row r="74" spans="1:10" x14ac:dyDescent="0.25">
      <c r="A74" s="11" t="s">
        <v>24</v>
      </c>
      <c r="B74" s="16">
        <v>0.02</v>
      </c>
      <c r="C74" s="12"/>
      <c r="D74" s="13"/>
      <c r="F74" s="11" t="s">
        <v>24</v>
      </c>
      <c r="G74" s="16">
        <v>3.5000000000000003E-2</v>
      </c>
      <c r="H74" s="12"/>
      <c r="I74" s="12"/>
      <c r="J74" s="13"/>
    </row>
    <row r="75" spans="1:10" x14ac:dyDescent="0.25">
      <c r="A75" s="11" t="s">
        <v>39</v>
      </c>
      <c r="B75" s="16">
        <v>1.4E-2</v>
      </c>
      <c r="C75" s="12"/>
      <c r="D75" s="13"/>
      <c r="F75" s="11" t="s">
        <v>39</v>
      </c>
      <c r="G75" s="16">
        <v>4.0000000000000001E-3</v>
      </c>
      <c r="H75" s="12"/>
      <c r="I75" s="12"/>
      <c r="J75" s="13"/>
    </row>
    <row r="76" spans="1:10" ht="15.75" thickBot="1" x14ac:dyDescent="0.3">
      <c r="A76" s="17" t="s">
        <v>40</v>
      </c>
      <c r="B76" s="21">
        <f>(1+B74)/(1+B75)-1</f>
        <v>5.9171597633136397E-3</v>
      </c>
      <c r="C76" s="22">
        <f>B76</f>
        <v>5.9171597633136397E-3</v>
      </c>
      <c r="D76" s="1"/>
      <c r="F76" s="17" t="s">
        <v>40</v>
      </c>
      <c r="G76" s="21">
        <f>(1+G74)/(1+G75)-1</f>
        <v>3.0876494023904355E-2</v>
      </c>
      <c r="H76" s="22">
        <f>G76</f>
        <v>3.0876494023904355E-2</v>
      </c>
      <c r="I76" s="2"/>
      <c r="J76" s="1"/>
    </row>
    <row r="77" spans="1:10" ht="15.75" thickBot="1" x14ac:dyDescent="0.3"/>
    <row r="78" spans="1:10" ht="59.45" customHeight="1" x14ac:dyDescent="0.25">
      <c r="A78" s="28" t="s">
        <v>48</v>
      </c>
      <c r="B78" s="29"/>
      <c r="C78" s="29"/>
      <c r="D78" s="30"/>
      <c r="F78" s="28" t="s">
        <v>49</v>
      </c>
      <c r="G78" s="29"/>
      <c r="H78" s="29"/>
      <c r="I78" s="29"/>
      <c r="J78" s="30"/>
    </row>
    <row r="79" spans="1:10" x14ac:dyDescent="0.25">
      <c r="A79" s="11"/>
      <c r="B79" s="12"/>
      <c r="C79" s="12"/>
      <c r="D79" s="13"/>
      <c r="F79" s="11"/>
      <c r="G79" s="12"/>
      <c r="H79" s="12"/>
      <c r="I79" s="12"/>
      <c r="J79" s="13"/>
    </row>
    <row r="80" spans="1:10" x14ac:dyDescent="0.25">
      <c r="A80" s="11" t="s">
        <v>24</v>
      </c>
      <c r="B80" s="16">
        <v>1.2500000000000001E-2</v>
      </c>
      <c r="C80" s="12"/>
      <c r="D80" s="13"/>
      <c r="F80" s="11" t="s">
        <v>35</v>
      </c>
      <c r="G80" s="14">
        <v>900</v>
      </c>
      <c r="H80" s="12"/>
      <c r="I80" s="12"/>
      <c r="J80" s="13"/>
    </row>
    <row r="81" spans="1:10" x14ac:dyDescent="0.25">
      <c r="A81" s="11" t="s">
        <v>20</v>
      </c>
      <c r="B81" s="16">
        <v>5.0000000000000001E-3</v>
      </c>
      <c r="C81" s="12"/>
      <c r="D81" s="13"/>
      <c r="F81" s="11" t="s">
        <v>50</v>
      </c>
      <c r="G81" s="14">
        <v>940.55</v>
      </c>
      <c r="H81" s="12"/>
      <c r="I81" s="12"/>
      <c r="J81" s="13"/>
    </row>
    <row r="82" spans="1:10" ht="15.75" thickBot="1" x14ac:dyDescent="0.3">
      <c r="A82" s="17" t="s">
        <v>39</v>
      </c>
      <c r="B82" s="21">
        <f>(1+B80)/(1+B81)-1</f>
        <v>7.4626865671643117E-3</v>
      </c>
      <c r="C82" s="22">
        <f>B82</f>
        <v>7.4626865671643117E-3</v>
      </c>
      <c r="D82" s="1"/>
      <c r="F82" s="11" t="s">
        <v>24</v>
      </c>
      <c r="G82" s="16">
        <f>G81/G80-1</f>
        <v>4.5055555555555404E-2</v>
      </c>
      <c r="H82" s="12"/>
      <c r="I82" s="12"/>
      <c r="J82" s="13"/>
    </row>
    <row r="83" spans="1:10" x14ac:dyDescent="0.25">
      <c r="F83" s="11" t="s">
        <v>39</v>
      </c>
      <c r="G83" s="16">
        <v>2.8500000000000001E-2</v>
      </c>
      <c r="H83" s="12"/>
      <c r="I83" s="12"/>
      <c r="J83" s="13"/>
    </row>
    <row r="84" spans="1:10" ht="15.75" thickBot="1" x14ac:dyDescent="0.3">
      <c r="F84" s="17" t="s">
        <v>40</v>
      </c>
      <c r="G84" s="21">
        <f>(1+G82)/(1+G83)-1</f>
        <v>1.6096796845459727E-2</v>
      </c>
      <c r="H84" s="22">
        <f>G84</f>
        <v>1.6096796845459727E-2</v>
      </c>
      <c r="I84" s="2"/>
      <c r="J84" s="1"/>
    </row>
  </sheetData>
  <mergeCells count="20">
    <mergeCell ref="A78:D78"/>
    <mergeCell ref="F78:J78"/>
    <mergeCell ref="A57:D57"/>
    <mergeCell ref="F57:J57"/>
    <mergeCell ref="A63:D63"/>
    <mergeCell ref="F63:J63"/>
    <mergeCell ref="A72:D72"/>
    <mergeCell ref="F72:J72"/>
    <mergeCell ref="A28:D28"/>
    <mergeCell ref="F28:I28"/>
    <mergeCell ref="A38:D38"/>
    <mergeCell ref="F38:I38"/>
    <mergeCell ref="A47:D47"/>
    <mergeCell ref="F47:I47"/>
    <mergeCell ref="A1:D1"/>
    <mergeCell ref="F1:I1"/>
    <mergeCell ref="A10:D10"/>
    <mergeCell ref="F10:I10"/>
    <mergeCell ref="A19:D19"/>
    <mergeCell ref="F19:I19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102" zoomScaleNormal="160" zoomScaleSheetLayoutView="102" workbookViewId="0">
      <selection activeCell="D18" sqref="D18"/>
    </sheetView>
  </sheetViews>
  <sheetFormatPr defaultRowHeight="15" x14ac:dyDescent="0.25"/>
  <cols>
    <col min="2" max="2" width="1.85546875" customWidth="1"/>
    <col min="6" max="6" width="1.7109375" customWidth="1"/>
    <col min="10" max="10" width="1.7109375" customWidth="1"/>
  </cols>
  <sheetData>
    <row r="1" spans="1:13" ht="15.75" thickBot="1" x14ac:dyDescent="0.3"/>
    <row r="2" spans="1:13" ht="15.75" thickBot="1" x14ac:dyDescent="0.3">
      <c r="A2" s="31" t="s">
        <v>12</v>
      </c>
      <c r="B2" s="31"/>
      <c r="C2" s="33" t="s">
        <v>13</v>
      </c>
      <c r="D2" s="34"/>
      <c r="E2" s="35"/>
      <c r="F2" s="39"/>
      <c r="G2" s="33" t="s">
        <v>14</v>
      </c>
      <c r="H2" s="34"/>
      <c r="I2" s="35"/>
      <c r="J2" s="39"/>
      <c r="K2" s="36" t="s">
        <v>15</v>
      </c>
      <c r="L2" s="37"/>
      <c r="M2" s="38"/>
    </row>
    <row r="3" spans="1:13" ht="15.75" thickBot="1" x14ac:dyDescent="0.3">
      <c r="A3" s="32"/>
      <c r="B3" s="32"/>
      <c r="C3" s="4">
        <v>2013</v>
      </c>
      <c r="D3" s="4">
        <v>2014</v>
      </c>
      <c r="E3" s="4">
        <v>2015</v>
      </c>
      <c r="F3" s="40"/>
      <c r="G3" s="4">
        <v>2013</v>
      </c>
      <c r="H3" s="4">
        <v>2014</v>
      </c>
      <c r="I3" s="4">
        <v>2015</v>
      </c>
      <c r="J3" s="40"/>
      <c r="K3" s="4">
        <v>2013</v>
      </c>
      <c r="L3" s="4">
        <v>2014</v>
      </c>
      <c r="M3" s="4">
        <v>2015</v>
      </c>
    </row>
    <row r="4" spans="1:13" ht="15.75" thickBot="1" x14ac:dyDescent="0.3">
      <c r="A4" s="3" t="s">
        <v>0</v>
      </c>
      <c r="B4" s="4"/>
      <c r="C4" s="5">
        <v>3749.25</v>
      </c>
      <c r="D4" s="5">
        <v>3946.44</v>
      </c>
      <c r="E4" s="5">
        <v>4227.6400000000003</v>
      </c>
      <c r="F4" s="5"/>
      <c r="G4" s="5">
        <v>3633.44</v>
      </c>
      <c r="H4" s="5">
        <v>3836.37</v>
      </c>
      <c r="I4" s="5">
        <v>4110.2</v>
      </c>
      <c r="J4" s="5"/>
      <c r="K4" s="9">
        <v>511.97699999999998</v>
      </c>
      <c r="L4" s="9">
        <v>540.95899999999995</v>
      </c>
      <c r="M4" s="9">
        <v>562.48199999999997</v>
      </c>
    </row>
    <row r="5" spans="1:13" ht="15.75" thickBot="1" x14ac:dyDescent="0.3">
      <c r="A5" s="6" t="s">
        <v>1</v>
      </c>
      <c r="B5" s="7"/>
      <c r="C5" s="8">
        <v>3768.75</v>
      </c>
      <c r="D5" s="8">
        <v>3971.7</v>
      </c>
      <c r="E5" s="8">
        <v>4276.6899999999996</v>
      </c>
      <c r="F5" s="8"/>
      <c r="G5" s="8">
        <v>3655.24</v>
      </c>
      <c r="H5" s="8">
        <v>3862.84</v>
      </c>
      <c r="I5" s="8">
        <v>4160.34</v>
      </c>
      <c r="J5" s="8"/>
      <c r="K5" s="10">
        <v>513.46699999999998</v>
      </c>
      <c r="L5" s="10">
        <v>543.03800000000001</v>
      </c>
      <c r="M5" s="10">
        <v>564.00400000000002</v>
      </c>
    </row>
    <row r="6" spans="1:13" ht="15.75" thickBot="1" x14ac:dyDescent="0.3">
      <c r="A6" s="6" t="s">
        <v>2</v>
      </c>
      <c r="B6" s="7"/>
      <c r="C6" s="8">
        <v>3791.36</v>
      </c>
      <c r="D6" s="8">
        <v>4004.27</v>
      </c>
      <c r="E6" s="8">
        <v>4341.26</v>
      </c>
      <c r="F6" s="8"/>
      <c r="G6" s="8">
        <v>3672.42</v>
      </c>
      <c r="H6" s="8">
        <v>3898.38</v>
      </c>
      <c r="I6" s="8">
        <v>4215.26</v>
      </c>
      <c r="J6" s="8"/>
      <c r="K6" s="10">
        <v>514.52599999999995</v>
      </c>
      <c r="L6" s="10">
        <v>552.08699999999999</v>
      </c>
      <c r="M6" s="10">
        <v>569.53599999999994</v>
      </c>
    </row>
    <row r="7" spans="1:13" ht="15.75" thickBot="1" x14ac:dyDescent="0.3">
      <c r="A7" s="6" t="s">
        <v>3</v>
      </c>
      <c r="B7" s="7"/>
      <c r="C7" s="8">
        <v>3813.73</v>
      </c>
      <c r="D7" s="8">
        <v>4035.5</v>
      </c>
      <c r="E7" s="8">
        <v>4372.08</v>
      </c>
      <c r="F7" s="8"/>
      <c r="G7" s="8">
        <v>3692.62</v>
      </c>
      <c r="H7" s="8">
        <v>3924.5</v>
      </c>
      <c r="I7" s="8">
        <v>4245.1899999999996</v>
      </c>
      <c r="J7" s="8"/>
      <c r="K7" s="10">
        <v>515.27599999999995</v>
      </c>
      <c r="L7" s="10">
        <v>556.41999999999996</v>
      </c>
      <c r="M7" s="10">
        <v>576.17499999999995</v>
      </c>
    </row>
    <row r="8" spans="1:13" ht="15.75" thickBot="1" x14ac:dyDescent="0.3">
      <c r="A8" s="6" t="s">
        <v>4</v>
      </c>
      <c r="B8" s="7"/>
      <c r="C8" s="8">
        <v>3827.08</v>
      </c>
      <c r="D8" s="8">
        <v>4059.71</v>
      </c>
      <c r="E8" s="8">
        <v>4415.37</v>
      </c>
      <c r="F8" s="8"/>
      <c r="G8" s="8">
        <v>3706.28</v>
      </c>
      <c r="H8" s="8">
        <v>3942.55</v>
      </c>
      <c r="I8" s="8">
        <v>4276.6000000000004</v>
      </c>
      <c r="J8" s="8"/>
      <c r="K8" s="10">
        <v>515.29899999999998</v>
      </c>
      <c r="L8" s="10">
        <v>555.67899999999997</v>
      </c>
      <c r="M8" s="10">
        <v>578.51599999999996</v>
      </c>
    </row>
    <row r="9" spans="1:13" ht="15.75" thickBot="1" x14ac:dyDescent="0.3">
      <c r="A9" s="6" t="s">
        <v>5</v>
      </c>
      <c r="B9" s="7"/>
      <c r="C9" s="8">
        <v>3837.8</v>
      </c>
      <c r="D9" s="8">
        <v>4070.27</v>
      </c>
      <c r="E9" s="8"/>
      <c r="F9" s="8"/>
      <c r="G9" s="8">
        <v>3715.92</v>
      </c>
      <c r="H9" s="8">
        <v>3958.32</v>
      </c>
      <c r="I9" s="7"/>
      <c r="J9" s="7"/>
      <c r="K9" s="10">
        <v>519.15300000000002</v>
      </c>
      <c r="L9" s="10">
        <v>551.55399999999997</v>
      </c>
      <c r="M9" s="10"/>
    </row>
    <row r="10" spans="1:13" ht="15.75" thickBot="1" x14ac:dyDescent="0.3">
      <c r="A10" s="6" t="s">
        <v>6</v>
      </c>
      <c r="B10" s="7"/>
      <c r="C10" s="8">
        <v>3832.81</v>
      </c>
      <c r="D10" s="8">
        <v>4075.56</v>
      </c>
      <c r="E10" s="8"/>
      <c r="F10" s="8"/>
      <c r="G10" s="8">
        <v>3717.03</v>
      </c>
      <c r="H10" s="8">
        <v>3958.72</v>
      </c>
      <c r="I10" s="7"/>
      <c r="J10" s="7"/>
      <c r="K10" s="10">
        <v>520.50800000000004</v>
      </c>
      <c r="L10" s="10">
        <v>548.202</v>
      </c>
      <c r="M10" s="10"/>
    </row>
    <row r="11" spans="1:13" ht="15.75" thickBot="1" x14ac:dyDescent="0.3">
      <c r="A11" s="6" t="s">
        <v>7</v>
      </c>
      <c r="B11" s="7"/>
      <c r="C11" s="8">
        <v>3838.94</v>
      </c>
      <c r="D11" s="8">
        <v>4082.9</v>
      </c>
      <c r="E11" s="8"/>
      <c r="F11" s="8"/>
      <c r="G11" s="8">
        <v>3725.95</v>
      </c>
      <c r="H11" s="8">
        <v>3968.62</v>
      </c>
      <c r="I11" s="7"/>
      <c r="J11" s="7"/>
      <c r="K11" s="10">
        <v>521.27</v>
      </c>
      <c r="L11" s="10">
        <v>546.745</v>
      </c>
      <c r="M11" s="10"/>
    </row>
    <row r="12" spans="1:13" ht="15.75" thickBot="1" x14ac:dyDescent="0.3">
      <c r="A12" s="6" t="s">
        <v>8</v>
      </c>
      <c r="B12" s="7"/>
      <c r="C12" s="8">
        <v>3849.31</v>
      </c>
      <c r="D12" s="8">
        <v>4102.8999999999996</v>
      </c>
      <c r="E12" s="8"/>
      <c r="F12" s="8"/>
      <c r="G12" s="8">
        <v>3738.99</v>
      </c>
      <c r="H12" s="8">
        <v>3991.24</v>
      </c>
      <c r="I12" s="7"/>
      <c r="J12" s="7"/>
      <c r="K12" s="10">
        <v>529.08500000000004</v>
      </c>
      <c r="L12" s="10">
        <v>547.83900000000006</v>
      </c>
      <c r="M12" s="10"/>
    </row>
    <row r="13" spans="1:13" ht="15.75" thickBot="1" x14ac:dyDescent="0.3">
      <c r="A13" s="6" t="s">
        <v>9</v>
      </c>
      <c r="B13" s="7"/>
      <c r="C13" s="8">
        <v>3872.79</v>
      </c>
      <c r="D13" s="8">
        <v>4118.49</v>
      </c>
      <c r="E13" s="8"/>
      <c r="F13" s="8"/>
      <c r="G13" s="8">
        <v>3760.3</v>
      </c>
      <c r="H13" s="8">
        <v>4008</v>
      </c>
      <c r="I13" s="7"/>
      <c r="J13" s="7"/>
      <c r="K13" s="10">
        <v>533.62099999999998</v>
      </c>
      <c r="L13" s="10">
        <v>549.39599999999996</v>
      </c>
      <c r="M13" s="10"/>
    </row>
    <row r="14" spans="1:13" ht="15.75" thickBot="1" x14ac:dyDescent="0.3">
      <c r="A14" s="6" t="s">
        <v>10</v>
      </c>
      <c r="B14" s="7"/>
      <c r="C14" s="8">
        <v>3893.7</v>
      </c>
      <c r="D14" s="8">
        <v>4140.32</v>
      </c>
      <c r="E14" s="8"/>
      <c r="F14" s="8"/>
      <c r="G14" s="8">
        <v>3780.61</v>
      </c>
      <c r="H14" s="8">
        <v>4028.44</v>
      </c>
      <c r="I14" s="7"/>
      <c r="J14" s="7"/>
      <c r="K14" s="10">
        <v>535.16800000000001</v>
      </c>
      <c r="L14" s="10">
        <v>554.76900000000001</v>
      </c>
      <c r="M14" s="10"/>
    </row>
    <row r="15" spans="1:13" ht="15.75" thickBot="1" x14ac:dyDescent="0.3">
      <c r="A15" s="6" t="s">
        <v>11</v>
      </c>
      <c r="B15" s="7"/>
      <c r="C15" s="8">
        <v>3921.74</v>
      </c>
      <c r="D15" s="8">
        <v>4165.99</v>
      </c>
      <c r="E15" s="8"/>
      <c r="F15" s="8"/>
      <c r="G15" s="8">
        <v>3815.39</v>
      </c>
      <c r="H15" s="8">
        <v>4059.86</v>
      </c>
      <c r="I15" s="7"/>
      <c r="J15" s="7"/>
      <c r="K15" s="10">
        <v>538.37</v>
      </c>
      <c r="L15" s="10">
        <v>558.21299999999997</v>
      </c>
      <c r="M15" s="10"/>
    </row>
  </sheetData>
  <mergeCells count="7">
    <mergeCell ref="A2:A3"/>
    <mergeCell ref="C2:E2"/>
    <mergeCell ref="G2:I2"/>
    <mergeCell ref="K2:M2"/>
    <mergeCell ref="B2:B3"/>
    <mergeCell ref="F2:F3"/>
    <mergeCell ref="J2:J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Gabarito</vt:lpstr>
      <vt:lpstr>Dados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USP</dc:creator>
  <cp:lastModifiedBy>Roberto Arruda de Souza Lima</cp:lastModifiedBy>
  <cp:lastPrinted>2015-06-16T02:03:24Z</cp:lastPrinted>
  <dcterms:created xsi:type="dcterms:W3CDTF">2015-06-16T01:34:11Z</dcterms:created>
  <dcterms:modified xsi:type="dcterms:W3CDTF">2019-09-20T10:12:33Z</dcterms:modified>
</cp:coreProperties>
</file>