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3335" windowHeight="11145" activeTab="1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8" i="2" l="1"/>
  <c r="C110" i="2" s="1"/>
  <c r="C112" i="2" s="1"/>
  <c r="D112" i="2" s="1"/>
  <c r="C102" i="2"/>
  <c r="D102" i="2" s="1"/>
  <c r="C96" i="2"/>
  <c r="D96" i="2"/>
  <c r="C90" i="2"/>
  <c r="D90" i="2" s="1"/>
  <c r="D84" i="2"/>
  <c r="C84" i="2"/>
  <c r="C76" i="2"/>
  <c r="C78" i="2" s="1"/>
  <c r="D78" i="2" s="1"/>
  <c r="C74" i="2"/>
  <c r="D74" i="2" s="1"/>
  <c r="C68" i="2"/>
  <c r="D68" i="2" s="1"/>
  <c r="C62" i="2"/>
  <c r="D62" i="2" s="1"/>
  <c r="C53" i="2"/>
  <c r="C54" i="2" s="1"/>
  <c r="C56" i="2" s="1"/>
  <c r="D56" i="2" s="1"/>
  <c r="C49" i="2"/>
  <c r="C48" i="2"/>
  <c r="C50" i="2" s="1"/>
  <c r="C39" i="2"/>
  <c r="C38" i="2"/>
  <c r="D42" i="2"/>
  <c r="C31" i="2"/>
  <c r="C30" i="2"/>
  <c r="D14" i="2"/>
  <c r="D24" i="2"/>
  <c r="C21" i="2"/>
  <c r="C20" i="2"/>
  <c r="C11" i="2"/>
  <c r="C10" i="2"/>
  <c r="C3" i="2"/>
  <c r="C2" i="2"/>
  <c r="D108" i="2" l="1"/>
  <c r="C32" i="2"/>
  <c r="D54" i="2"/>
  <c r="C22" i="2"/>
  <c r="C25" i="2" s="1"/>
  <c r="D25" i="2" s="1"/>
  <c r="C26" i="2" s="1"/>
  <c r="C34" i="2"/>
  <c r="D34" i="2" s="1"/>
  <c r="D53" i="2"/>
  <c r="C40" i="2"/>
  <c r="C43" i="2" s="1"/>
  <c r="D43" i="2" s="1"/>
  <c r="C44" i="2" s="1"/>
  <c r="C4" i="2"/>
  <c r="C6" i="2" s="1"/>
  <c r="D6" i="2" s="1"/>
  <c r="C12" i="2"/>
  <c r="C15" i="2" l="1"/>
  <c r="D15" i="2" s="1"/>
  <c r="C16" i="2" s="1"/>
</calcChain>
</file>

<file path=xl/sharedStrings.xml><?xml version="1.0" encoding="utf-8"?>
<sst xmlns="http://schemas.openxmlformats.org/spreadsheetml/2006/main" count="99" uniqueCount="54">
  <si>
    <t>Mês</t>
  </si>
  <si>
    <t>INPC</t>
  </si>
  <si>
    <t>IPCA</t>
  </si>
  <si>
    <t>IGP-M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</si>
  <si>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</si>
  <si>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</si>
  <si>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</si>
  <si>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</si>
  <si>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</si>
  <si>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</si>
  <si>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</si>
  <si>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</si>
  <si>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</si>
  <si>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</si>
  <si>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</si>
  <si>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</si>
  <si>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t>1.</t>
    </r>
    <r>
      <rPr>
        <sz val="10"/>
        <color rgb="FF000000"/>
        <rFont val="Calibri"/>
        <family val="2"/>
        <scheme val="minor"/>
      </rPr>
      <t>Digamos que uma aplicação rende 0,5% a.m. mais a variação do INPC. Calcule o rendimento nominal dessa aplicação no mês de junho de 2018 (resgatada no mês seguinte).</t>
    </r>
  </si>
  <si>
    <t>INPC jun 18</t>
  </si>
  <si>
    <t>INPC jul 18</t>
  </si>
  <si>
    <t>Corr Monet</t>
  </si>
  <si>
    <t>Juros real</t>
  </si>
  <si>
    <t>Juros Nominal</t>
  </si>
  <si>
    <t>2. Uma pessoa aplicou o valor de R$ 2.000,00 em maio de 2017, recebendo juros de 0,5% a.m., mais a variação do INPC. Qual era seu saldo em abril de 2018?).</t>
  </si>
  <si>
    <t>INPC mai 17</t>
  </si>
  <si>
    <t>INPC abr 18</t>
  </si>
  <si>
    <t>Meses</t>
  </si>
  <si>
    <t>3. O valor de R$ 5.000,00 foi aplicado em janeiro de 2017 numa instituição que paga o IPCA mais juros de 0,6% a.m. Calcule o montante em março de 2018.</t>
  </si>
  <si>
    <t>IPCA jan 17</t>
  </si>
  <si>
    <t>IPCA mar 18</t>
  </si>
  <si>
    <t>4. Qual foi o rendimento nominal de uma aplicação em maio de 2018, resgatada no mês seguinte, sabendo que pagou juros de 0,6% a.m., mais a variação do IPCA?</t>
  </si>
  <si>
    <t>IPCA mai 18</t>
  </si>
  <si>
    <t>IPCA jun 18</t>
  </si>
  <si>
    <t>5. Que valor, aplicado em março de 2017, rendendo juros de 0,5% a.m. mais a variação do IPCA formou o montante de R$ 3.500,00 no mês de agosto de 2018?</t>
  </si>
  <si>
    <t>IPCA mar 17</t>
  </si>
  <si>
    <t>IPCA ago 18</t>
  </si>
  <si>
    <t>6. O valor de R$ 500,00 foi aplicado em fevereiro de 2017, corrigido pelo IGP-M e mais juros, formando em novembro de 2018 o montante de R$ 750,00. Calcule a taxa de juros real.</t>
  </si>
  <si>
    <t>IGPM fev 17</t>
  </si>
  <si>
    <t>IGPM nov 18</t>
  </si>
  <si>
    <t>Valor Inicial</t>
  </si>
  <si>
    <t>Valor Final</t>
  </si>
  <si>
    <t>7. Qual a correção monetária se uma aplicação por um único mês e que teve o rendimento de 1,11%, sabendo que 0,7% a.m. são juros reais?</t>
  </si>
  <si>
    <t>Jn</t>
  </si>
  <si>
    <t>Cm</t>
  </si>
  <si>
    <t>Juros reais</t>
  </si>
  <si>
    <t>8. Uma conta paga juros de 0,8% a.m., mais a correção monetária, que em determinado mês foi de 0,15%. Calcule a taxa nominal.</t>
  </si>
  <si>
    <t>CM</t>
  </si>
  <si>
    <t>9. O valor de R$ 400,00 foi aplicado a juros compostos mais correção monetária de 4,20% em 8 meses. Sabendo que o montante após esse prazo foi de R$ 469,52, calcule a taxa real de juros ao mês.</t>
  </si>
  <si>
    <t>Juros nominais</t>
  </si>
  <si>
    <t>prazo</t>
  </si>
  <si>
    <t>10 .Uma aplicação rendeu num mês 3,25%, sendo que 0,8% a.m. foram juros. Qual é a taxa de correção monetária?</t>
  </si>
  <si>
    <t>11. Num determinado mês certa aplicação rendeu 2,00%. Sabendo que a inflação do mês foi 1,4%, calcule o ganho real (taxa de juros).</t>
  </si>
  <si>
    <t>12. Uma aplicação rendeu, em fevereiro, 3,50%. Sabendo que a correção monetária foi 0,40%, qual foi a taxa de juros?</t>
  </si>
  <si>
    <t>13. Em março, o rendimento mensal de um investimento será 1,25%. Sabendo que 0,50% a.m. são juros, calcule o percentual de correção.</t>
  </si>
  <si>
    <t>14. Em janeiro de 2018 foi aplicado o valor de R$ 900,00, que rendeu juros compostos e correção monetária de 2,85%. Sabendo que em maio de 2018 o montante foi R$ 940,55, calcule a taxa de juros real no período (de janeiro a maio).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</si>
</sst>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0"/>
    <numFmt numFmtId="165" formatCode="0.000%"/>
    <numFmt numFmtId="166" formatCode="&quot;R$&quot;\ #,##0.00"/>
    <numFmt numFmtId="167" formatCode="#,##0.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sz val="10"/>
      <color theme="1"/>
      <name val="+mj-lt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2DEEF"/>
        <bgColor indexed="64"/>
      </patternFill>
    </fill>
    <fill>
      <patternFill patternType="solid">
        <fgColor rgb="FFEAEFF7"/>
        <bgColor indexed="64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thick">
        <color rgb="FFFFFFF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4" fontId="0" fillId="0" borderId="0" xfId="0" applyNumberFormat="1"/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horizontal="center" vertical="center" wrapText="1" readingOrder="1"/>
    </xf>
    <xf numFmtId="0" fontId="3" fillId="2" borderId="7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horizontal="center" vertical="center" wrapText="1" readingOrder="1"/>
    </xf>
    <xf numFmtId="4" fontId="4" fillId="4" borderId="8" xfId="0" applyNumberFormat="1" applyFont="1" applyFill="1" applyBorder="1" applyAlignment="1">
      <alignment horizontal="center" vertical="center" wrapText="1" readingOrder="1"/>
    </xf>
    <xf numFmtId="0" fontId="4" fillId="4" borderId="8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4" fillId="3" borderId="8" xfId="0" applyFont="1" applyFill="1" applyBorder="1" applyAlignment="1">
      <alignment horizontal="center" vertical="center" wrapText="1" readingOrder="1"/>
    </xf>
    <xf numFmtId="4" fontId="4" fillId="3" borderId="8" xfId="0" applyNumberFormat="1" applyFont="1" applyFill="1" applyBorder="1" applyAlignment="1">
      <alignment horizontal="center" vertical="center" wrapText="1" readingOrder="1"/>
    </xf>
    <xf numFmtId="164" fontId="0" fillId="0" borderId="0" xfId="0" applyNumberFormat="1"/>
    <xf numFmtId="0" fontId="0" fillId="0" borderId="0" xfId="0" applyAlignment="1">
      <alignment horizontal="right"/>
    </xf>
    <xf numFmtId="165" fontId="0" fillId="0" borderId="0" xfId="2" applyNumberFormat="1" applyFont="1"/>
    <xf numFmtId="166" fontId="0" fillId="0" borderId="0" xfId="0" applyNumberFormat="1" applyAlignment="1">
      <alignment horizontal="right"/>
    </xf>
    <xf numFmtId="167" fontId="0" fillId="0" borderId="0" xfId="0" applyNumberFormat="1"/>
    <xf numFmtId="166" fontId="2" fillId="0" borderId="0" xfId="0" applyNumberFormat="1" applyFont="1"/>
    <xf numFmtId="165" fontId="2" fillId="0" borderId="0" xfId="2" applyNumberFormat="1" applyFont="1"/>
    <xf numFmtId="10" fontId="0" fillId="0" borderId="0" xfId="0" applyNumberFormat="1"/>
    <xf numFmtId="43" fontId="0" fillId="0" borderId="0" xfId="1" applyFont="1"/>
    <xf numFmtId="165" fontId="1" fillId="0" borderId="0" xfId="2" applyNumberFormat="1" applyFont="1"/>
    <xf numFmtId="0" fontId="5" fillId="0" borderId="0" xfId="0" applyFont="1" applyAlignment="1">
      <alignment horizontal="center" vertical="center" wrapText="1" readingOrder="1"/>
    </xf>
    <xf numFmtId="165" fontId="0" fillId="0" borderId="0" xfId="0" applyNumberFormat="1"/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2" borderId="11" xfId="0" applyFont="1" applyFill="1" applyBorder="1" applyAlignment="1">
      <alignment horizontal="center" vertical="center" wrapText="1" readingOrder="1"/>
    </xf>
    <xf numFmtId="0" fontId="3" fillId="2" borderId="12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J14"/>
    </sheetView>
  </sheetViews>
  <sheetFormatPr defaultRowHeight="15"/>
  <cols>
    <col min="2" max="2" width="1.85546875" customWidth="1"/>
    <col min="5" max="5" width="1.7109375" customWidth="1"/>
    <col min="8" max="8" width="2.28515625" customWidth="1"/>
  </cols>
  <sheetData>
    <row r="1" spans="1:10" ht="15.75" thickBot="1">
      <c r="A1" s="26" t="s">
        <v>0</v>
      </c>
      <c r="B1" s="28"/>
      <c r="C1" s="24" t="s">
        <v>1</v>
      </c>
      <c r="D1" s="25"/>
      <c r="E1" s="30"/>
      <c r="F1" s="24" t="s">
        <v>2</v>
      </c>
      <c r="G1" s="25"/>
      <c r="H1" s="30"/>
      <c r="I1" s="24" t="s">
        <v>3</v>
      </c>
      <c r="J1" s="25"/>
    </row>
    <row r="2" spans="1:10" ht="16.5" thickTop="1" thickBot="1">
      <c r="A2" s="27"/>
      <c r="B2" s="29"/>
      <c r="C2" s="2">
        <v>2017</v>
      </c>
      <c r="D2" s="3">
        <v>2018</v>
      </c>
      <c r="E2" s="31"/>
      <c r="F2" s="2">
        <v>2017</v>
      </c>
      <c r="G2" s="3">
        <v>2018</v>
      </c>
      <c r="H2" s="31"/>
      <c r="I2" s="2">
        <v>2017</v>
      </c>
      <c r="J2" s="4">
        <v>2018</v>
      </c>
    </row>
    <row r="3" spans="1:10" ht="16.5" thickTop="1" thickBot="1">
      <c r="A3" s="5" t="s">
        <v>4</v>
      </c>
      <c r="B3" s="6"/>
      <c r="C3" s="7">
        <v>4961.53</v>
      </c>
      <c r="D3" s="7">
        <v>5054.5200000000004</v>
      </c>
      <c r="E3" s="6"/>
      <c r="F3" s="7">
        <v>4793.8500000000004</v>
      </c>
      <c r="G3" s="7">
        <v>4930.72</v>
      </c>
      <c r="H3" s="6"/>
      <c r="I3" s="8">
        <v>665.54200000000003</v>
      </c>
      <c r="J3" s="8">
        <v>662.82600000000002</v>
      </c>
    </row>
    <row r="4" spans="1:10" ht="15.75" thickBot="1">
      <c r="A4" s="9" t="s">
        <v>5</v>
      </c>
      <c r="B4" s="10"/>
      <c r="C4" s="11">
        <v>4973.4399999999996</v>
      </c>
      <c r="D4" s="11">
        <v>5063.62</v>
      </c>
      <c r="E4" s="10"/>
      <c r="F4" s="11">
        <v>4809.67</v>
      </c>
      <c r="G4" s="11">
        <v>4946.5</v>
      </c>
      <c r="H4" s="10"/>
      <c r="I4" s="10">
        <v>666.09900000000005</v>
      </c>
      <c r="J4" s="10">
        <v>663.31100000000004</v>
      </c>
    </row>
    <row r="5" spans="1:10" ht="15.75" thickBot="1">
      <c r="A5" s="9" t="s">
        <v>6</v>
      </c>
      <c r="B5" s="8"/>
      <c r="C5" s="7">
        <v>4989.3599999999997</v>
      </c>
      <c r="D5" s="7">
        <v>5067.16</v>
      </c>
      <c r="E5" s="8"/>
      <c r="F5" s="7">
        <v>4821.6899999999996</v>
      </c>
      <c r="G5" s="7">
        <v>4950.95</v>
      </c>
      <c r="H5" s="8"/>
      <c r="I5" s="8">
        <v>666.197</v>
      </c>
      <c r="J5" s="8">
        <v>667.524</v>
      </c>
    </row>
    <row r="6" spans="1:10" ht="15.75" thickBot="1">
      <c r="A6" s="9" t="s">
        <v>7</v>
      </c>
      <c r="B6" s="10"/>
      <c r="C6" s="11">
        <v>4993.3500000000004</v>
      </c>
      <c r="D6" s="11">
        <v>5077.8</v>
      </c>
      <c r="E6" s="10"/>
      <c r="F6" s="11">
        <v>4828.4399999999996</v>
      </c>
      <c r="G6" s="11">
        <v>4961.84</v>
      </c>
      <c r="H6" s="10"/>
      <c r="I6" s="10">
        <v>658.89800000000002</v>
      </c>
      <c r="J6" s="10">
        <v>671.327</v>
      </c>
    </row>
    <row r="7" spans="1:10" ht="15.75" thickBot="1">
      <c r="A7" s="9" t="s">
        <v>8</v>
      </c>
      <c r="B7" s="8"/>
      <c r="C7" s="7">
        <v>5011.33</v>
      </c>
      <c r="D7" s="7">
        <v>5099.63</v>
      </c>
      <c r="E7" s="8"/>
      <c r="F7" s="7">
        <v>4843.41</v>
      </c>
      <c r="G7" s="7">
        <v>4981.6899999999996</v>
      </c>
      <c r="H7" s="8"/>
      <c r="I7" s="8">
        <v>652.75800000000004</v>
      </c>
      <c r="J7" s="8">
        <v>680.57899999999995</v>
      </c>
    </row>
    <row r="8" spans="1:10" ht="15.75" thickBot="1">
      <c r="A8" s="9" t="s">
        <v>9</v>
      </c>
      <c r="B8" s="10"/>
      <c r="C8" s="11">
        <v>4996.3</v>
      </c>
      <c r="D8" s="10">
        <v>5172.55</v>
      </c>
      <c r="E8" s="10"/>
      <c r="F8" s="11">
        <v>4832.2700000000004</v>
      </c>
      <c r="G8" s="10">
        <v>5044.46</v>
      </c>
      <c r="H8" s="10"/>
      <c r="I8" s="10">
        <v>648.40899999999999</v>
      </c>
      <c r="J8" s="10">
        <v>693.28700000000003</v>
      </c>
    </row>
    <row r="9" spans="1:10" ht="15.75" thickBot="1">
      <c r="A9" s="9" t="s">
        <v>10</v>
      </c>
      <c r="B9" s="8"/>
      <c r="C9" s="7">
        <v>5004.79</v>
      </c>
      <c r="D9" s="8">
        <v>5185.4799999999996</v>
      </c>
      <c r="E9" s="8"/>
      <c r="F9" s="7">
        <v>4843.87</v>
      </c>
      <c r="G9" s="8">
        <v>5061.1099999999997</v>
      </c>
      <c r="H9" s="8"/>
      <c r="I9" s="8">
        <v>643.76599999999996</v>
      </c>
      <c r="J9" s="8">
        <v>696.8</v>
      </c>
    </row>
    <row r="10" spans="1:10" ht="15.75" thickBot="1">
      <c r="A10" s="9" t="s">
        <v>11</v>
      </c>
      <c r="B10" s="10"/>
      <c r="C10" s="11">
        <v>5003.29</v>
      </c>
      <c r="D10" s="10">
        <v>5185.4799999999996</v>
      </c>
      <c r="E10" s="10"/>
      <c r="F10" s="11">
        <v>4853.07</v>
      </c>
      <c r="G10" s="10">
        <v>5056.5600000000004</v>
      </c>
      <c r="H10" s="10"/>
      <c r="I10" s="10">
        <v>644.38300000000004</v>
      </c>
      <c r="J10" s="10">
        <v>701.67700000000002</v>
      </c>
    </row>
    <row r="11" spans="1:10" ht="15.75" thickBot="1">
      <c r="A11" s="9" t="s">
        <v>12</v>
      </c>
      <c r="B11" s="8"/>
      <c r="C11" s="7">
        <v>5002.29</v>
      </c>
      <c r="D11" s="8">
        <v>5201.04</v>
      </c>
      <c r="E11" s="8"/>
      <c r="F11" s="7">
        <v>4860.83</v>
      </c>
      <c r="G11" s="8">
        <v>5080.83</v>
      </c>
      <c r="H11" s="8"/>
      <c r="I11" s="8">
        <v>647.4</v>
      </c>
      <c r="J11" s="8">
        <v>712.37300000000005</v>
      </c>
    </row>
    <row r="12" spans="1:10" ht="15.75" thickBot="1">
      <c r="A12" s="9" t="s">
        <v>13</v>
      </c>
      <c r="B12" s="10"/>
      <c r="C12" s="11">
        <v>5020.8</v>
      </c>
      <c r="D12" s="10">
        <v>5221.84</v>
      </c>
      <c r="E12" s="10"/>
      <c r="F12" s="11">
        <v>4881.25</v>
      </c>
      <c r="G12" s="10">
        <v>5103.6899999999996</v>
      </c>
      <c r="H12" s="10"/>
      <c r="I12" s="10">
        <v>648.67200000000003</v>
      </c>
      <c r="J12" s="10">
        <v>718.68399999999997</v>
      </c>
    </row>
    <row r="13" spans="1:10" ht="15.75" thickBot="1">
      <c r="A13" s="9" t="s">
        <v>14</v>
      </c>
      <c r="B13" s="8"/>
      <c r="C13" s="7">
        <v>5029.84</v>
      </c>
      <c r="D13" s="8">
        <v>5208.79</v>
      </c>
      <c r="E13" s="8"/>
      <c r="F13" s="7">
        <v>4894.92</v>
      </c>
      <c r="G13" s="8">
        <v>5092.97</v>
      </c>
      <c r="H13" s="8"/>
      <c r="I13" s="8">
        <v>652.07299999999998</v>
      </c>
      <c r="J13" s="8">
        <v>715.16600000000005</v>
      </c>
    </row>
    <row r="14" spans="1:10" ht="15.75" thickBot="1">
      <c r="A14" s="9" t="s">
        <v>15</v>
      </c>
      <c r="B14" s="10"/>
      <c r="C14" s="11">
        <v>5042.92</v>
      </c>
      <c r="D14" s="10">
        <v>5216.08</v>
      </c>
      <c r="E14" s="10"/>
      <c r="F14" s="11">
        <v>4916.46</v>
      </c>
      <c r="G14" s="10">
        <v>5100.6099999999997</v>
      </c>
      <c r="H14" s="10"/>
      <c r="I14" s="10">
        <v>657.85900000000004</v>
      </c>
      <c r="J14" s="10">
        <v>707.44100000000003</v>
      </c>
    </row>
  </sheetData>
  <mergeCells count="7">
    <mergeCell ref="I1:J1"/>
    <mergeCell ref="A1:A2"/>
    <mergeCell ref="B1:B2"/>
    <mergeCell ref="C1:D1"/>
    <mergeCell ref="E1:E2"/>
    <mergeCell ref="F1:G1"/>
    <mergeCell ref="H1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view="pageBreakPreview" topLeftCell="A23" zoomScale="240" zoomScaleNormal="131" zoomScaleSheetLayoutView="240" workbookViewId="0">
      <selection activeCell="C62" sqref="C62"/>
    </sheetView>
  </sheetViews>
  <sheetFormatPr defaultRowHeight="15"/>
  <cols>
    <col min="2" max="3" width="10.7109375" bestFit="1" customWidth="1"/>
  </cols>
  <sheetData>
    <row r="1" spans="1:7" ht="39.6" customHeight="1">
      <c r="A1" s="32" t="s">
        <v>16</v>
      </c>
      <c r="B1" s="32"/>
      <c r="C1" s="32"/>
      <c r="D1" s="32"/>
      <c r="E1" s="32"/>
      <c r="F1" s="32"/>
      <c r="G1" s="32"/>
    </row>
    <row r="2" spans="1:7">
      <c r="B2" t="s">
        <v>17</v>
      </c>
      <c r="C2">
        <f>Plan1!D8</f>
        <v>5172.55</v>
      </c>
    </row>
    <row r="3" spans="1:7">
      <c r="B3" t="s">
        <v>18</v>
      </c>
      <c r="C3">
        <f>Plan1!D9</f>
        <v>5185.4799999999996</v>
      </c>
    </row>
    <row r="4" spans="1:7">
      <c r="B4" t="s">
        <v>19</v>
      </c>
      <c r="C4" s="12">
        <f>C3/C2-1</f>
        <v>2.4997341736665568E-3</v>
      </c>
    </row>
    <row r="5" spans="1:7">
      <c r="B5" t="s">
        <v>20</v>
      </c>
      <c r="C5">
        <v>5.0000000000000001E-3</v>
      </c>
    </row>
    <row r="6" spans="1:7">
      <c r="B6" s="13" t="s">
        <v>21</v>
      </c>
      <c r="C6">
        <f>(C4+1)*(1+C5)-1</f>
        <v>7.5122328445347275E-3</v>
      </c>
      <c r="D6" s="18">
        <f>C6</f>
        <v>7.5122328445347275E-3</v>
      </c>
    </row>
    <row r="9" spans="1:7" ht="42.6" customHeight="1">
      <c r="A9" s="32" t="s">
        <v>22</v>
      </c>
      <c r="B9" s="32"/>
      <c r="C9" s="32"/>
      <c r="D9" s="32"/>
      <c r="E9" s="32"/>
      <c r="F9" s="32"/>
      <c r="G9" s="32"/>
    </row>
    <row r="10" spans="1:7">
      <c r="B10" t="s">
        <v>23</v>
      </c>
      <c r="C10" s="1">
        <f>Plan1!C7</f>
        <v>5011.33</v>
      </c>
    </row>
    <row r="11" spans="1:7">
      <c r="B11" t="s">
        <v>24</v>
      </c>
      <c r="C11" s="1">
        <f>Plan1!D6</f>
        <v>5077.8</v>
      </c>
    </row>
    <row r="12" spans="1:7">
      <c r="B12" t="s">
        <v>19</v>
      </c>
      <c r="C12" s="12">
        <f>C11/C10-1</f>
        <v>1.3263943903115694E-2</v>
      </c>
    </row>
    <row r="13" spans="1:7">
      <c r="B13" t="s">
        <v>25</v>
      </c>
      <c r="C13" s="1">
        <v>11</v>
      </c>
    </row>
    <row r="14" spans="1:7">
      <c r="B14" t="s">
        <v>20</v>
      </c>
      <c r="C14">
        <v>5.0000000000000001E-3</v>
      </c>
      <c r="D14" s="16">
        <f>(1+C14)^C13-1</f>
        <v>5.639583270099302E-2</v>
      </c>
    </row>
    <row r="15" spans="1:7">
      <c r="B15" s="13" t="s">
        <v>21</v>
      </c>
      <c r="C15">
        <f>(C12+1)*(1+D14)-1</f>
        <v>7.0407807765424213E-2</v>
      </c>
      <c r="D15" s="14">
        <f>C15</f>
        <v>7.0407807765424213E-2</v>
      </c>
    </row>
    <row r="16" spans="1:7">
      <c r="B16" s="15">
        <v>2000</v>
      </c>
      <c r="C16" s="17">
        <f>B16*(1+D15)</f>
        <v>2140.8156155308484</v>
      </c>
      <c r="D16" s="14"/>
    </row>
    <row r="19" spans="1:7" ht="43.15" customHeight="1">
      <c r="A19" s="32" t="s">
        <v>26</v>
      </c>
      <c r="B19" s="32"/>
      <c r="C19" s="32"/>
      <c r="D19" s="32"/>
      <c r="E19" s="32"/>
      <c r="F19" s="32"/>
      <c r="G19" s="32"/>
    </row>
    <row r="20" spans="1:7">
      <c r="B20" t="s">
        <v>27</v>
      </c>
      <c r="C20" s="1">
        <f>Plan1!F3</f>
        <v>4793.8500000000004</v>
      </c>
    </row>
    <row r="21" spans="1:7">
      <c r="B21" t="s">
        <v>28</v>
      </c>
      <c r="C21" s="1">
        <f>Plan1!G5</f>
        <v>4950.95</v>
      </c>
    </row>
    <row r="22" spans="1:7">
      <c r="B22" t="s">
        <v>19</v>
      </c>
      <c r="C22" s="12">
        <f>C21/C20-1</f>
        <v>3.2771154708636896E-2</v>
      </c>
    </row>
    <row r="23" spans="1:7">
      <c r="B23" t="s">
        <v>25</v>
      </c>
      <c r="C23" s="1">
        <v>14</v>
      </c>
    </row>
    <row r="24" spans="1:7">
      <c r="B24" t="s">
        <v>20</v>
      </c>
      <c r="C24">
        <v>6.0000000000000001E-3</v>
      </c>
      <c r="D24" s="16">
        <f>(1+C24)^C23-1</f>
        <v>8.7355937004625739E-2</v>
      </c>
    </row>
    <row r="25" spans="1:7">
      <c r="B25" s="13" t="s">
        <v>21</v>
      </c>
      <c r="C25">
        <f>(C22+1)*(1+D24)-1</f>
        <v>0.12298984663955914</v>
      </c>
      <c r="D25" s="14">
        <f>C25</f>
        <v>0.12298984663955914</v>
      </c>
    </row>
    <row r="26" spans="1:7">
      <c r="B26" s="15">
        <v>5000</v>
      </c>
      <c r="C26" s="17">
        <f>B26*(1+D25)</f>
        <v>5614.9492331977954</v>
      </c>
      <c r="D26" s="14"/>
    </row>
    <row r="29" spans="1:7" ht="42" customHeight="1">
      <c r="A29" s="32" t="s">
        <v>29</v>
      </c>
      <c r="B29" s="32"/>
      <c r="C29" s="32"/>
      <c r="D29" s="32"/>
      <c r="E29" s="32"/>
      <c r="F29" s="32"/>
      <c r="G29" s="32"/>
    </row>
    <row r="30" spans="1:7">
      <c r="B30" t="s">
        <v>30</v>
      </c>
      <c r="C30" s="1">
        <f>Plan1!G7</f>
        <v>4981.6899999999996</v>
      </c>
    </row>
    <row r="31" spans="1:7">
      <c r="B31" t="s">
        <v>31</v>
      </c>
      <c r="C31" s="1">
        <f>Plan1!G8</f>
        <v>5044.46</v>
      </c>
    </row>
    <row r="32" spans="1:7">
      <c r="B32" t="s">
        <v>19</v>
      </c>
      <c r="C32" s="12">
        <f>C31/C30-1</f>
        <v>1.2600141718974944E-2</v>
      </c>
    </row>
    <row r="33" spans="1:7">
      <c r="B33" t="s">
        <v>20</v>
      </c>
      <c r="C33">
        <v>6.0000000000000001E-3</v>
      </c>
    </row>
    <row r="34" spans="1:7">
      <c r="B34" s="13" t="s">
        <v>21</v>
      </c>
      <c r="C34">
        <f>(C32+1)*(1+C33)-1</f>
        <v>1.8675742569288722E-2</v>
      </c>
      <c r="D34" s="18">
        <f>C34</f>
        <v>1.8675742569288722E-2</v>
      </c>
    </row>
    <row r="37" spans="1:7" ht="43.15" customHeight="1">
      <c r="A37" s="32" t="s">
        <v>32</v>
      </c>
      <c r="B37" s="32"/>
      <c r="C37" s="32"/>
      <c r="D37" s="32"/>
      <c r="E37" s="32"/>
      <c r="F37" s="32"/>
      <c r="G37" s="32"/>
    </row>
    <row r="38" spans="1:7">
      <c r="B38" t="s">
        <v>33</v>
      </c>
      <c r="C38" s="1">
        <f>Plan1!F5</f>
        <v>4821.6899999999996</v>
      </c>
    </row>
    <row r="39" spans="1:7">
      <c r="B39" t="s">
        <v>34</v>
      </c>
      <c r="C39" s="1">
        <f>Plan1!G10</f>
        <v>5056.5600000000004</v>
      </c>
    </row>
    <row r="40" spans="1:7">
      <c r="B40" t="s">
        <v>19</v>
      </c>
      <c r="C40" s="12">
        <f>C39/C38-1</f>
        <v>4.8711136551707224E-2</v>
      </c>
    </row>
    <row r="41" spans="1:7">
      <c r="B41" t="s">
        <v>25</v>
      </c>
      <c r="C41" s="1">
        <v>17</v>
      </c>
    </row>
    <row r="42" spans="1:7">
      <c r="B42" t="s">
        <v>20</v>
      </c>
      <c r="C42">
        <v>5.0000000000000001E-3</v>
      </c>
      <c r="D42" s="16">
        <f>(1+C42)^C41-1</f>
        <v>8.848650703240124E-2</v>
      </c>
    </row>
    <row r="43" spans="1:7">
      <c r="B43" s="13" t="s">
        <v>21</v>
      </c>
      <c r="C43">
        <f>(C40+1)*(1+D42)-1</f>
        <v>0.14150792191114747</v>
      </c>
      <c r="D43" s="14">
        <f>C43</f>
        <v>0.14150792191114747</v>
      </c>
    </row>
    <row r="44" spans="1:7">
      <c r="B44" s="15">
        <v>3500</v>
      </c>
      <c r="C44" s="17">
        <f>B44/(1+D43)</f>
        <v>3066.1197638823155</v>
      </c>
      <c r="D44" s="14"/>
    </row>
    <row r="47" spans="1:7" ht="43.9" customHeight="1">
      <c r="A47" s="32" t="s">
        <v>35</v>
      </c>
      <c r="B47" s="32"/>
      <c r="C47" s="32"/>
      <c r="D47" s="32"/>
      <c r="E47" s="32"/>
      <c r="F47" s="32"/>
      <c r="G47" s="32"/>
    </row>
    <row r="48" spans="1:7">
      <c r="B48" t="s">
        <v>36</v>
      </c>
      <c r="C48" s="1">
        <f>Plan1!I4</f>
        <v>666.09900000000005</v>
      </c>
    </row>
    <row r="49" spans="1:7">
      <c r="B49" s="13" t="s">
        <v>37</v>
      </c>
      <c r="C49" s="1">
        <f>Plan1!J13</f>
        <v>715.16600000000005</v>
      </c>
    </row>
    <row r="50" spans="1:7">
      <c r="B50" t="s">
        <v>19</v>
      </c>
      <c r="C50" s="12">
        <f>C49/C48-1</f>
        <v>7.3663224235436475E-2</v>
      </c>
    </row>
    <row r="51" spans="1:7">
      <c r="B51" t="s">
        <v>38</v>
      </c>
      <c r="C51" s="1">
        <v>500</v>
      </c>
    </row>
    <row r="52" spans="1:7">
      <c r="B52" t="s">
        <v>39</v>
      </c>
      <c r="C52" s="1">
        <v>750</v>
      </c>
      <c r="D52" s="16"/>
    </row>
    <row r="53" spans="1:7">
      <c r="B53" s="13" t="s">
        <v>21</v>
      </c>
      <c r="C53">
        <f>C52/C51-1</f>
        <v>0.5</v>
      </c>
      <c r="D53" s="14">
        <f>C53</f>
        <v>0.5</v>
      </c>
    </row>
    <row r="54" spans="1:7">
      <c r="B54" t="s">
        <v>20</v>
      </c>
      <c r="C54">
        <f>(1+C53)/(1+C50)-1</f>
        <v>0.39708613105209145</v>
      </c>
      <c r="D54" s="14">
        <f>C54</f>
        <v>0.39708613105209145</v>
      </c>
    </row>
    <row r="55" spans="1:7">
      <c r="B55" t="s">
        <v>25</v>
      </c>
      <c r="C55" s="1">
        <v>21</v>
      </c>
    </row>
    <row r="56" spans="1:7">
      <c r="B56" t="s">
        <v>20</v>
      </c>
      <c r="C56">
        <f>(1+C54)^(1/C55)-1</f>
        <v>1.6050723875431494E-2</v>
      </c>
      <c r="D56" s="18">
        <f>C56</f>
        <v>1.6050723875431494E-2</v>
      </c>
    </row>
    <row r="59" spans="1:7" ht="43.15" customHeight="1">
      <c r="A59" s="32" t="s">
        <v>40</v>
      </c>
      <c r="B59" s="32"/>
      <c r="C59" s="32"/>
      <c r="D59" s="32"/>
      <c r="E59" s="32"/>
      <c r="F59" s="32"/>
      <c r="G59" s="32"/>
    </row>
    <row r="60" spans="1:7">
      <c r="B60" t="s">
        <v>41</v>
      </c>
      <c r="C60" s="19">
        <v>1.11E-2</v>
      </c>
    </row>
    <row r="61" spans="1:7">
      <c r="B61" t="s">
        <v>43</v>
      </c>
      <c r="C61" s="23">
        <v>7.0000000000000001E-3</v>
      </c>
    </row>
    <row r="62" spans="1:7">
      <c r="B62" t="s">
        <v>42</v>
      </c>
      <c r="C62">
        <f>(1+C60)/(1+C61)-1</f>
        <v>4.0714995034758505E-3</v>
      </c>
      <c r="D62" s="18">
        <f>C62</f>
        <v>4.0714995034758505E-3</v>
      </c>
    </row>
    <row r="65" spans="1:7" ht="42" customHeight="1">
      <c r="A65" s="32" t="s">
        <v>44</v>
      </c>
      <c r="B65" s="32"/>
      <c r="C65" s="32"/>
      <c r="D65" s="32"/>
      <c r="E65" s="32"/>
      <c r="F65" s="32"/>
      <c r="G65" s="32"/>
    </row>
    <row r="66" spans="1:7">
      <c r="B66" t="s">
        <v>43</v>
      </c>
      <c r="C66" s="19">
        <v>8.0000000000000002E-3</v>
      </c>
    </row>
    <row r="67" spans="1:7">
      <c r="B67" t="s">
        <v>45</v>
      </c>
      <c r="C67" s="19">
        <v>1.5E-3</v>
      </c>
    </row>
    <row r="68" spans="1:7">
      <c r="B68" s="13" t="s">
        <v>47</v>
      </c>
      <c r="C68">
        <f>(1+C66)*(1+C67)-1</f>
        <v>9.5119999999999649E-3</v>
      </c>
      <c r="D68" s="18">
        <f>C68</f>
        <v>9.5119999999999649E-3</v>
      </c>
    </row>
    <row r="71" spans="1:7" ht="42" customHeight="1">
      <c r="A71" s="32" t="s">
        <v>46</v>
      </c>
      <c r="B71" s="32"/>
      <c r="C71" s="32"/>
      <c r="D71" s="32"/>
      <c r="E71" s="32"/>
      <c r="F71" s="32"/>
      <c r="G71" s="32"/>
    </row>
    <row r="72" spans="1:7">
      <c r="B72" t="s">
        <v>38</v>
      </c>
      <c r="C72" s="20">
        <v>400</v>
      </c>
    </row>
    <row r="73" spans="1:7">
      <c r="B73" t="s">
        <v>39</v>
      </c>
      <c r="C73" s="20">
        <v>469.52</v>
      </c>
    </row>
    <row r="74" spans="1:7">
      <c r="B74" s="13" t="s">
        <v>47</v>
      </c>
      <c r="C74">
        <f>C73/C72-1</f>
        <v>0.17379999999999995</v>
      </c>
      <c r="D74" s="21">
        <f>C74</f>
        <v>0.17379999999999995</v>
      </c>
    </row>
    <row r="75" spans="1:7">
      <c r="B75" t="s">
        <v>45</v>
      </c>
      <c r="C75" s="19">
        <v>4.2000000000000003E-2</v>
      </c>
    </row>
    <row r="76" spans="1:7">
      <c r="B76" t="s">
        <v>43</v>
      </c>
      <c r="C76" s="19">
        <f>(1+C74)/(1+C75)-1</f>
        <v>0.12648752399232244</v>
      </c>
    </row>
    <row r="77" spans="1:7">
      <c r="B77" t="s">
        <v>48</v>
      </c>
      <c r="C77" s="20">
        <v>8</v>
      </c>
    </row>
    <row r="78" spans="1:7">
      <c r="B78" t="s">
        <v>43</v>
      </c>
      <c r="C78" s="19">
        <f>(1+C76)^(1/C77)-1</f>
        <v>1.4999429806263898E-2</v>
      </c>
      <c r="D78" s="18">
        <f>C78</f>
        <v>1.4999429806263898E-2</v>
      </c>
    </row>
    <row r="81" spans="1:7" ht="40.9" customHeight="1">
      <c r="A81" s="32" t="s">
        <v>49</v>
      </c>
      <c r="B81" s="32"/>
      <c r="C81" s="32"/>
      <c r="D81" s="32"/>
      <c r="E81" s="32"/>
      <c r="F81" s="32"/>
      <c r="G81" s="32"/>
    </row>
    <row r="82" spans="1:7">
      <c r="A82" s="22"/>
      <c r="B82" s="13" t="s">
        <v>47</v>
      </c>
      <c r="C82" s="19">
        <v>3.2500000000000001E-2</v>
      </c>
      <c r="D82" s="22"/>
      <c r="E82" s="22"/>
      <c r="F82" s="22"/>
      <c r="G82" s="22"/>
    </row>
    <row r="83" spans="1:7">
      <c r="B83" t="s">
        <v>43</v>
      </c>
      <c r="C83" s="19">
        <v>8.0000000000000002E-3</v>
      </c>
    </row>
    <row r="84" spans="1:7">
      <c r="B84" t="s">
        <v>45</v>
      </c>
      <c r="C84" s="19">
        <f>(1+C82)/(1+C83)-1</f>
        <v>2.430555555555558E-2</v>
      </c>
      <c r="D84" s="18">
        <f>C84</f>
        <v>2.430555555555558E-2</v>
      </c>
    </row>
    <row r="87" spans="1:7" ht="40.9" customHeight="1">
      <c r="A87" s="32" t="s">
        <v>50</v>
      </c>
      <c r="B87" s="32"/>
      <c r="C87" s="32"/>
      <c r="D87" s="32"/>
      <c r="E87" s="32"/>
      <c r="F87" s="32"/>
      <c r="G87" s="32"/>
    </row>
    <row r="88" spans="1:7">
      <c r="B88" s="13" t="s">
        <v>47</v>
      </c>
      <c r="C88" s="19">
        <v>0.02</v>
      </c>
      <c r="D88" s="22"/>
    </row>
    <row r="89" spans="1:7">
      <c r="B89" t="s">
        <v>45</v>
      </c>
      <c r="C89" s="19">
        <v>1.4E-2</v>
      </c>
    </row>
    <row r="90" spans="1:7">
      <c r="B90" t="s">
        <v>43</v>
      </c>
      <c r="C90" s="19">
        <f>(1+C88)/(1+C89)-1</f>
        <v>5.9171597633136397E-3</v>
      </c>
      <c r="D90" s="18">
        <f>C90</f>
        <v>5.9171597633136397E-3</v>
      </c>
    </row>
    <row r="93" spans="1:7" ht="38.450000000000003" customHeight="1">
      <c r="A93" s="32" t="s">
        <v>51</v>
      </c>
      <c r="B93" s="32"/>
      <c r="C93" s="32"/>
      <c r="D93" s="32"/>
      <c r="E93" s="32"/>
      <c r="F93" s="32"/>
      <c r="G93" s="32"/>
    </row>
    <row r="94" spans="1:7">
      <c r="B94" s="13" t="s">
        <v>47</v>
      </c>
      <c r="C94" s="19">
        <v>3.5000000000000003E-2</v>
      </c>
      <c r="D94" s="22"/>
    </row>
    <row r="95" spans="1:7">
      <c r="B95" t="s">
        <v>45</v>
      </c>
      <c r="C95" s="19">
        <v>4.0000000000000001E-3</v>
      </c>
    </row>
    <row r="96" spans="1:7">
      <c r="B96" t="s">
        <v>43</v>
      </c>
      <c r="C96" s="19">
        <f>(1+C94)/(1+C95)-1</f>
        <v>3.0876494023904355E-2</v>
      </c>
      <c r="D96" s="18">
        <f>C96</f>
        <v>3.0876494023904355E-2</v>
      </c>
    </row>
    <row r="99" spans="1:7" ht="41.45" customHeight="1">
      <c r="A99" s="32" t="s">
        <v>52</v>
      </c>
      <c r="B99" s="32"/>
      <c r="C99" s="32"/>
      <c r="D99" s="32"/>
      <c r="E99" s="32"/>
      <c r="F99" s="32"/>
      <c r="G99" s="32"/>
    </row>
    <row r="100" spans="1:7">
      <c r="B100" s="13" t="s">
        <v>47</v>
      </c>
      <c r="C100" s="19">
        <v>1.2500000000000001E-2</v>
      </c>
      <c r="D100" s="22"/>
    </row>
    <row r="101" spans="1:7">
      <c r="B101" t="s">
        <v>43</v>
      </c>
      <c r="C101" s="19">
        <v>5.0000000000000001E-3</v>
      </c>
    </row>
    <row r="102" spans="1:7">
      <c r="B102" t="s">
        <v>45</v>
      </c>
      <c r="C102" s="19">
        <f>(1+C100)/(1+C101)-1</f>
        <v>7.4626865671643117E-3</v>
      </c>
      <c r="D102" s="18">
        <f>C102</f>
        <v>7.4626865671643117E-3</v>
      </c>
    </row>
    <row r="105" spans="1:7" ht="55.15" customHeight="1">
      <c r="A105" s="32" t="s">
        <v>53</v>
      </c>
      <c r="B105" s="32"/>
      <c r="C105" s="32"/>
      <c r="D105" s="32"/>
      <c r="E105" s="32"/>
      <c r="F105" s="32"/>
      <c r="G105" s="32"/>
    </row>
    <row r="106" spans="1:7">
      <c r="B106" t="s">
        <v>38</v>
      </c>
      <c r="C106" s="20">
        <v>900</v>
      </c>
    </row>
    <row r="107" spans="1:7">
      <c r="B107" t="s">
        <v>39</v>
      </c>
      <c r="C107" s="20">
        <v>940.55</v>
      </c>
    </row>
    <row r="108" spans="1:7">
      <c r="B108" s="13" t="s">
        <v>47</v>
      </c>
      <c r="C108">
        <f>C107/C106-1</f>
        <v>4.5055555555555404E-2</v>
      </c>
      <c r="D108" s="21">
        <f>C108</f>
        <v>4.5055555555555404E-2</v>
      </c>
    </row>
    <row r="109" spans="1:7">
      <c r="B109" t="s">
        <v>45</v>
      </c>
      <c r="C109" s="19">
        <v>2.8500000000000001E-2</v>
      </c>
    </row>
    <row r="110" spans="1:7">
      <c r="B110" t="s">
        <v>43</v>
      </c>
      <c r="C110" s="19">
        <f>(1+C108)/(1+C109)-1</f>
        <v>1.6096796845459727E-2</v>
      </c>
    </row>
    <row r="111" spans="1:7">
      <c r="B111" t="s">
        <v>48</v>
      </c>
      <c r="C111" s="20">
        <v>4</v>
      </c>
    </row>
    <row r="112" spans="1:7">
      <c r="B112" t="s">
        <v>43</v>
      </c>
      <c r="C112" s="19">
        <f>(1+C110)^(1/C111)-1</f>
        <v>4.0001335384580727E-3</v>
      </c>
      <c r="D112" s="18">
        <f>C112</f>
        <v>4.0001335384580727E-3</v>
      </c>
    </row>
  </sheetData>
  <mergeCells count="14">
    <mergeCell ref="A47:G47"/>
    <mergeCell ref="A1:G1"/>
    <mergeCell ref="A9:G9"/>
    <mergeCell ref="A19:G19"/>
    <mergeCell ref="A29:G29"/>
    <mergeCell ref="A37:G37"/>
    <mergeCell ref="A99:G99"/>
    <mergeCell ref="A105:G105"/>
    <mergeCell ref="A59:G59"/>
    <mergeCell ref="A65:G65"/>
    <mergeCell ref="A71:G71"/>
    <mergeCell ref="A81:G81"/>
    <mergeCell ref="A87:G87"/>
    <mergeCell ref="A93:G93"/>
  </mergeCells>
  <pageMargins left="0.511811024" right="0.511811024" top="0.78740157499999996" bottom="0.78740157499999996" header="0.31496062000000002" footer="0.31496062000000002"/>
  <pageSetup paperSize="9" orientation="portrait" r:id="rId1"/>
  <rowBreaks count="3" manualBreakCount="3">
    <brk id="35" max="16383" man="1"/>
    <brk id="69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USP</cp:lastModifiedBy>
  <cp:lastPrinted>2019-08-20T10:16:34Z</cp:lastPrinted>
  <dcterms:created xsi:type="dcterms:W3CDTF">2019-08-20T02:08:26Z</dcterms:created>
  <dcterms:modified xsi:type="dcterms:W3CDTF">2019-08-20T14:41:33Z</dcterms:modified>
</cp:coreProperties>
</file>