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600" windowHeight="11760" tabRatio="621" activeTab="2"/>
  </bookViews>
  <sheets>
    <sheet name="Questões" sheetId="1" r:id="rId1"/>
    <sheet name="conc perfeita" sheetId="2" r:id="rId2"/>
    <sheet name="monopolio" sheetId="3" r:id="rId3"/>
    <sheet name="2 produtos" sheetId="4" r:id="rId4"/>
    <sheet name="produção" sheetId="5" r:id="rId5"/>
    <sheet name="F Demanda" sheetId="6" r:id="rId6"/>
  </sheets>
  <externalReferences>
    <externalReference r:id="rId9"/>
  </externalReferences>
  <definedNames>
    <definedName name="_xlnm.Print_Area" localSheetId="2">'monopolio'!$C$22:$J$65</definedName>
  </definedNames>
  <calcPr fullCalcOnLoad="1"/>
</workbook>
</file>

<file path=xl/sharedStrings.xml><?xml version="1.0" encoding="utf-8"?>
<sst xmlns="http://schemas.openxmlformats.org/spreadsheetml/2006/main" count="85" uniqueCount="69">
  <si>
    <t>Teoria da Firma</t>
  </si>
  <si>
    <t>Quant</t>
  </si>
  <si>
    <t>C. fixo unit</t>
  </si>
  <si>
    <t>C.fixo total</t>
  </si>
  <si>
    <t>C.var. unit.</t>
  </si>
  <si>
    <t>C. var. total</t>
  </si>
  <si>
    <t>Custo total</t>
  </si>
  <si>
    <t>C.total médio</t>
  </si>
  <si>
    <t>C.Marginal</t>
  </si>
  <si>
    <t>Preço</t>
  </si>
  <si>
    <t>Rec.total</t>
  </si>
  <si>
    <t>Lucro</t>
  </si>
  <si>
    <t xml:space="preserve"> </t>
  </si>
  <si>
    <t>Custo Fixo total =</t>
  </si>
  <si>
    <t>Produção</t>
  </si>
  <si>
    <t>cvU</t>
  </si>
  <si>
    <t>PREÇO =</t>
  </si>
  <si>
    <t>P = 110 - 0,41.Q</t>
  </si>
  <si>
    <t>P</t>
  </si>
  <si>
    <t>Q</t>
  </si>
  <si>
    <t>Fazer Gráfico</t>
  </si>
  <si>
    <t>P = f (Q)</t>
  </si>
  <si>
    <t>RMg = f (Q)</t>
  </si>
  <si>
    <t>1. Completar Planilha Conc. Perfeita</t>
  </si>
  <si>
    <t>2. Fazer 2 gráficos:</t>
  </si>
  <si>
    <t>2.1. Totais - Custo Fixo Total; Custo Variável Total, Receita total; Lucro</t>
  </si>
  <si>
    <t>2.2. Unitários - Custo fixo unitário; custo variável unitário; custo marginal; receita marginal; custo médio; lucro unitário</t>
  </si>
  <si>
    <t>3. Fazer gráfico :</t>
  </si>
  <si>
    <t>3.1. Função Demanda - P = f (Q)</t>
  </si>
  <si>
    <t>3.2. Receita Marginal - RMg  = f (Q)</t>
  </si>
  <si>
    <t>4. Completar Planilha Monopólio</t>
  </si>
  <si>
    <t>5. Fazer 2 gráficos:</t>
  </si>
  <si>
    <t>5.1. Totais - Custo Fixo Total; Custo Variável Total, Receita total; Lucro</t>
  </si>
  <si>
    <t>5.2. Unitários - Custo fixo unitário; custo variável unitário; custo marginal; receita marginal; custo médio; lucro unitário</t>
  </si>
  <si>
    <t>Quant mp</t>
  </si>
  <si>
    <t>P = a- bQ</t>
  </si>
  <si>
    <t>a</t>
  </si>
  <si>
    <t>RMg</t>
  </si>
  <si>
    <t>Inv</t>
  </si>
  <si>
    <t>RT</t>
  </si>
  <si>
    <t>CT</t>
  </si>
  <si>
    <t>tir =</t>
  </si>
  <si>
    <t>Producao</t>
  </si>
  <si>
    <t>Prod.x</t>
  </si>
  <si>
    <t>Prod. Y</t>
  </si>
  <si>
    <t>CF</t>
  </si>
  <si>
    <t>CVU</t>
  </si>
  <si>
    <t>LUCRO DA FIRMA</t>
  </si>
  <si>
    <t>preco</t>
  </si>
  <si>
    <t>x</t>
  </si>
  <si>
    <t>y</t>
  </si>
  <si>
    <t>CFT</t>
  </si>
  <si>
    <t>x/y</t>
  </si>
  <si>
    <t>Receita</t>
  </si>
  <si>
    <t>6. Calcular a planilha LUCRO variando a quantidade de dois produtos e fazer o gráfico respectivo do lucro</t>
  </si>
  <si>
    <t>CFT =</t>
  </si>
  <si>
    <t>y = 0,9143x2 - 13,281x + 61,365</t>
  </si>
  <si>
    <t>cvu</t>
  </si>
  <si>
    <t>investimento=</t>
  </si>
  <si>
    <t>ROI</t>
  </si>
  <si>
    <t>TIR =</t>
  </si>
  <si>
    <t xml:space="preserve">OBS: NO INFINITO O ROI </t>
  </si>
  <si>
    <t>ELASTICIDADE</t>
  </si>
  <si>
    <t>Eponto</t>
  </si>
  <si>
    <t>Earco=</t>
  </si>
  <si>
    <t>CVU Y</t>
  </si>
  <si>
    <t>PREÇO Y</t>
  </si>
  <si>
    <t>CVU X</t>
  </si>
  <si>
    <t>PREÇO X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</si>
</sst>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,##0.0_);_(* \(#,##0.0\);_(* &quot;-&quot;??_);_(@_)"/>
    <numFmt numFmtId="185" formatCode="_(* #,##0_);_(* \(#,##0\);_(* &quot;-&quot;??_);_(@_)"/>
    <numFmt numFmtId="186" formatCode="0.0"/>
    <numFmt numFmtId="187" formatCode="_(* #,##0.000_);_(* \(#,##0.000\);_(* &quot;-&quot;??_);_(@_)"/>
    <numFmt numFmtId="188" formatCode="_(* #,##0.000_);_(* \(#,##0.000\);_(* &quot;-&quot;???_);_(@_)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0.0%"/>
    <numFmt numFmtId="193" formatCode="_(* #.##00_);_(* \(#.##00\);_(* &quot;-&quot;??_);_(@_)"/>
    <numFmt numFmtId="194" formatCode="[$-416]dddd\,\ d&quot; de &quot;mmmm&quot; de &quot;yyyy"/>
  </numFmts>
  <fonts count="5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.75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7.75"/>
      <color indexed="8"/>
      <name val="Arial"/>
      <family val="2"/>
    </font>
    <font>
      <sz val="6.2"/>
      <color indexed="8"/>
      <name val="Arial"/>
      <family val="2"/>
    </font>
    <font>
      <sz val="3.65"/>
      <color indexed="8"/>
      <name val="Arial"/>
      <family val="2"/>
    </font>
    <font>
      <sz val="7.35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b/>
      <sz val="14.75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47">
    <xf numFmtId="0" fontId="0" fillId="0" borderId="0" xfId="0" applyAlignment="1">
      <alignment/>
    </xf>
    <xf numFmtId="2" fontId="0" fillId="0" borderId="0" xfId="0" applyNumberFormat="1" applyAlignment="1">
      <alignment/>
    </xf>
    <xf numFmtId="171" fontId="0" fillId="0" borderId="0" xfId="53" applyFont="1" applyAlignment="1">
      <alignment/>
    </xf>
    <xf numFmtId="184" fontId="0" fillId="0" borderId="0" xfId="53" applyNumberFormat="1" applyFont="1" applyAlignment="1">
      <alignment/>
    </xf>
    <xf numFmtId="0" fontId="0" fillId="0" borderId="0" xfId="0" applyAlignment="1">
      <alignment horizontal="right"/>
    </xf>
    <xf numFmtId="171" fontId="0" fillId="33" borderId="0" xfId="53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171" fontId="0" fillId="0" borderId="10" xfId="53" applyBorder="1" applyAlignment="1">
      <alignment/>
    </xf>
    <xf numFmtId="171" fontId="0" fillId="0" borderId="10" xfId="53" applyFont="1" applyBorder="1" applyAlignment="1">
      <alignment/>
    </xf>
    <xf numFmtId="2" fontId="0" fillId="35" borderId="0" xfId="0" applyNumberFormat="1" applyFill="1" applyAlignment="1">
      <alignment/>
    </xf>
    <xf numFmtId="171" fontId="0" fillId="35" borderId="0" xfId="53" applyFont="1" applyFill="1" applyAlignment="1">
      <alignment/>
    </xf>
    <xf numFmtId="10" fontId="0" fillId="0" borderId="0" xfId="51" applyNumberFormat="1" applyFont="1" applyAlignment="1">
      <alignment/>
    </xf>
    <xf numFmtId="0" fontId="0" fillId="33" borderId="0" xfId="0" applyFill="1" applyAlignment="1" quotePrefix="1">
      <alignment horizontal="right"/>
    </xf>
    <xf numFmtId="192" fontId="0" fillId="33" borderId="0" xfId="53" applyNumberFormat="1" applyFont="1" applyFill="1" applyAlignment="1">
      <alignment/>
    </xf>
    <xf numFmtId="171" fontId="0" fillId="0" borderId="0" xfId="0" applyNumberFormat="1" applyAlignment="1">
      <alignment/>
    </xf>
    <xf numFmtId="0" fontId="7" fillId="34" borderId="0" xfId="0" applyFont="1" applyFill="1" applyAlignment="1">
      <alignment/>
    </xf>
    <xf numFmtId="0" fontId="0" fillId="0" borderId="14" xfId="0" applyBorder="1" applyAlignment="1">
      <alignment/>
    </xf>
    <xf numFmtId="0" fontId="0" fillId="36" borderId="15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53" applyNumberFormat="1" applyBorder="1" applyAlignment="1">
      <alignment/>
    </xf>
    <xf numFmtId="0" fontId="0" fillId="38" borderId="10" xfId="0" applyFill="1" applyBorder="1" applyAlignment="1">
      <alignment/>
    </xf>
    <xf numFmtId="2" fontId="0" fillId="38" borderId="10" xfId="0" applyNumberFormat="1" applyFill="1" applyBorder="1" applyAlignment="1">
      <alignment/>
    </xf>
    <xf numFmtId="171" fontId="0" fillId="38" borderId="10" xfId="53" applyFont="1" applyFill="1" applyBorder="1" applyAlignment="1">
      <alignment/>
    </xf>
    <xf numFmtId="171" fontId="0" fillId="38" borderId="10" xfId="53" applyFill="1" applyBorder="1" applyAlignment="1">
      <alignment/>
    </xf>
    <xf numFmtId="2" fontId="0" fillId="38" borderId="10" xfId="53" applyNumberFormat="1" applyFill="1" applyBorder="1" applyAlignment="1">
      <alignment/>
    </xf>
    <xf numFmtId="0" fontId="0" fillId="38" borderId="0" xfId="0" applyFill="1" applyAlignment="1">
      <alignment/>
    </xf>
    <xf numFmtId="0" fontId="0" fillId="0" borderId="0" xfId="0" applyFill="1" applyAlignment="1">
      <alignment/>
    </xf>
    <xf numFmtId="2" fontId="0" fillId="35" borderId="0" xfId="53" applyNumberFormat="1" applyFont="1" applyFill="1" applyAlignment="1">
      <alignment/>
    </xf>
    <xf numFmtId="2" fontId="0" fillId="38" borderId="0" xfId="0" applyNumberFormat="1" applyFill="1" applyAlignment="1">
      <alignment/>
    </xf>
    <xf numFmtId="171" fontId="0" fillId="38" borderId="0" xfId="53" applyFont="1" applyFill="1" applyAlignment="1">
      <alignment/>
    </xf>
    <xf numFmtId="2" fontId="0" fillId="38" borderId="0" xfId="53" applyNumberFormat="1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b/>
        <i/>
        <color indexed="13"/>
      </font>
      <fill>
        <patternFill>
          <bgColor indexed="1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Formacao de Precos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9225"/>
          <c:w val="0.9665"/>
          <c:h val="0.82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'conc perfeita'!$J$3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'conc perfeita'!$A$4:$A$14</c:f>
              <c:numCache/>
            </c:numRef>
          </c:xVal>
          <c:yVal>
            <c:numRef>
              <c:f>'conc perfeita'!$J$4:$J$14</c:f>
              <c:numCache/>
            </c:numRef>
          </c:yVal>
          <c:smooth val="1"/>
        </c:ser>
        <c:ser>
          <c:idx val="1"/>
          <c:order val="1"/>
          <c:tx>
            <c:strRef>
              <c:f>'conc perfeita'!$C$3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 perfeita'!$A$4:$A$14</c:f>
              <c:numCache/>
            </c:numRef>
          </c:xVal>
          <c:yVal>
            <c:numRef>
              <c:f>'conc perfeita'!$C$4:$C$14</c:f>
              <c:numCache/>
            </c:numRef>
          </c:yVal>
          <c:smooth val="1"/>
        </c:ser>
        <c:ser>
          <c:idx val="2"/>
          <c:order val="2"/>
          <c:tx>
            <c:strRef>
              <c:f>'conc perfeita'!$F$3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 perfeita'!$A$4:$A$14</c:f>
              <c:numCache/>
            </c:numRef>
          </c:xVal>
          <c:yVal>
            <c:numRef>
              <c:f>'conc perfeita'!$F$4:$F$14</c:f>
              <c:numCache/>
            </c:numRef>
          </c:yVal>
          <c:smooth val="1"/>
        </c:ser>
        <c:ser>
          <c:idx val="3"/>
          <c:order val="3"/>
          <c:tx>
            <c:strRef>
              <c:f>'conc perfeita'!$E$3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 perfeita'!$A$4:$A$14</c:f>
              <c:numCache/>
            </c:numRef>
          </c:xVal>
          <c:yVal>
            <c:numRef>
              <c:f>'conc perfeita'!$E$4:$E$14</c:f>
              <c:numCache/>
            </c:numRef>
          </c:yVal>
          <c:smooth val="1"/>
        </c:ser>
        <c:ser>
          <c:idx val="4"/>
          <c:order val="4"/>
          <c:tx>
            <c:strRef>
              <c:f>'conc perfeita'!$K$3</c:f>
              <c:strCache>
                <c:ptCount val="1"/>
                <c:pt idx="0">
                  <c:v>Lucro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 perfeita'!$A$4:$A$14</c:f>
              <c:numCache/>
            </c:numRef>
          </c:xVal>
          <c:yVal>
            <c:numRef>
              <c:f>'conc perfeita'!$K$4:$K$14</c:f>
              <c:numCache/>
            </c:numRef>
          </c:yVal>
          <c:smooth val="1"/>
        </c:ser>
        <c:axId val="47295106"/>
        <c:axId val="23002771"/>
      </c:scatterChart>
      <c:valAx>
        <c:axId val="4729510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0.0295"/>
              <c:y val="0.1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02771"/>
        <c:crosses val="autoZero"/>
        <c:crossBetween val="midCat"/>
        <c:dispUnits/>
      </c:valAx>
      <c:valAx>
        <c:axId val="23002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0.000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951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5"/>
          <c:y val="0.8965"/>
          <c:w val="0.9455"/>
          <c:h val="0.1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Formacao de Preco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72"/>
          <c:w val="0.8795"/>
          <c:h val="0.74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'conc perfeita'!$B$3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 perfeita'!$A$4:$A$14</c:f>
              <c:numCache/>
            </c:numRef>
          </c:xVal>
          <c:yVal>
            <c:numRef>
              <c:f>'conc perfeita'!$B$4:$B$14</c:f>
              <c:numCache/>
            </c:numRef>
          </c:yVal>
          <c:smooth val="1"/>
        </c:ser>
        <c:ser>
          <c:idx val="1"/>
          <c:order val="1"/>
          <c:tx>
            <c:strRef>
              <c:f>'conc perfeita'!$D$3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 perfeita'!$A$4:$A$14</c:f>
              <c:numCache/>
            </c:numRef>
          </c:xVal>
          <c:yVal>
            <c:numRef>
              <c:f>'conc perfeita'!$D$4:$D$14</c:f>
              <c:numCache/>
            </c:numRef>
          </c:yVal>
          <c:smooth val="1"/>
        </c:ser>
        <c:ser>
          <c:idx val="2"/>
          <c:order val="2"/>
          <c:tx>
            <c:strRef>
              <c:f>'conc perfeita'!$H$3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 perfeita'!$A$4:$A$14</c:f>
              <c:numCache/>
            </c:numRef>
          </c:xVal>
          <c:yVal>
            <c:numRef>
              <c:f>'conc perfeita'!$H$4:$H$14</c:f>
              <c:numCache/>
            </c:numRef>
          </c:yVal>
          <c:smooth val="1"/>
        </c:ser>
        <c:ser>
          <c:idx val="3"/>
          <c:order val="3"/>
          <c:tx>
            <c:strRef>
              <c:f>'conc perfeita'!$I$3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'conc perfeita'!$A$4:$A$14</c:f>
              <c:numCache/>
            </c:numRef>
          </c:xVal>
          <c:yVal>
            <c:numRef>
              <c:f>'conc perfeita'!$I$4:$I$14</c:f>
              <c:numCache/>
            </c:numRef>
          </c:yVal>
          <c:smooth val="1"/>
        </c:ser>
        <c:ser>
          <c:idx val="4"/>
          <c:order val="4"/>
          <c:tx>
            <c:strRef>
              <c:f>'conc perfeita'!$G$3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 perfeita'!$A$5:$A$14</c:f>
              <c:numCache/>
            </c:numRef>
          </c:xVal>
          <c:yVal>
            <c:numRef>
              <c:f>'conc perfeita'!$G$5:$G$14</c:f>
              <c:numCache/>
            </c:numRef>
          </c:yVal>
          <c:smooth val="1"/>
        </c:ser>
        <c:axId val="5698348"/>
        <c:axId val="51285133"/>
      </c:scatterChart>
      <c:valAx>
        <c:axId val="569834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QT</a:t>
                </a:r>
              </a:p>
            </c:rich>
          </c:tx>
          <c:layout>
            <c:manualLayout>
              <c:xMode val="factor"/>
              <c:yMode val="factor"/>
              <c:x val="0.003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85133"/>
        <c:crosses val="autoZero"/>
        <c:crossBetween val="midCat"/>
        <c:dispUnits/>
      </c:valAx>
      <c:valAx>
        <c:axId val="5128513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83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1925"/>
          <c:y val="0.92225"/>
          <c:w val="0.8317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Formação de preços</a:t>
            </a:r>
          </a:p>
        </c:rich>
      </c:tx>
      <c:layout>
        <c:manualLayout>
          <c:xMode val="factor"/>
          <c:yMode val="factor"/>
          <c:x val="0.026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725"/>
          <c:w val="0.90825"/>
          <c:h val="0.70625"/>
        </c:manualLayout>
      </c:layout>
      <c:lineChart>
        <c:grouping val="standard"/>
        <c:varyColors val="0"/>
        <c:ser>
          <c:idx val="0"/>
          <c:order val="0"/>
          <c:tx>
            <c:strRef>
              <c:f>monopolio!$C$2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monopolio!$A$4:$A$13</c:f>
              <c:numCache/>
            </c:numRef>
          </c:cat>
          <c:val>
            <c:numRef>
              <c:f>monopolio!$C$3:$C$13</c:f>
              <c:numCache/>
            </c:numRef>
          </c:val>
          <c:smooth val="0"/>
        </c:ser>
        <c:ser>
          <c:idx val="1"/>
          <c:order val="1"/>
          <c:tx>
            <c:strRef>
              <c:f>monopolio!$E$2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monopolio!$A$4:$A$13</c:f>
              <c:numCache/>
            </c:numRef>
          </c:cat>
          <c:val>
            <c:numRef>
              <c:f>monopolio!$E$3:$E$13</c:f>
              <c:numCache/>
            </c:numRef>
          </c:val>
          <c:smooth val="0"/>
        </c:ser>
        <c:ser>
          <c:idx val="2"/>
          <c:order val="2"/>
          <c:tx>
            <c:strRef>
              <c:f>monopolio!$F$2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monopolio!$A$4:$A$13</c:f>
              <c:numCache/>
            </c:numRef>
          </c:cat>
          <c:val>
            <c:numRef>
              <c:f>monopolio!$F$3:$F$13</c:f>
              <c:numCache/>
            </c:numRef>
          </c:val>
          <c:smooth val="0"/>
        </c:ser>
        <c:ser>
          <c:idx val="3"/>
          <c:order val="3"/>
          <c:tx>
            <c:strRef>
              <c:f>monopolio!$J$2</c:f>
              <c:strCache>
                <c:ptCount val="1"/>
                <c:pt idx="0">
                  <c:v>Rec.total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monopolio!$A$4:$A$13</c:f>
              <c:numCache/>
            </c:numRef>
          </c:cat>
          <c:val>
            <c:numRef>
              <c:f>monopolio!$J$3:$J$13</c:f>
              <c:numCache/>
            </c:numRef>
          </c:val>
          <c:smooth val="0"/>
        </c:ser>
        <c:ser>
          <c:idx val="4"/>
          <c:order val="4"/>
          <c:tx>
            <c:strRef>
              <c:f>monopolio!$K$2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monopolio!$A$4:$A$13</c:f>
              <c:numCache/>
            </c:numRef>
          </c:cat>
          <c:val>
            <c:numRef>
              <c:f>monopolio!$K$3:$K$13</c:f>
              <c:numCache/>
            </c:numRef>
          </c:val>
          <c:smooth val="0"/>
        </c:ser>
        <c:marker val="1"/>
        <c:axId val="58913014"/>
        <c:axId val="60455079"/>
      </c:lineChart>
      <c:catAx>
        <c:axId val="58913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455079"/>
        <c:crosses val="autoZero"/>
        <c:auto val="0"/>
        <c:lblOffset val="100"/>
        <c:tickLblSkip val="1"/>
        <c:noMultiLvlLbl val="0"/>
      </c:catAx>
      <c:valAx>
        <c:axId val="60455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0.001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130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5"/>
          <c:y val="0.4215"/>
          <c:w val="0.219"/>
          <c:h val="0.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Formação de preços</a:t>
            </a:r>
          </a:p>
        </c:rich>
      </c:tx>
      <c:layout>
        <c:manualLayout>
          <c:xMode val="factor"/>
          <c:yMode val="factor"/>
          <c:x val="0.023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5125"/>
          <c:w val="0.86625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monopolio!$B$2</c:f>
              <c:strCache>
                <c:ptCount val="1"/>
                <c:pt idx="0">
                  <c:v>C. fixo unit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monopolio!$A$4:$A$13</c:f>
              <c:numCache/>
            </c:numRef>
          </c:cat>
          <c:val>
            <c:numRef>
              <c:f>monopolio!$B$4:$B$13</c:f>
              <c:numCache/>
            </c:numRef>
          </c:val>
          <c:smooth val="0"/>
        </c:ser>
        <c:ser>
          <c:idx val="1"/>
          <c:order val="1"/>
          <c:tx>
            <c:strRef>
              <c:f>monopolio!$D$2</c:f>
              <c:strCache>
                <c:ptCount val="1"/>
                <c:pt idx="0">
                  <c:v>C.var. unit.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monopolio!$A$4:$A$13</c:f>
              <c:numCache/>
            </c:numRef>
          </c:cat>
          <c:val>
            <c:numRef>
              <c:f>monopolio!$D$4:$D$13</c:f>
              <c:numCache/>
            </c:numRef>
          </c:val>
          <c:smooth val="0"/>
        </c:ser>
        <c:ser>
          <c:idx val="2"/>
          <c:order val="2"/>
          <c:tx>
            <c:strRef>
              <c:f>monopolio!$G$2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monopolio!$A$4:$A$13</c:f>
              <c:numCache/>
            </c:numRef>
          </c:cat>
          <c:val>
            <c:numRef>
              <c:f>monopolio!$G$4:$G$13</c:f>
              <c:numCache/>
            </c:numRef>
          </c:val>
          <c:smooth val="0"/>
        </c:ser>
        <c:ser>
          <c:idx val="3"/>
          <c:order val="3"/>
          <c:tx>
            <c:strRef>
              <c:f>monopolio!$H$2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numRef>
              <c:f>monopolio!$A$4:$A$13</c:f>
              <c:numCache/>
            </c:numRef>
          </c:cat>
          <c:val>
            <c:numRef>
              <c:f>monopolio!$H$4:$H$13</c:f>
              <c:numCache/>
            </c:numRef>
          </c:val>
          <c:smooth val="0"/>
        </c:ser>
        <c:ser>
          <c:idx val="4"/>
          <c:order val="4"/>
          <c:tx>
            <c:strRef>
              <c:f>monopolio!$I$2</c:f>
              <c:strCache>
                <c:ptCount val="1"/>
                <c:pt idx="0">
                  <c:v>Preço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monopolio!$A$4:$A$13</c:f>
              <c:numCache/>
            </c:numRef>
          </c:cat>
          <c:val>
            <c:numRef>
              <c:f>monopolio!$I$4:$I$13</c:f>
              <c:numCache/>
            </c:numRef>
          </c:val>
          <c:smooth val="0"/>
        </c:ser>
        <c:ser>
          <c:idx val="5"/>
          <c:order val="5"/>
          <c:tx>
            <c:strRef>
              <c:f>monopolio!$L$2</c:f>
              <c:strCache>
                <c:ptCount val="1"/>
                <c:pt idx="0">
                  <c:v>RMg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monopolio!$L$4:$L$13</c:f>
              <c:numCache/>
            </c:numRef>
          </c:val>
          <c:smooth val="0"/>
        </c:ser>
        <c:marker val="1"/>
        <c:axId val="7224800"/>
        <c:axId val="65023201"/>
      </c:lineChart>
      <c:catAx>
        <c:axId val="7224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023201"/>
        <c:crosses val="autoZero"/>
        <c:auto val="0"/>
        <c:lblOffset val="100"/>
        <c:tickLblSkip val="1"/>
        <c:noMultiLvlLbl val="0"/>
      </c:catAx>
      <c:valAx>
        <c:axId val="65023201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3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224800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775"/>
          <c:w val="0.953"/>
          <c:h val="0.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Lucro da Firma</a:t>
            </a:r>
          </a:p>
        </c:rich>
      </c:tx>
      <c:layout>
        <c:manualLayout>
          <c:xMode val="factor"/>
          <c:yMode val="factor"/>
          <c:x val="0.02025"/>
          <c:y val="0.002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125"/>
          <c:y val="0.0655"/>
          <c:w val="0.74075"/>
          <c:h val="0.72575"/>
        </c:manualLayout>
      </c:layout>
      <c:surface3DChart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'[1]2 Produtos'!$D$25:$N$25</c:f>
              <c:numCache>
                <c:ptCount val="11"/>
                <c:pt idx="0">
                  <c:v>-1000</c:v>
                </c:pt>
                <c:pt idx="1">
                  <c:v>-900</c:v>
                </c:pt>
                <c:pt idx="2">
                  <c:v>-800</c:v>
                </c:pt>
                <c:pt idx="3">
                  <c:v>-700</c:v>
                </c:pt>
                <c:pt idx="4">
                  <c:v>-600</c:v>
                </c:pt>
                <c:pt idx="5">
                  <c:v>-500</c:v>
                </c:pt>
                <c:pt idx="6">
                  <c:v>-400</c:v>
                </c:pt>
                <c:pt idx="7">
                  <c:v>-300</c:v>
                </c:pt>
                <c:pt idx="8">
                  <c:v>-200</c:v>
                </c:pt>
                <c:pt idx="9">
                  <c:v>-100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 Produtos'!$D$26:$N$26</c:f>
              <c:numCache>
                <c:ptCount val="11"/>
                <c:pt idx="0">
                  <c:v>-900</c:v>
                </c:pt>
                <c:pt idx="1">
                  <c:v>-800</c:v>
                </c:pt>
                <c:pt idx="2">
                  <c:v>-700</c:v>
                </c:pt>
                <c:pt idx="3">
                  <c:v>-600</c:v>
                </c:pt>
                <c:pt idx="4">
                  <c:v>-500</c:v>
                </c:pt>
                <c:pt idx="5">
                  <c:v>-400</c:v>
                </c:pt>
                <c:pt idx="6">
                  <c:v>-300</c:v>
                </c:pt>
                <c:pt idx="7">
                  <c:v>-200</c:v>
                </c:pt>
                <c:pt idx="8">
                  <c:v>-100</c:v>
                </c:pt>
                <c:pt idx="9">
                  <c:v>0</c:v>
                </c:pt>
                <c:pt idx="10">
                  <c:v>100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 Produtos'!$D$27:$N$27</c:f>
              <c:numCache>
                <c:ptCount val="11"/>
                <c:pt idx="0">
                  <c:v>-780</c:v>
                </c:pt>
                <c:pt idx="1">
                  <c:v>-670</c:v>
                </c:pt>
                <c:pt idx="2">
                  <c:v>-560</c:v>
                </c:pt>
                <c:pt idx="3">
                  <c:v>-450</c:v>
                </c:pt>
                <c:pt idx="4">
                  <c:v>-340</c:v>
                </c:pt>
                <c:pt idx="5">
                  <c:v>-230</c:v>
                </c:pt>
                <c:pt idx="6">
                  <c:v>-120</c:v>
                </c:pt>
                <c:pt idx="7">
                  <c:v>-10</c:v>
                </c:pt>
                <c:pt idx="8">
                  <c:v>100</c:v>
                </c:pt>
                <c:pt idx="9">
                  <c:v>210</c:v>
                </c:pt>
                <c:pt idx="10">
                  <c:v>320</c:v>
                </c:pt>
              </c:numCache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 Produtos'!$D$28:$N$28</c:f>
              <c:numCache>
                <c:ptCount val="11"/>
                <c:pt idx="0">
                  <c:v>-640</c:v>
                </c:pt>
                <c:pt idx="1">
                  <c:v>-520</c:v>
                </c:pt>
                <c:pt idx="2">
                  <c:v>-400</c:v>
                </c:pt>
                <c:pt idx="3">
                  <c:v>-280</c:v>
                </c:pt>
                <c:pt idx="4">
                  <c:v>-160</c:v>
                </c:pt>
                <c:pt idx="5">
                  <c:v>-40</c:v>
                </c:pt>
                <c:pt idx="6">
                  <c:v>80</c:v>
                </c:pt>
                <c:pt idx="7">
                  <c:v>200</c:v>
                </c:pt>
                <c:pt idx="8">
                  <c:v>320</c:v>
                </c:pt>
                <c:pt idx="9">
                  <c:v>440</c:v>
                </c:pt>
                <c:pt idx="10">
                  <c:v>560</c:v>
                </c:pt>
              </c:numCache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 Produtos'!$D$29:$N$29</c:f>
              <c:numCache>
                <c:ptCount val="11"/>
                <c:pt idx="0">
                  <c:v>-480</c:v>
                </c:pt>
                <c:pt idx="1">
                  <c:v>-350</c:v>
                </c:pt>
                <c:pt idx="2">
                  <c:v>-220</c:v>
                </c:pt>
                <c:pt idx="3">
                  <c:v>-90</c:v>
                </c:pt>
                <c:pt idx="4">
                  <c:v>40</c:v>
                </c:pt>
                <c:pt idx="5">
                  <c:v>170</c:v>
                </c:pt>
                <c:pt idx="6">
                  <c:v>300</c:v>
                </c:pt>
                <c:pt idx="7">
                  <c:v>430</c:v>
                </c:pt>
                <c:pt idx="8">
                  <c:v>560</c:v>
                </c:pt>
                <c:pt idx="9">
                  <c:v>690</c:v>
                </c:pt>
                <c:pt idx="10">
                  <c:v>820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 Produtos'!$D$30:$N$30</c:f>
              <c:numCache>
                <c:ptCount val="11"/>
                <c:pt idx="0">
                  <c:v>-400</c:v>
                </c:pt>
                <c:pt idx="1">
                  <c:v>-280</c:v>
                </c:pt>
                <c:pt idx="2">
                  <c:v>-160</c:v>
                </c:pt>
                <c:pt idx="3">
                  <c:v>-40</c:v>
                </c:pt>
                <c:pt idx="4">
                  <c:v>80</c:v>
                </c:pt>
                <c:pt idx="5">
                  <c:v>200</c:v>
                </c:pt>
                <c:pt idx="6">
                  <c:v>320</c:v>
                </c:pt>
                <c:pt idx="7">
                  <c:v>440</c:v>
                </c:pt>
                <c:pt idx="8">
                  <c:v>560</c:v>
                </c:pt>
                <c:pt idx="9">
                  <c:v>680</c:v>
                </c:pt>
                <c:pt idx="10">
                  <c:v>800</c:v>
                </c:pt>
              </c:numCache>
            </c:numRef>
          </c:val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 Produtos'!$D$31:$N$31</c:f>
              <c:numCache>
                <c:ptCount val="11"/>
                <c:pt idx="0">
                  <c:v>-340</c:v>
                </c:pt>
                <c:pt idx="1">
                  <c:v>-230</c:v>
                </c:pt>
                <c:pt idx="2">
                  <c:v>-120</c:v>
                </c:pt>
                <c:pt idx="3">
                  <c:v>-10</c:v>
                </c:pt>
                <c:pt idx="4">
                  <c:v>100</c:v>
                </c:pt>
                <c:pt idx="5">
                  <c:v>210</c:v>
                </c:pt>
                <c:pt idx="6">
                  <c:v>320</c:v>
                </c:pt>
                <c:pt idx="7">
                  <c:v>430</c:v>
                </c:pt>
                <c:pt idx="8">
                  <c:v>540</c:v>
                </c:pt>
                <c:pt idx="9">
                  <c:v>650</c:v>
                </c:pt>
                <c:pt idx="10">
                  <c:v>760</c:v>
                </c:pt>
              </c:numCache>
            </c:numRef>
          </c:val>
        </c:ser>
        <c:ser>
          <c:idx val="7"/>
          <c:order val="7"/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 Produtos'!$D$32:$N$32</c:f>
              <c:numCache>
                <c:ptCount val="11"/>
                <c:pt idx="0">
                  <c:v>-300</c:v>
                </c:pt>
                <c:pt idx="1">
                  <c:v>-200</c:v>
                </c:pt>
                <c:pt idx="2">
                  <c:v>-100</c:v>
                </c:pt>
                <c:pt idx="3">
                  <c:v>0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</c:numCache>
            </c:numRef>
          </c:val>
        </c:ser>
        <c:ser>
          <c:idx val="8"/>
          <c:order val="8"/>
          <c:spPr>
            <a:solidFill>
              <a:srgbClr val="00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 Produtos'!$D$33:$N$33</c:f>
              <c:numCache>
                <c:ptCount val="11"/>
                <c:pt idx="0">
                  <c:v>-280</c:v>
                </c:pt>
                <c:pt idx="1">
                  <c:v>-210</c:v>
                </c:pt>
                <c:pt idx="2">
                  <c:v>-140</c:v>
                </c:pt>
                <c:pt idx="3">
                  <c:v>-70</c:v>
                </c:pt>
                <c:pt idx="4">
                  <c:v>0</c:v>
                </c:pt>
                <c:pt idx="5">
                  <c:v>70</c:v>
                </c:pt>
                <c:pt idx="6">
                  <c:v>140</c:v>
                </c:pt>
                <c:pt idx="7">
                  <c:v>210</c:v>
                </c:pt>
                <c:pt idx="8">
                  <c:v>280</c:v>
                </c:pt>
                <c:pt idx="9">
                  <c:v>350</c:v>
                </c:pt>
                <c:pt idx="10">
                  <c:v>420</c:v>
                </c:pt>
              </c:numCache>
            </c:numRef>
          </c:val>
        </c:ser>
        <c:ser>
          <c:idx val="9"/>
          <c:order val="9"/>
          <c:spPr>
            <a:solidFill>
              <a:srgbClr val="69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 Produtos'!$D$34:$N$34</c:f>
              <c:numCache>
                <c:ptCount val="11"/>
                <c:pt idx="0">
                  <c:v>-550</c:v>
                </c:pt>
                <c:pt idx="1">
                  <c:v>-550</c:v>
                </c:pt>
                <c:pt idx="2">
                  <c:v>-550</c:v>
                </c:pt>
                <c:pt idx="3">
                  <c:v>-550</c:v>
                </c:pt>
                <c:pt idx="4">
                  <c:v>-550</c:v>
                </c:pt>
                <c:pt idx="5">
                  <c:v>-550</c:v>
                </c:pt>
                <c:pt idx="6">
                  <c:v>-550</c:v>
                </c:pt>
                <c:pt idx="7">
                  <c:v>-550</c:v>
                </c:pt>
                <c:pt idx="8">
                  <c:v>-550</c:v>
                </c:pt>
                <c:pt idx="9">
                  <c:v>-550</c:v>
                </c:pt>
                <c:pt idx="10">
                  <c:v>-550</c:v>
                </c:pt>
              </c:numCache>
            </c:numRef>
          </c:val>
        </c:ser>
        <c:ser>
          <c:idx val="10"/>
          <c:order val="10"/>
          <c:spPr>
            <a:solidFill>
              <a:srgbClr val="CC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'[1]2 Produtos'!$D$35:$N$35</c:f>
              <c:numCache>
                <c:ptCount val="11"/>
                <c:pt idx="0">
                  <c:v>-1500</c:v>
                </c:pt>
                <c:pt idx="1">
                  <c:v>-1540</c:v>
                </c:pt>
                <c:pt idx="2">
                  <c:v>-1580</c:v>
                </c:pt>
                <c:pt idx="3">
                  <c:v>-1620</c:v>
                </c:pt>
                <c:pt idx="4">
                  <c:v>-1660</c:v>
                </c:pt>
                <c:pt idx="5">
                  <c:v>-1700</c:v>
                </c:pt>
                <c:pt idx="6">
                  <c:v>-1740</c:v>
                </c:pt>
                <c:pt idx="7">
                  <c:v>-1780</c:v>
                </c:pt>
                <c:pt idx="8">
                  <c:v>-1820</c:v>
                </c:pt>
                <c:pt idx="9">
                  <c:v>-1860</c:v>
                </c:pt>
                <c:pt idx="10">
                  <c:v>-1900</c:v>
                </c:pt>
              </c:numCache>
            </c:numRef>
          </c:val>
        </c:ser>
        <c:axId val="48337898"/>
        <c:axId val="32387899"/>
        <c:axId val="23055636"/>
      </c:surface3DChart>
      <c:catAx>
        <c:axId val="48337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QTD X</a:t>
                </a:r>
              </a:p>
            </c:rich>
          </c:tx>
          <c:layout>
            <c:manualLayout>
              <c:xMode val="factor"/>
              <c:yMode val="factor"/>
              <c:x val="0.03175"/>
              <c:y val="0.1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387899"/>
        <c:crosses val="autoZero"/>
        <c:auto val="1"/>
        <c:lblOffset val="100"/>
        <c:tickLblSkip val="1"/>
        <c:noMultiLvlLbl val="0"/>
      </c:catAx>
      <c:valAx>
        <c:axId val="32387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37898"/>
        <c:crossesAt val="1"/>
        <c:crossBetween val="between"/>
        <c:dispUnits/>
      </c:valAx>
      <c:serAx>
        <c:axId val="2305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QTD Y</a:t>
                </a:r>
              </a:p>
            </c:rich>
          </c:tx>
          <c:layout>
            <c:manualLayout>
              <c:xMode val="factor"/>
              <c:yMode val="factor"/>
              <c:x val="0.1267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387899"/>
        <c:crosses val="autoZero"/>
        <c:tickLblSkip val="6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4225"/>
          <c:y val="0.03125"/>
          <c:w val="0.6625"/>
          <c:h val="0.86"/>
        </c:manualLayout>
      </c:layout>
      <c:surface3DChart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9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'2 produtos'!$C$24:$N$24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 produtos'!$C$25:$N$25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 produtos'!$C$26:$N$26</c:f>
              <c:numCache/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 produtos'!$C$27:$N$27</c:f>
              <c:numCache/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 produtos'!$C$28:$N$28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 produtos'!$C$29:$N$29</c:f>
              <c:numCache/>
            </c:numRef>
          </c:val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 produtos'!$C$30:$N$30</c:f>
              <c:numCache/>
            </c:numRef>
          </c:val>
        </c:ser>
        <c:ser>
          <c:idx val="7"/>
          <c:order val="7"/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 produtos'!$C$31:$N$31</c:f>
              <c:numCache/>
            </c:numRef>
          </c:val>
        </c:ser>
        <c:ser>
          <c:idx val="8"/>
          <c:order val="8"/>
          <c:spPr>
            <a:solidFill>
              <a:srgbClr val="00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 produtos'!$C$32:$N$32</c:f>
              <c:numCache/>
            </c:numRef>
          </c:val>
        </c:ser>
        <c:ser>
          <c:idx val="9"/>
          <c:order val="9"/>
          <c:spPr>
            <a:solidFill>
              <a:srgbClr val="69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 produtos'!$C$33:$N$33</c:f>
              <c:numCache/>
            </c:numRef>
          </c:val>
        </c:ser>
        <c:ser>
          <c:idx val="10"/>
          <c:order val="10"/>
          <c:spPr>
            <a:solidFill>
              <a:srgbClr val="CC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 produtos'!$C$34:$N$34</c:f>
              <c:numCache/>
            </c:numRef>
          </c:val>
        </c:ser>
        <c:ser>
          <c:idx val="11"/>
          <c:order val="11"/>
          <c:spPr>
            <a:solidFill>
              <a:srgbClr val="FFFF99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 produtos'!$C$35:$N$35</c:f>
              <c:numCache/>
            </c:numRef>
          </c:val>
        </c:ser>
        <c:axId val="6174133"/>
        <c:axId val="55567198"/>
        <c:axId val="30342735"/>
      </c:surface3DChart>
      <c:catAx>
        <c:axId val="6174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7198"/>
        <c:crosses val="autoZero"/>
        <c:auto val="1"/>
        <c:lblOffset val="100"/>
        <c:tickLblSkip val="2"/>
        <c:noMultiLvlLbl val="0"/>
      </c:catAx>
      <c:valAx>
        <c:axId val="55567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4133"/>
        <c:crossesAt val="1"/>
        <c:crossBetween val="between"/>
        <c:dispUnits/>
      </c:valAx>
      <c:serAx>
        <c:axId val="30342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567198"/>
        <c:crosses val="autoZero"/>
        <c:tickLblSkip val="5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x Insumos</a:t>
            </a:r>
          </a:p>
        </c:rich>
      </c:tx>
      <c:layout>
        <c:manualLayout>
          <c:xMode val="factor"/>
          <c:yMode val="factor"/>
          <c:x val="-0.005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9"/>
          <c:w val="0.94375"/>
          <c:h val="0.89725"/>
        </c:manualLayout>
      </c:layout>
      <c:lineChart>
        <c:grouping val="standard"/>
        <c:varyColors val="0"/>
        <c:ser>
          <c:idx val="0"/>
          <c:order val="0"/>
          <c:tx>
            <c:strRef>
              <c:f>produção!$B$3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produção!$A$4:$A$14</c:f>
              <c:numCache/>
            </c:numRef>
          </c:cat>
          <c:val>
            <c:numRef>
              <c:f>produção!$B$4:$B$14</c:f>
              <c:numCache/>
            </c:numRef>
          </c:val>
          <c:smooth val="0"/>
        </c:ser>
        <c:marker val="1"/>
        <c:axId val="4649160"/>
        <c:axId val="41842441"/>
      </c:lineChart>
      <c:catAx>
        <c:axId val="464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42441"/>
        <c:crosses val="autoZero"/>
        <c:auto val="1"/>
        <c:lblOffset val="100"/>
        <c:tickLblSkip val="1"/>
        <c:noMultiLvlLbl val="0"/>
      </c:catAx>
      <c:valAx>
        <c:axId val="41842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9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84"/>
          <c:w val="0.944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produção!$C$3</c:f>
              <c:strCache>
                <c:ptCount val="1"/>
                <c:pt idx="0">
                  <c:v>cvU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produção!$B$4:$B$14</c:f>
              <c:numCache/>
            </c:numRef>
          </c:cat>
          <c:val>
            <c:numRef>
              <c:f>produção!$C$4:$C$14</c:f>
              <c:numCache/>
            </c:numRef>
          </c:val>
          <c:smooth val="0"/>
        </c:ser>
        <c:marker val="1"/>
        <c:axId val="41037650"/>
        <c:axId val="33794531"/>
      </c:lineChart>
      <c:catAx>
        <c:axId val="4103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94531"/>
        <c:crosses val="autoZero"/>
        <c:auto val="1"/>
        <c:lblOffset val="100"/>
        <c:tickLblSkip val="1"/>
        <c:noMultiLvlLbl val="0"/>
      </c:catAx>
      <c:valAx>
        <c:axId val="33794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37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05"/>
          <c:y val="0.01625"/>
          <c:w val="0.339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25"/>
          <c:y val="0.23025"/>
          <c:w val="0.80575"/>
          <c:h val="0.71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 Demanda'!$D$6</c:f>
              <c:strCache>
                <c:ptCount val="1"/>
                <c:pt idx="0">
                  <c:v>Q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 Demanda'!$C$7:$C$17</c:f>
              <c:numCache/>
            </c:numRef>
          </c:xVal>
          <c:yVal>
            <c:numRef>
              <c:f>'F Demanda'!$D$7:$D$17</c:f>
              <c:numCache/>
            </c:numRef>
          </c:yVal>
          <c:smooth val="1"/>
        </c:ser>
        <c:axId val="35715324"/>
        <c:axId val="53002461"/>
      </c:scatterChart>
      <c:valAx>
        <c:axId val="3571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02461"/>
        <c:crosses val="autoZero"/>
        <c:crossBetween val="midCat"/>
        <c:dispUnits/>
      </c:valAx>
      <c:valAx>
        <c:axId val="53002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15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"/>
          <c:y val="0.49775"/>
          <c:w val="0.1385"/>
          <c:h val="0.0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8</xdr:col>
      <xdr:colOff>409575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0" y="2543175"/>
        <a:ext cx="60388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16</xdr:row>
      <xdr:rowOff>0</xdr:rowOff>
    </xdr:from>
    <xdr:to>
      <xdr:col>19</xdr:col>
      <xdr:colOff>152400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6400800" y="2590800"/>
        <a:ext cx="6029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0.419</cdr:y>
    </cdr:from>
    <cdr:to>
      <cdr:x>0.739</cdr:x>
      <cdr:y>0.42675</cdr:y>
    </cdr:to>
    <cdr:sp>
      <cdr:nvSpPr>
        <cdr:cNvPr id="1" name="Line 2"/>
        <cdr:cNvSpPr>
          <a:spLocks/>
        </cdr:cNvSpPr>
      </cdr:nvSpPr>
      <cdr:spPr>
        <a:xfrm>
          <a:off x="771525" y="1628775"/>
          <a:ext cx="19812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0.20725</cdr:x>
      <cdr:y>0.46475</cdr:y>
    </cdr:from>
    <cdr:to>
      <cdr:x>0.71075</cdr:x>
      <cdr:y>0.4725</cdr:y>
    </cdr:to>
    <cdr:sp>
      <cdr:nvSpPr>
        <cdr:cNvPr id="2" name="Line 3"/>
        <cdr:cNvSpPr>
          <a:spLocks/>
        </cdr:cNvSpPr>
      </cdr:nvSpPr>
      <cdr:spPr>
        <a:xfrm>
          <a:off x="771525" y="1809750"/>
          <a:ext cx="18764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19</xdr:row>
      <xdr:rowOff>152400</xdr:rowOff>
    </xdr:from>
    <xdr:to>
      <xdr:col>8</xdr:col>
      <xdr:colOff>552450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2124075" y="3228975"/>
        <a:ext cx="36957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41</xdr:row>
      <xdr:rowOff>133350</xdr:rowOff>
    </xdr:from>
    <xdr:to>
      <xdr:col>8</xdr:col>
      <xdr:colOff>600075</xdr:colOff>
      <xdr:row>65</xdr:row>
      <xdr:rowOff>152400</xdr:rowOff>
    </xdr:to>
    <xdr:graphicFrame>
      <xdr:nvGraphicFramePr>
        <xdr:cNvPr id="2" name="Chart 2"/>
        <xdr:cNvGraphicFramePr/>
      </xdr:nvGraphicFramePr>
      <xdr:xfrm>
        <a:off x="2133600" y="6772275"/>
        <a:ext cx="373380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790575</xdr:colOff>
      <xdr:row>29</xdr:row>
      <xdr:rowOff>28575</xdr:rowOff>
    </xdr:from>
    <xdr:to>
      <xdr:col>7</xdr:col>
      <xdr:colOff>38100</xdr:colOff>
      <xdr:row>55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4600575" y="4724400"/>
          <a:ext cx="47625" cy="418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26</xdr:row>
      <xdr:rowOff>47625</xdr:rowOff>
    </xdr:from>
    <xdr:to>
      <xdr:col>5</xdr:col>
      <xdr:colOff>76200</xdr:colOff>
      <xdr:row>28</xdr:row>
      <xdr:rowOff>123825</xdr:rowOff>
    </xdr:to>
    <xdr:sp>
      <xdr:nvSpPr>
        <xdr:cNvPr id="4" name="Line 5"/>
        <xdr:cNvSpPr>
          <a:spLocks/>
        </xdr:cNvSpPr>
      </xdr:nvSpPr>
      <xdr:spPr>
        <a:xfrm>
          <a:off x="3124200" y="4257675"/>
          <a:ext cx="952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46</xdr:row>
      <xdr:rowOff>152400</xdr:rowOff>
    </xdr:from>
    <xdr:to>
      <xdr:col>10</xdr:col>
      <xdr:colOff>295275</xdr:colOff>
      <xdr:row>74</xdr:row>
      <xdr:rowOff>123825</xdr:rowOff>
    </xdr:to>
    <xdr:graphicFrame>
      <xdr:nvGraphicFramePr>
        <xdr:cNvPr id="1" name="Chart 1"/>
        <xdr:cNvGraphicFramePr/>
      </xdr:nvGraphicFramePr>
      <xdr:xfrm>
        <a:off x="2514600" y="7629525"/>
        <a:ext cx="33909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257175</xdr:colOff>
      <xdr:row>44</xdr:row>
      <xdr:rowOff>66675</xdr:rowOff>
    </xdr:from>
    <xdr:to>
      <xdr:col>11</xdr:col>
      <xdr:colOff>209550</xdr:colOff>
      <xdr:row>67</xdr:row>
      <xdr:rowOff>47625</xdr:rowOff>
    </xdr:to>
    <xdr:graphicFrame>
      <xdr:nvGraphicFramePr>
        <xdr:cNvPr id="2" name="Chart 2"/>
        <xdr:cNvGraphicFramePr/>
      </xdr:nvGraphicFramePr>
      <xdr:xfrm>
        <a:off x="847725" y="7219950"/>
        <a:ext cx="54578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</xdr:row>
      <xdr:rowOff>47625</xdr:rowOff>
    </xdr:from>
    <xdr:to>
      <xdr:col>11</xdr:col>
      <xdr:colOff>542925</xdr:colOff>
      <xdr:row>13</xdr:row>
      <xdr:rowOff>152400</xdr:rowOff>
    </xdr:to>
    <xdr:graphicFrame>
      <xdr:nvGraphicFramePr>
        <xdr:cNvPr id="1" name="Chart 2"/>
        <xdr:cNvGraphicFramePr/>
      </xdr:nvGraphicFramePr>
      <xdr:xfrm>
        <a:off x="3581400" y="371475"/>
        <a:ext cx="345757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485775</xdr:colOff>
      <xdr:row>15</xdr:row>
      <xdr:rowOff>114300</xdr:rowOff>
    </xdr:from>
    <xdr:to>
      <xdr:col>10</xdr:col>
      <xdr:colOff>400050</xdr:colOff>
      <xdr:row>27</xdr:row>
      <xdr:rowOff>28575</xdr:rowOff>
    </xdr:to>
    <xdr:graphicFrame>
      <xdr:nvGraphicFramePr>
        <xdr:cNvPr id="2" name="Chart 3"/>
        <xdr:cNvGraphicFramePr/>
      </xdr:nvGraphicFramePr>
      <xdr:xfrm>
        <a:off x="2847975" y="2543175"/>
        <a:ext cx="34575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</xdr:row>
      <xdr:rowOff>0</xdr:rowOff>
    </xdr:from>
    <xdr:to>
      <xdr:col>12</xdr:col>
      <xdr:colOff>200025</xdr:colOff>
      <xdr:row>15</xdr:row>
      <xdr:rowOff>28575</xdr:rowOff>
    </xdr:to>
    <xdr:graphicFrame>
      <xdr:nvGraphicFramePr>
        <xdr:cNvPr id="1" name="Chart 2"/>
        <xdr:cNvGraphicFramePr/>
      </xdr:nvGraphicFramePr>
      <xdr:xfrm>
        <a:off x="3829050" y="323850"/>
        <a:ext cx="34575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inaldopacheco\Downloads\MICRO%20COM%202%20PRO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ao"/>
      <sheetName val="Concorrencia Perfeita"/>
      <sheetName val="Monopolio"/>
      <sheetName val="2 Produtos"/>
    </sheetNames>
    <sheetDataSet>
      <sheetData sheetId="3">
        <row r="25">
          <cell r="D25">
            <v>-1000</v>
          </cell>
          <cell r="E25">
            <v>-900</v>
          </cell>
          <cell r="F25">
            <v>-800</v>
          </cell>
          <cell r="G25">
            <v>-700</v>
          </cell>
          <cell r="H25">
            <v>-600</v>
          </cell>
          <cell r="I25">
            <v>-500</v>
          </cell>
          <cell r="J25">
            <v>-400</v>
          </cell>
          <cell r="K25">
            <v>-300</v>
          </cell>
          <cell r="L25">
            <v>-200</v>
          </cell>
          <cell r="M25">
            <v>-100</v>
          </cell>
          <cell r="N25">
            <v>0</v>
          </cell>
        </row>
        <row r="26">
          <cell r="D26">
            <v>-900</v>
          </cell>
          <cell r="E26">
            <v>-800</v>
          </cell>
          <cell r="F26">
            <v>-700</v>
          </cell>
          <cell r="G26">
            <v>-600</v>
          </cell>
          <cell r="H26">
            <v>-500</v>
          </cell>
          <cell r="I26">
            <v>-400</v>
          </cell>
          <cell r="J26">
            <v>-300</v>
          </cell>
          <cell r="K26">
            <v>-200</v>
          </cell>
          <cell r="L26">
            <v>-100</v>
          </cell>
          <cell r="M26">
            <v>0</v>
          </cell>
          <cell r="N26">
            <v>100</v>
          </cell>
        </row>
        <row r="27">
          <cell r="D27">
            <v>-780</v>
          </cell>
          <cell r="E27">
            <v>-670</v>
          </cell>
          <cell r="F27">
            <v>-560</v>
          </cell>
          <cell r="G27">
            <v>-450</v>
          </cell>
          <cell r="H27">
            <v>-340</v>
          </cell>
          <cell r="I27">
            <v>-230</v>
          </cell>
          <cell r="J27">
            <v>-120</v>
          </cell>
          <cell r="K27">
            <v>-10</v>
          </cell>
          <cell r="L27">
            <v>100</v>
          </cell>
          <cell r="M27">
            <v>210</v>
          </cell>
          <cell r="N27">
            <v>320</v>
          </cell>
        </row>
        <row r="28">
          <cell r="D28">
            <v>-640</v>
          </cell>
          <cell r="E28">
            <v>-520</v>
          </cell>
          <cell r="F28">
            <v>-400</v>
          </cell>
          <cell r="G28">
            <v>-280</v>
          </cell>
          <cell r="H28">
            <v>-160</v>
          </cell>
          <cell r="I28">
            <v>-40</v>
          </cell>
          <cell r="J28">
            <v>80</v>
          </cell>
          <cell r="K28">
            <v>200</v>
          </cell>
          <cell r="L28">
            <v>320</v>
          </cell>
          <cell r="M28">
            <v>440</v>
          </cell>
          <cell r="N28">
            <v>560</v>
          </cell>
        </row>
        <row r="29">
          <cell r="D29">
            <v>-480</v>
          </cell>
          <cell r="E29">
            <v>-350</v>
          </cell>
          <cell r="F29">
            <v>-220</v>
          </cell>
          <cell r="G29">
            <v>-90</v>
          </cell>
          <cell r="H29">
            <v>40</v>
          </cell>
          <cell r="I29">
            <v>170</v>
          </cell>
          <cell r="J29">
            <v>300</v>
          </cell>
          <cell r="K29">
            <v>430</v>
          </cell>
          <cell r="L29">
            <v>560</v>
          </cell>
          <cell r="M29">
            <v>690</v>
          </cell>
          <cell r="N29">
            <v>820</v>
          </cell>
        </row>
        <row r="30">
          <cell r="D30">
            <v>-400</v>
          </cell>
          <cell r="E30">
            <v>-280</v>
          </cell>
          <cell r="F30">
            <v>-160</v>
          </cell>
          <cell r="G30">
            <v>-40</v>
          </cell>
          <cell r="H30">
            <v>80</v>
          </cell>
          <cell r="I30">
            <v>200</v>
          </cell>
          <cell r="J30">
            <v>320</v>
          </cell>
          <cell r="K30">
            <v>440</v>
          </cell>
          <cell r="L30">
            <v>560</v>
          </cell>
          <cell r="M30">
            <v>680</v>
          </cell>
          <cell r="N30">
            <v>800</v>
          </cell>
        </row>
        <row r="31">
          <cell r="D31">
            <v>-340</v>
          </cell>
          <cell r="E31">
            <v>-230</v>
          </cell>
          <cell r="F31">
            <v>-120</v>
          </cell>
          <cell r="G31">
            <v>-10</v>
          </cell>
          <cell r="H31">
            <v>100</v>
          </cell>
          <cell r="I31">
            <v>210</v>
          </cell>
          <cell r="J31">
            <v>320</v>
          </cell>
          <cell r="K31">
            <v>430</v>
          </cell>
          <cell r="L31">
            <v>540</v>
          </cell>
          <cell r="M31">
            <v>650</v>
          </cell>
          <cell r="N31">
            <v>760</v>
          </cell>
        </row>
        <row r="32">
          <cell r="D32">
            <v>-300</v>
          </cell>
          <cell r="E32">
            <v>-200</v>
          </cell>
          <cell r="F32">
            <v>-100</v>
          </cell>
          <cell r="G32">
            <v>0</v>
          </cell>
          <cell r="H32">
            <v>100</v>
          </cell>
          <cell r="I32">
            <v>200</v>
          </cell>
          <cell r="J32">
            <v>300</v>
          </cell>
          <cell r="K32">
            <v>400</v>
          </cell>
          <cell r="L32">
            <v>500</v>
          </cell>
          <cell r="M32">
            <v>600</v>
          </cell>
          <cell r="N32">
            <v>700</v>
          </cell>
        </row>
        <row r="33">
          <cell r="D33">
            <v>-280</v>
          </cell>
          <cell r="E33">
            <v>-210</v>
          </cell>
          <cell r="F33">
            <v>-140</v>
          </cell>
          <cell r="G33">
            <v>-70</v>
          </cell>
          <cell r="H33">
            <v>0</v>
          </cell>
          <cell r="I33">
            <v>70</v>
          </cell>
          <cell r="J33">
            <v>140</v>
          </cell>
          <cell r="K33">
            <v>210</v>
          </cell>
          <cell r="L33">
            <v>280</v>
          </cell>
          <cell r="M33">
            <v>350</v>
          </cell>
          <cell r="N33">
            <v>420</v>
          </cell>
        </row>
        <row r="34">
          <cell r="D34">
            <v>-550</v>
          </cell>
          <cell r="E34">
            <v>-550</v>
          </cell>
          <cell r="F34">
            <v>-550</v>
          </cell>
          <cell r="G34">
            <v>-550</v>
          </cell>
          <cell r="H34">
            <v>-550</v>
          </cell>
          <cell r="I34">
            <v>-550</v>
          </cell>
          <cell r="J34">
            <v>-550</v>
          </cell>
          <cell r="K34">
            <v>-550</v>
          </cell>
          <cell r="L34">
            <v>-550</v>
          </cell>
          <cell r="M34">
            <v>-550</v>
          </cell>
          <cell r="N34">
            <v>-550</v>
          </cell>
        </row>
        <row r="35">
          <cell r="D35">
            <v>-1500</v>
          </cell>
          <cell r="E35">
            <v>-1540</v>
          </cell>
          <cell r="F35">
            <v>-1580</v>
          </cell>
          <cell r="G35">
            <v>-1620</v>
          </cell>
          <cell r="H35">
            <v>-1660</v>
          </cell>
          <cell r="I35">
            <v>-1700</v>
          </cell>
          <cell r="J35">
            <v>-1740</v>
          </cell>
          <cell r="K35">
            <v>-1780</v>
          </cell>
          <cell r="L35">
            <v>-1820</v>
          </cell>
          <cell r="M35">
            <v>-1860</v>
          </cell>
          <cell r="N35">
            <v>-1900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19"/>
  <sheetViews>
    <sheetView zoomScalePageLayoutView="0" workbookViewId="0" topLeftCell="A1">
      <selection activeCell="A26" sqref="A26"/>
    </sheetView>
  </sheetViews>
  <sheetFormatPr defaultColWidth="8.8515625" defaultRowHeight="12.75"/>
  <sheetData>
    <row r="5" ht="12.75">
      <c r="B5" t="s">
        <v>23</v>
      </c>
    </row>
    <row r="6" ht="12.75">
      <c r="B6" t="s">
        <v>24</v>
      </c>
    </row>
    <row r="7" ht="12.75">
      <c r="C7" t="s">
        <v>25</v>
      </c>
    </row>
    <row r="8" ht="12.75">
      <c r="C8" t="s">
        <v>26</v>
      </c>
    </row>
    <row r="10" ht="12.75">
      <c r="B10" t="s">
        <v>27</v>
      </c>
    </row>
    <row r="11" ht="12.75">
      <c r="C11" t="s">
        <v>28</v>
      </c>
    </row>
    <row r="12" ht="12.75">
      <c r="C12" t="s">
        <v>29</v>
      </c>
    </row>
    <row r="14" ht="12.75">
      <c r="B14" t="s">
        <v>30</v>
      </c>
    </row>
    <row r="15" ht="12.75">
      <c r="B15" t="s">
        <v>31</v>
      </c>
    </row>
    <row r="16" ht="12.75">
      <c r="C16" t="s">
        <v>32</v>
      </c>
    </row>
    <row r="17" ht="12.75">
      <c r="C17" t="s">
        <v>33</v>
      </c>
    </row>
    <row r="19" ht="12.75">
      <c r="B19" t="s">
        <v>54</v>
      </c>
    </row>
  </sheetData>
  <sheetProtection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"/>
  <sheetViews>
    <sheetView zoomScale="90" zoomScaleNormal="90" zoomScalePageLayoutView="0" workbookViewId="0" topLeftCell="A1">
      <selection activeCell="B5" sqref="B5"/>
    </sheetView>
  </sheetViews>
  <sheetFormatPr defaultColWidth="8.8515625" defaultRowHeight="12.75"/>
  <cols>
    <col min="1" max="1" width="9.57421875" style="0" bestFit="1" customWidth="1"/>
    <col min="2" max="2" width="10.00390625" style="1" bestFit="1" customWidth="1"/>
    <col min="3" max="3" width="10.00390625" style="0" bestFit="1" customWidth="1"/>
    <col min="4" max="4" width="10.140625" style="0" bestFit="1" customWidth="1"/>
    <col min="5" max="5" width="10.57421875" style="0" bestFit="1" customWidth="1"/>
    <col min="6" max="6" width="10.421875" style="0" bestFit="1" customWidth="1"/>
    <col min="7" max="7" width="13.28125" style="1" bestFit="1" customWidth="1"/>
    <col min="8" max="8" width="10.421875" style="1" bestFit="1" customWidth="1"/>
    <col min="9" max="9" width="8.8515625" style="0" customWidth="1"/>
    <col min="10" max="11" width="10.00390625" style="1" bestFit="1" customWidth="1"/>
  </cols>
  <sheetData>
    <row r="2" spans="2:3" ht="12.75">
      <c r="B2" s="1" t="s">
        <v>55</v>
      </c>
      <c r="C2">
        <v>600</v>
      </c>
    </row>
    <row r="3" spans="1:11" ht="12.75">
      <c r="A3" s="15" t="s">
        <v>42</v>
      </c>
      <c r="B3" s="33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33" t="s">
        <v>7</v>
      </c>
      <c r="H3" s="33" t="s">
        <v>8</v>
      </c>
      <c r="I3" s="15" t="s">
        <v>9</v>
      </c>
      <c r="J3" s="33" t="s">
        <v>10</v>
      </c>
      <c r="K3" s="33" t="s">
        <v>11</v>
      </c>
    </row>
    <row r="4" spans="1:11" ht="12.75">
      <c r="A4" s="10">
        <v>0</v>
      </c>
      <c r="B4" s="34">
        <v>120</v>
      </c>
      <c r="C4" s="16">
        <f>$C$2</f>
        <v>600</v>
      </c>
      <c r="D4" s="18">
        <f>produção!F4</f>
        <v>60</v>
      </c>
      <c r="E4" s="35">
        <v>0</v>
      </c>
      <c r="F4" s="17">
        <f>C4+E4</f>
        <v>600</v>
      </c>
      <c r="G4" s="35">
        <v>0</v>
      </c>
      <c r="H4" s="35"/>
      <c r="I4" s="17"/>
      <c r="J4" s="35">
        <v>0</v>
      </c>
      <c r="K4" s="35">
        <f>J4-F4</f>
        <v>-600</v>
      </c>
    </row>
    <row r="5" spans="1:11" ht="12.75">
      <c r="A5" s="10">
        <v>10</v>
      </c>
      <c r="B5" s="16">
        <f>C5/A5</f>
        <v>60</v>
      </c>
      <c r="C5" s="16">
        <f aca="true" t="shared" si="0" ref="C5:C14">$C$2</f>
        <v>600</v>
      </c>
      <c r="D5" s="18">
        <f>produção!F5</f>
        <v>48.9973</v>
      </c>
      <c r="E5" s="17">
        <f aca="true" t="shared" si="1" ref="E5:E14">D5*A5</f>
        <v>489.973</v>
      </c>
      <c r="F5" s="17">
        <f aca="true" t="shared" si="2" ref="F5:F14">C5+E5</f>
        <v>1089.973</v>
      </c>
      <c r="G5" s="35">
        <f aca="true" t="shared" si="3" ref="G5:G14">F5/A5</f>
        <v>108.9973</v>
      </c>
      <c r="H5" s="35">
        <f>(F5-F4)/10</f>
        <v>48.997299999999996</v>
      </c>
      <c r="I5" s="17">
        <v>35</v>
      </c>
      <c r="J5" s="35">
        <f>I5*A5</f>
        <v>350</v>
      </c>
      <c r="K5" s="35">
        <f aca="true" t="shared" si="4" ref="K5:K14">J5-F5</f>
        <v>-739.973</v>
      </c>
    </row>
    <row r="6" spans="1:11" ht="12.75">
      <c r="A6" s="10">
        <v>20</v>
      </c>
      <c r="B6" s="16">
        <f aca="true" t="shared" si="5" ref="B5:B14">C6/A6</f>
        <v>30</v>
      </c>
      <c r="C6" s="16">
        <f t="shared" si="0"/>
        <v>600</v>
      </c>
      <c r="D6" s="18">
        <f>produção!F6</f>
        <v>38.458200000000005</v>
      </c>
      <c r="E6" s="17">
        <f t="shared" si="1"/>
        <v>769.1640000000001</v>
      </c>
      <c r="F6" s="17">
        <f t="shared" si="2"/>
        <v>1369.1640000000002</v>
      </c>
      <c r="G6" s="35">
        <f t="shared" si="3"/>
        <v>68.4582</v>
      </c>
      <c r="H6" s="35">
        <f aca="true" t="shared" si="6" ref="H6:H14">(F6-F5)/10</f>
        <v>27.919100000000025</v>
      </c>
      <c r="I6" s="17">
        <v>35</v>
      </c>
      <c r="J6" s="35">
        <f aca="true" t="shared" si="7" ref="J6:J14">I6*A6</f>
        <v>700</v>
      </c>
      <c r="K6" s="35">
        <f t="shared" si="4"/>
        <v>-669.1640000000002</v>
      </c>
    </row>
    <row r="7" spans="1:11" ht="12.75">
      <c r="A7" s="10">
        <v>30</v>
      </c>
      <c r="B7" s="16">
        <f t="shared" si="5"/>
        <v>20</v>
      </c>
      <c r="C7" s="16">
        <f t="shared" si="0"/>
        <v>600</v>
      </c>
      <c r="D7" s="18">
        <f>produção!F7</f>
        <v>29.7477</v>
      </c>
      <c r="E7" s="17">
        <f t="shared" si="1"/>
        <v>892.4309999999999</v>
      </c>
      <c r="F7" s="17">
        <f t="shared" si="2"/>
        <v>1492.431</v>
      </c>
      <c r="G7" s="35">
        <f t="shared" si="3"/>
        <v>49.7477</v>
      </c>
      <c r="H7" s="35">
        <f t="shared" si="6"/>
        <v>12.326699999999983</v>
      </c>
      <c r="I7" s="17">
        <v>35</v>
      </c>
      <c r="J7" s="35">
        <f t="shared" si="7"/>
        <v>1050</v>
      </c>
      <c r="K7" s="35">
        <f t="shared" si="4"/>
        <v>-442.43100000000004</v>
      </c>
    </row>
    <row r="8" spans="1:11" ht="12.75">
      <c r="A8" s="10">
        <v>40</v>
      </c>
      <c r="B8" s="16">
        <f t="shared" si="5"/>
        <v>15</v>
      </c>
      <c r="C8" s="16">
        <f t="shared" si="0"/>
        <v>600</v>
      </c>
      <c r="D8" s="18">
        <f>produção!F8</f>
        <v>22.8658</v>
      </c>
      <c r="E8" s="17">
        <f t="shared" si="1"/>
        <v>914.6320000000001</v>
      </c>
      <c r="F8" s="17">
        <f t="shared" si="2"/>
        <v>1514.632</v>
      </c>
      <c r="G8" s="35">
        <f t="shared" si="3"/>
        <v>37.8658</v>
      </c>
      <c r="H8" s="35">
        <f t="shared" si="6"/>
        <v>2.220100000000002</v>
      </c>
      <c r="I8" s="17">
        <v>35</v>
      </c>
      <c r="J8" s="35">
        <f t="shared" si="7"/>
        <v>1400</v>
      </c>
      <c r="K8" s="35">
        <f t="shared" si="4"/>
        <v>-114.63200000000006</v>
      </c>
    </row>
    <row r="9" spans="1:11" ht="12.75">
      <c r="A9" s="10">
        <v>50</v>
      </c>
      <c r="B9" s="16">
        <f t="shared" si="5"/>
        <v>12</v>
      </c>
      <c r="C9" s="16">
        <f t="shared" si="0"/>
        <v>600</v>
      </c>
      <c r="D9" s="18">
        <f>produção!F9</f>
        <v>17.812500000000007</v>
      </c>
      <c r="E9" s="17">
        <f t="shared" si="1"/>
        <v>890.6250000000003</v>
      </c>
      <c r="F9" s="17">
        <f t="shared" si="2"/>
        <v>1490.6250000000005</v>
      </c>
      <c r="G9" s="35">
        <f t="shared" si="3"/>
        <v>29.81250000000001</v>
      </c>
      <c r="H9" s="35">
        <f t="shared" si="6"/>
        <v>-2.4006999999999605</v>
      </c>
      <c r="I9" s="17">
        <v>35</v>
      </c>
      <c r="J9" s="35">
        <f t="shared" si="7"/>
        <v>1750</v>
      </c>
      <c r="K9" s="35">
        <f t="shared" si="4"/>
        <v>259.37499999999955</v>
      </c>
    </row>
    <row r="10" spans="1:11" ht="12.75">
      <c r="A10" s="10">
        <v>60</v>
      </c>
      <c r="B10" s="16">
        <f t="shared" si="5"/>
        <v>10</v>
      </c>
      <c r="C10" s="16">
        <f t="shared" si="0"/>
        <v>600</v>
      </c>
      <c r="D10" s="18">
        <f>produção!F10</f>
        <v>14.587799999999994</v>
      </c>
      <c r="E10" s="17">
        <f t="shared" si="1"/>
        <v>875.2679999999997</v>
      </c>
      <c r="F10" s="17">
        <f t="shared" si="2"/>
        <v>1475.2679999999996</v>
      </c>
      <c r="G10" s="35">
        <f t="shared" si="3"/>
        <v>24.587799999999994</v>
      </c>
      <c r="H10" s="35">
        <f t="shared" si="6"/>
        <v>-1.535700000000088</v>
      </c>
      <c r="I10" s="17">
        <v>35</v>
      </c>
      <c r="J10" s="35">
        <f t="shared" si="7"/>
        <v>2100</v>
      </c>
      <c r="K10" s="35">
        <f t="shared" si="4"/>
        <v>624.7320000000004</v>
      </c>
    </row>
    <row r="11" spans="1:11" ht="12.75">
      <c r="A11" s="10">
        <v>70</v>
      </c>
      <c r="B11" s="16">
        <f t="shared" si="5"/>
        <v>8.571428571428571</v>
      </c>
      <c r="C11" s="16">
        <f t="shared" si="0"/>
        <v>600</v>
      </c>
      <c r="D11" s="18">
        <f>produção!F11</f>
        <v>13.191699999999997</v>
      </c>
      <c r="E11" s="17">
        <f t="shared" si="1"/>
        <v>923.4189999999999</v>
      </c>
      <c r="F11" s="17">
        <f t="shared" si="2"/>
        <v>1523.4189999999999</v>
      </c>
      <c r="G11" s="35">
        <f t="shared" si="3"/>
        <v>21.76312857142857</v>
      </c>
      <c r="H11" s="35">
        <f t="shared" si="6"/>
        <v>4.8151000000000295</v>
      </c>
      <c r="I11" s="17">
        <v>35</v>
      </c>
      <c r="J11" s="35">
        <f t="shared" si="7"/>
        <v>2450</v>
      </c>
      <c r="K11" s="35">
        <f t="shared" si="4"/>
        <v>926.5810000000001</v>
      </c>
    </row>
    <row r="12" spans="1:11" ht="12.75">
      <c r="A12" s="10">
        <v>80</v>
      </c>
      <c r="B12" s="16">
        <f t="shared" si="5"/>
        <v>7.5</v>
      </c>
      <c r="C12" s="16">
        <f t="shared" si="0"/>
        <v>600</v>
      </c>
      <c r="D12" s="18">
        <f>produção!F12</f>
        <v>13.624200000000002</v>
      </c>
      <c r="E12" s="17">
        <f t="shared" si="1"/>
        <v>1089.9360000000001</v>
      </c>
      <c r="F12" s="17">
        <f t="shared" si="2"/>
        <v>1689.9360000000001</v>
      </c>
      <c r="G12" s="35">
        <f t="shared" si="3"/>
        <v>21.124200000000002</v>
      </c>
      <c r="H12" s="35">
        <f t="shared" si="6"/>
        <v>16.651700000000027</v>
      </c>
      <c r="I12" s="17">
        <v>35</v>
      </c>
      <c r="J12" s="35">
        <f t="shared" si="7"/>
        <v>2800</v>
      </c>
      <c r="K12" s="35">
        <f t="shared" si="4"/>
        <v>1110.0639999999999</v>
      </c>
    </row>
    <row r="13" spans="1:11" s="42" customFormat="1" ht="12.75">
      <c r="A13" s="36">
        <v>90</v>
      </c>
      <c r="B13" s="37">
        <f t="shared" si="5"/>
        <v>6.666666666666667</v>
      </c>
      <c r="C13" s="37">
        <f t="shared" si="0"/>
        <v>600</v>
      </c>
      <c r="D13" s="38">
        <f>produção!F13</f>
        <v>15.885300000000008</v>
      </c>
      <c r="E13" s="39">
        <f t="shared" si="1"/>
        <v>1429.6770000000008</v>
      </c>
      <c r="F13" s="39">
        <f t="shared" si="2"/>
        <v>2029.6770000000008</v>
      </c>
      <c r="G13" s="40">
        <f t="shared" si="3"/>
        <v>22.551966666666676</v>
      </c>
      <c r="H13" s="40">
        <f t="shared" si="6"/>
        <v>33.974100000000064</v>
      </c>
      <c r="I13" s="39">
        <v>35</v>
      </c>
      <c r="J13" s="40">
        <f t="shared" si="7"/>
        <v>3150</v>
      </c>
      <c r="K13" s="40">
        <f t="shared" si="4"/>
        <v>1120.3229999999992</v>
      </c>
    </row>
    <row r="14" spans="1:11" ht="12.75">
      <c r="A14" s="10">
        <v>100</v>
      </c>
      <c r="B14" s="16">
        <f t="shared" si="5"/>
        <v>6</v>
      </c>
      <c r="C14" s="16">
        <f t="shared" si="0"/>
        <v>600</v>
      </c>
      <c r="D14" s="18">
        <f>produção!F14</f>
        <v>19.975000000000016</v>
      </c>
      <c r="E14" s="17">
        <f t="shared" si="1"/>
        <v>1997.5000000000016</v>
      </c>
      <c r="F14" s="17">
        <f t="shared" si="2"/>
        <v>2597.500000000002</v>
      </c>
      <c r="G14" s="35">
        <f t="shared" si="3"/>
        <v>25.97500000000002</v>
      </c>
      <c r="H14" s="35">
        <f t="shared" si="6"/>
        <v>56.7823000000001</v>
      </c>
      <c r="I14" s="17">
        <v>35</v>
      </c>
      <c r="J14" s="35">
        <f t="shared" si="7"/>
        <v>3500</v>
      </c>
      <c r="K14" s="35">
        <f t="shared" si="4"/>
        <v>902.4999999999982</v>
      </c>
    </row>
  </sheetData>
  <sheetProtection/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120" zoomScaleNormal="120" zoomScalePageLayoutView="0" workbookViewId="0" topLeftCell="C1">
      <selection activeCell="K10" sqref="K10"/>
    </sheetView>
  </sheetViews>
  <sheetFormatPr defaultColWidth="8.8515625" defaultRowHeight="12.75"/>
  <cols>
    <col min="1" max="1" width="8.8515625" style="0" customWidth="1"/>
    <col min="2" max="2" width="9.140625" style="1" bestFit="1" customWidth="1"/>
    <col min="3" max="3" width="9.8515625" style="0" customWidth="1"/>
    <col min="4" max="4" width="8.8515625" style="0" customWidth="1"/>
    <col min="5" max="5" width="10.421875" style="0" customWidth="1"/>
    <col min="6" max="6" width="10.00390625" style="0" customWidth="1"/>
    <col min="7" max="7" width="12.00390625" style="1" customWidth="1"/>
    <col min="8" max="8" width="9.8515625" style="0" customWidth="1"/>
    <col min="9" max="9" width="9.28125" style="0" bestFit="1" customWidth="1"/>
    <col min="10" max="11" width="9.7109375" style="0" bestFit="1" customWidth="1"/>
    <col min="12" max="12" width="10.28125" style="0" bestFit="1" customWidth="1"/>
    <col min="13" max="14" width="8.8515625" style="0" customWidth="1"/>
    <col min="15" max="15" width="10.8515625" style="2" bestFit="1" customWidth="1"/>
  </cols>
  <sheetData>
    <row r="1" spans="1:19" ht="12.75">
      <c r="A1" t="s">
        <v>0</v>
      </c>
      <c r="S1" t="s">
        <v>62</v>
      </c>
    </row>
    <row r="2" spans="1:21" ht="12.75">
      <c r="A2" t="s">
        <v>1</v>
      </c>
      <c r="B2" s="1" t="s">
        <v>2</v>
      </c>
      <c r="C2" t="s">
        <v>3</v>
      </c>
      <c r="D2" t="s">
        <v>4</v>
      </c>
      <c r="E2" t="s">
        <v>5</v>
      </c>
      <c r="F2" t="s">
        <v>6</v>
      </c>
      <c r="G2" s="1" t="s">
        <v>7</v>
      </c>
      <c r="H2" t="s">
        <v>8</v>
      </c>
      <c r="I2" t="s">
        <v>9</v>
      </c>
      <c r="J2" t="s">
        <v>10</v>
      </c>
      <c r="K2" t="s">
        <v>11</v>
      </c>
      <c r="L2" t="s">
        <v>37</v>
      </c>
      <c r="N2" s="22" t="s">
        <v>60</v>
      </c>
      <c r="O2" s="23" t="e">
        <f>IRR(O3:O13)</f>
        <v>#NUM!</v>
      </c>
      <c r="P2" t="s">
        <v>61</v>
      </c>
      <c r="S2" t="s">
        <v>63</v>
      </c>
      <c r="T2" s="22" t="s">
        <v>64</v>
      </c>
      <c r="U2" s="5">
        <f>((I4-I13)/((I4+I13)/2))/((A4-A13)/((A4+A13)/2))</f>
        <v>-0.5789473684210525</v>
      </c>
    </row>
    <row r="3" spans="1:14" ht="12.75">
      <c r="A3">
        <v>0</v>
      </c>
      <c r="C3" s="19">
        <f>$D$16</f>
        <v>600</v>
      </c>
      <c r="D3" s="2">
        <f>produção!F4</f>
        <v>60</v>
      </c>
      <c r="E3" s="20">
        <f>D3*A3</f>
        <v>0</v>
      </c>
      <c r="F3" s="20">
        <f>E3+C3</f>
        <v>600</v>
      </c>
      <c r="G3" s="43"/>
      <c r="H3" s="20"/>
      <c r="I3" s="2"/>
      <c r="J3" s="20"/>
      <c r="K3" s="20">
        <f>J3-F3</f>
        <v>-600</v>
      </c>
      <c r="L3" s="20"/>
      <c r="N3">
        <v>0</v>
      </c>
    </row>
    <row r="4" spans="1:19" ht="12.75">
      <c r="A4">
        <v>10</v>
      </c>
      <c r="B4" s="1">
        <f aca="true" t="shared" si="0" ref="B4:B14">C4/A4</f>
        <v>60</v>
      </c>
      <c r="C4" s="19">
        <f aca="true" t="shared" si="1" ref="C4:C13">$D$16</f>
        <v>600</v>
      </c>
      <c r="D4" s="2">
        <f>produção!F5</f>
        <v>48.9973</v>
      </c>
      <c r="E4" s="20">
        <f aca="true" t="shared" si="2" ref="E4:E13">D4*A4</f>
        <v>489.973</v>
      </c>
      <c r="F4" s="20">
        <f aca="true" t="shared" si="3" ref="F4:F13">E4+C4</f>
        <v>1089.973</v>
      </c>
      <c r="G4" s="43">
        <f aca="true" t="shared" si="4" ref="G4:G13">F4/A4</f>
        <v>108.9973</v>
      </c>
      <c r="H4" s="20"/>
      <c r="I4" s="2">
        <v>70</v>
      </c>
      <c r="J4" s="20">
        <f>I4*A4</f>
        <v>700</v>
      </c>
      <c r="K4" s="20">
        <f aca="true" t="shared" si="5" ref="K4:K13">J4-F4</f>
        <v>-389.97299999999996</v>
      </c>
      <c r="L4" s="20"/>
      <c r="N4">
        <v>1</v>
      </c>
      <c r="S4" s="24"/>
    </row>
    <row r="5" spans="1:19" ht="12.75">
      <c r="A5">
        <f>A4+10</f>
        <v>20</v>
      </c>
      <c r="B5" s="1">
        <f t="shared" si="0"/>
        <v>30</v>
      </c>
      <c r="C5" s="19">
        <f t="shared" si="1"/>
        <v>600</v>
      </c>
      <c r="D5" s="2">
        <f>produção!F6</f>
        <v>38.458200000000005</v>
      </c>
      <c r="E5" s="20">
        <f t="shared" si="2"/>
        <v>769.1640000000001</v>
      </c>
      <c r="F5" s="20">
        <f t="shared" si="3"/>
        <v>1369.1640000000002</v>
      </c>
      <c r="G5" s="43">
        <f t="shared" si="4"/>
        <v>68.4582</v>
      </c>
      <c r="H5" s="20"/>
      <c r="I5" s="2">
        <f>I4-5</f>
        <v>65</v>
      </c>
      <c r="J5" s="20">
        <f aca="true" t="shared" si="6" ref="J5:J13">I5*A5</f>
        <v>1300</v>
      </c>
      <c r="K5" s="20">
        <f t="shared" si="5"/>
        <v>-69.16400000000021</v>
      </c>
      <c r="L5" s="20"/>
      <c r="N5">
        <v>2</v>
      </c>
      <c r="S5" s="24"/>
    </row>
    <row r="6" spans="1:19" ht="12.75">
      <c r="A6" s="41">
        <f aca="true" t="shared" si="7" ref="A6:A13">A5+10</f>
        <v>30</v>
      </c>
      <c r="B6" s="44">
        <f t="shared" si="0"/>
        <v>20</v>
      </c>
      <c r="C6" s="44">
        <f t="shared" si="1"/>
        <v>600</v>
      </c>
      <c r="D6" s="45">
        <f>produção!F7</f>
        <v>29.7477</v>
      </c>
      <c r="E6" s="45">
        <f t="shared" si="2"/>
        <v>892.4309999999999</v>
      </c>
      <c r="F6" s="45">
        <f t="shared" si="3"/>
        <v>1492.431</v>
      </c>
      <c r="G6" s="46">
        <f t="shared" si="4"/>
        <v>49.7477</v>
      </c>
      <c r="H6" s="45"/>
      <c r="I6" s="45">
        <f aca="true" t="shared" si="8" ref="I6:I13">I5-5</f>
        <v>60</v>
      </c>
      <c r="J6" s="45">
        <f t="shared" si="6"/>
        <v>1800</v>
      </c>
      <c r="K6" s="45">
        <f t="shared" si="5"/>
        <v>307.56899999999996</v>
      </c>
      <c r="L6" s="45"/>
      <c r="N6">
        <v>3</v>
      </c>
      <c r="S6" s="24"/>
    </row>
    <row r="7" spans="1:19" ht="12.75">
      <c r="A7">
        <f t="shared" si="7"/>
        <v>40</v>
      </c>
      <c r="B7" s="1">
        <f t="shared" si="0"/>
        <v>15</v>
      </c>
      <c r="C7" s="19">
        <f t="shared" si="1"/>
        <v>600</v>
      </c>
      <c r="D7" s="2">
        <f>produção!F8</f>
        <v>22.8658</v>
      </c>
      <c r="E7" s="20">
        <f t="shared" si="2"/>
        <v>914.6320000000001</v>
      </c>
      <c r="F7" s="20">
        <f t="shared" si="3"/>
        <v>1514.632</v>
      </c>
      <c r="G7" s="43">
        <f t="shared" si="4"/>
        <v>37.8658</v>
      </c>
      <c r="H7" s="20"/>
      <c r="I7" s="2">
        <f t="shared" si="8"/>
        <v>55</v>
      </c>
      <c r="J7" s="20">
        <f t="shared" si="6"/>
        <v>2200</v>
      </c>
      <c r="K7" s="20">
        <f t="shared" si="5"/>
        <v>685.3679999999999</v>
      </c>
      <c r="L7" s="20"/>
      <c r="N7">
        <v>4</v>
      </c>
      <c r="S7" s="24"/>
    </row>
    <row r="8" spans="1:19" ht="12.75">
      <c r="A8">
        <f t="shared" si="7"/>
        <v>50</v>
      </c>
      <c r="B8" s="1">
        <f t="shared" si="0"/>
        <v>12</v>
      </c>
      <c r="C8" s="19">
        <f t="shared" si="1"/>
        <v>600</v>
      </c>
      <c r="D8" s="2">
        <f>produção!F9</f>
        <v>17.812500000000007</v>
      </c>
      <c r="E8" s="20">
        <f t="shared" si="2"/>
        <v>890.6250000000003</v>
      </c>
      <c r="F8" s="20">
        <f t="shared" si="3"/>
        <v>1490.6250000000005</v>
      </c>
      <c r="G8" s="43">
        <f t="shared" si="4"/>
        <v>29.81250000000001</v>
      </c>
      <c r="H8" s="20"/>
      <c r="I8" s="2">
        <f t="shared" si="8"/>
        <v>50</v>
      </c>
      <c r="J8" s="20">
        <f t="shared" si="6"/>
        <v>2500</v>
      </c>
      <c r="K8" s="20">
        <f t="shared" si="5"/>
        <v>1009.3749999999995</v>
      </c>
      <c r="L8" s="20"/>
      <c r="N8">
        <v>5</v>
      </c>
      <c r="S8" s="24"/>
    </row>
    <row r="9" spans="1:19" ht="12.75">
      <c r="A9">
        <f t="shared" si="7"/>
        <v>60</v>
      </c>
      <c r="B9" s="1">
        <f t="shared" si="0"/>
        <v>10</v>
      </c>
      <c r="C9" s="19">
        <f t="shared" si="1"/>
        <v>600</v>
      </c>
      <c r="D9" s="2">
        <f>produção!F10</f>
        <v>14.587799999999994</v>
      </c>
      <c r="E9" s="20">
        <f t="shared" si="2"/>
        <v>875.2679999999997</v>
      </c>
      <c r="F9" s="20">
        <f t="shared" si="3"/>
        <v>1475.2679999999996</v>
      </c>
      <c r="G9" s="43">
        <f t="shared" si="4"/>
        <v>24.587799999999994</v>
      </c>
      <c r="H9" s="20"/>
      <c r="I9" s="2">
        <f t="shared" si="8"/>
        <v>45</v>
      </c>
      <c r="J9" s="20">
        <f t="shared" si="6"/>
        <v>2700</v>
      </c>
      <c r="K9" s="20">
        <f t="shared" si="5"/>
        <v>1224.7320000000004</v>
      </c>
      <c r="L9" s="20"/>
      <c r="N9">
        <v>6</v>
      </c>
      <c r="S9" s="24"/>
    </row>
    <row r="10" spans="1:19" ht="12.75">
      <c r="A10" s="41">
        <f t="shared" si="7"/>
        <v>70</v>
      </c>
      <c r="B10" s="44">
        <f t="shared" si="0"/>
        <v>8.571428571428571</v>
      </c>
      <c r="C10" s="44">
        <f t="shared" si="1"/>
        <v>600</v>
      </c>
      <c r="D10" s="45">
        <f>produção!F11</f>
        <v>13.191699999999997</v>
      </c>
      <c r="E10" s="45">
        <f t="shared" si="2"/>
        <v>923.4189999999999</v>
      </c>
      <c r="F10" s="45">
        <f t="shared" si="3"/>
        <v>1523.4189999999999</v>
      </c>
      <c r="G10" s="46">
        <f t="shared" si="4"/>
        <v>21.76312857142857</v>
      </c>
      <c r="H10" s="45"/>
      <c r="I10" s="45">
        <f t="shared" si="8"/>
        <v>40</v>
      </c>
      <c r="J10" s="45">
        <f t="shared" si="6"/>
        <v>2800</v>
      </c>
      <c r="K10" s="45">
        <f t="shared" si="5"/>
        <v>1276.5810000000001</v>
      </c>
      <c r="L10" s="45"/>
      <c r="N10">
        <v>7</v>
      </c>
      <c r="S10" s="24"/>
    </row>
    <row r="11" spans="1:19" ht="12.75">
      <c r="A11">
        <f t="shared" si="7"/>
        <v>80</v>
      </c>
      <c r="B11" s="1">
        <f t="shared" si="0"/>
        <v>7.5</v>
      </c>
      <c r="C11" s="19">
        <f t="shared" si="1"/>
        <v>600</v>
      </c>
      <c r="D11" s="2">
        <f>produção!F12</f>
        <v>13.624200000000002</v>
      </c>
      <c r="E11" s="20">
        <f t="shared" si="2"/>
        <v>1089.9360000000001</v>
      </c>
      <c r="F11" s="20">
        <f t="shared" si="3"/>
        <v>1689.9360000000001</v>
      </c>
      <c r="G11" s="43">
        <f t="shared" si="4"/>
        <v>21.124200000000002</v>
      </c>
      <c r="H11" s="20"/>
      <c r="I11" s="2">
        <f t="shared" si="8"/>
        <v>35</v>
      </c>
      <c r="J11" s="20">
        <f t="shared" si="6"/>
        <v>2800</v>
      </c>
      <c r="K11" s="20">
        <f t="shared" si="5"/>
        <v>1110.0639999999999</v>
      </c>
      <c r="L11" s="20"/>
      <c r="N11">
        <v>8</v>
      </c>
      <c r="S11" s="24"/>
    </row>
    <row r="12" spans="1:19" ht="12.75">
      <c r="A12">
        <f t="shared" si="7"/>
        <v>90</v>
      </c>
      <c r="B12" s="1">
        <f t="shared" si="0"/>
        <v>6.666666666666667</v>
      </c>
      <c r="C12" s="19">
        <f t="shared" si="1"/>
        <v>600</v>
      </c>
      <c r="D12" s="2">
        <f>produção!F13</f>
        <v>15.885300000000008</v>
      </c>
      <c r="E12" s="20">
        <f t="shared" si="2"/>
        <v>1429.6770000000008</v>
      </c>
      <c r="F12" s="20">
        <f t="shared" si="3"/>
        <v>2029.6770000000008</v>
      </c>
      <c r="G12" s="43">
        <f t="shared" si="4"/>
        <v>22.551966666666676</v>
      </c>
      <c r="H12" s="20"/>
      <c r="I12" s="2">
        <f t="shared" si="8"/>
        <v>30</v>
      </c>
      <c r="J12" s="20">
        <f t="shared" si="6"/>
        <v>2700</v>
      </c>
      <c r="K12" s="20">
        <f t="shared" si="5"/>
        <v>670.3229999999992</v>
      </c>
      <c r="L12" s="20"/>
      <c r="N12">
        <v>9</v>
      </c>
      <c r="S12" s="24"/>
    </row>
    <row r="13" spans="1:19" ht="12.75">
      <c r="A13">
        <f t="shared" si="7"/>
        <v>100</v>
      </c>
      <c r="B13" s="1">
        <f t="shared" si="0"/>
        <v>6</v>
      </c>
      <c r="C13" s="19">
        <f t="shared" si="1"/>
        <v>600</v>
      </c>
      <c r="D13" s="2">
        <f>produção!F14</f>
        <v>19.975000000000016</v>
      </c>
      <c r="E13" s="20">
        <f t="shared" si="2"/>
        <v>1997.5000000000016</v>
      </c>
      <c r="F13" s="20">
        <f t="shared" si="3"/>
        <v>2597.500000000002</v>
      </c>
      <c r="G13" s="43">
        <f t="shared" si="4"/>
        <v>25.97500000000002</v>
      </c>
      <c r="H13" s="20"/>
      <c r="I13" s="2">
        <f t="shared" si="8"/>
        <v>25</v>
      </c>
      <c r="J13" s="20">
        <f t="shared" si="6"/>
        <v>2500</v>
      </c>
      <c r="K13" s="20">
        <f t="shared" si="5"/>
        <v>-97.50000000000182</v>
      </c>
      <c r="L13" s="20"/>
      <c r="N13">
        <v>10</v>
      </c>
      <c r="S13" s="24"/>
    </row>
    <row r="14" spans="1:2" ht="12.75">
      <c r="A14" t="s">
        <v>12</v>
      </c>
      <c r="B14" s="1" t="e">
        <f t="shared" si="0"/>
        <v>#VALUE!</v>
      </c>
    </row>
    <row r="16" spans="1:19" ht="12.75">
      <c r="A16" t="s">
        <v>13</v>
      </c>
      <c r="D16">
        <v>600</v>
      </c>
      <c r="J16" t="s">
        <v>35</v>
      </c>
      <c r="K16">
        <v>200</v>
      </c>
      <c r="Q16" s="7" t="s">
        <v>38</v>
      </c>
      <c r="R16" s="8" t="s">
        <v>39</v>
      </c>
      <c r="S16" s="8" t="s">
        <v>40</v>
      </c>
    </row>
    <row r="17" spans="10:20" ht="12.75">
      <c r="J17" t="s">
        <v>36</v>
      </c>
      <c r="K17">
        <v>100</v>
      </c>
      <c r="P17">
        <v>0</v>
      </c>
      <c r="Q17">
        <v>-100</v>
      </c>
      <c r="T17">
        <f>Q17</f>
        <v>-100</v>
      </c>
    </row>
    <row r="18" spans="10:20" ht="12.75">
      <c r="J18">
        <v>0.4</v>
      </c>
      <c r="P18">
        <v>1</v>
      </c>
      <c r="R18">
        <v>30</v>
      </c>
      <c r="S18">
        <v>18</v>
      </c>
      <c r="T18">
        <f>R18-S18</f>
        <v>12</v>
      </c>
    </row>
    <row r="19" spans="16:20" ht="12.75">
      <c r="P19">
        <v>2</v>
      </c>
      <c r="R19">
        <v>30</v>
      </c>
      <c r="S19">
        <v>18</v>
      </c>
      <c r="T19">
        <f aca="true" t="shared" si="9" ref="T19:T27">R19-S19</f>
        <v>12</v>
      </c>
    </row>
    <row r="20" spans="16:20" ht="12.75">
      <c r="P20">
        <v>3</v>
      </c>
      <c r="R20">
        <v>30</v>
      </c>
      <c r="S20">
        <v>18</v>
      </c>
      <c r="T20">
        <f t="shared" si="9"/>
        <v>12</v>
      </c>
    </row>
    <row r="21" spans="16:20" ht="12.75">
      <c r="P21">
        <v>4</v>
      </c>
      <c r="R21">
        <v>30</v>
      </c>
      <c r="S21">
        <v>18</v>
      </c>
      <c r="T21">
        <f t="shared" si="9"/>
        <v>12</v>
      </c>
    </row>
    <row r="22" spans="12:20" ht="12.75">
      <c r="L22" t="s">
        <v>58</v>
      </c>
      <c r="P22">
        <v>5</v>
      </c>
      <c r="R22">
        <v>30</v>
      </c>
      <c r="S22">
        <v>18</v>
      </c>
      <c r="T22">
        <f t="shared" si="9"/>
        <v>12</v>
      </c>
    </row>
    <row r="23" spans="12:20" ht="12.75">
      <c r="L23" s="2">
        <v>10000</v>
      </c>
      <c r="P23">
        <v>6</v>
      </c>
      <c r="R23">
        <v>30</v>
      </c>
      <c r="S23">
        <v>18</v>
      </c>
      <c r="T23">
        <f t="shared" si="9"/>
        <v>12</v>
      </c>
    </row>
    <row r="24" spans="16:20" ht="12.75">
      <c r="P24">
        <v>7</v>
      </c>
      <c r="R24">
        <v>30</v>
      </c>
      <c r="S24">
        <v>18</v>
      </c>
      <c r="T24">
        <f t="shared" si="9"/>
        <v>12</v>
      </c>
    </row>
    <row r="25" spans="11:20" ht="12.75">
      <c r="K25" t="s">
        <v>59</v>
      </c>
      <c r="L25" s="21">
        <f>K10/L23</f>
        <v>0.12765810000000002</v>
      </c>
      <c r="P25">
        <v>8</v>
      </c>
      <c r="R25">
        <v>30</v>
      </c>
      <c r="S25">
        <v>18</v>
      </c>
      <c r="T25">
        <f t="shared" si="9"/>
        <v>12</v>
      </c>
    </row>
    <row r="26" spans="16:20" ht="12.75">
      <c r="P26">
        <v>9</v>
      </c>
      <c r="R26">
        <v>30</v>
      </c>
      <c r="S26">
        <v>18</v>
      </c>
      <c r="T26">
        <f t="shared" si="9"/>
        <v>12</v>
      </c>
    </row>
    <row r="27" spans="16:20" ht="12.75">
      <c r="P27">
        <v>10</v>
      </c>
      <c r="R27">
        <v>30</v>
      </c>
      <c r="S27">
        <v>18</v>
      </c>
      <c r="T27">
        <f t="shared" si="9"/>
        <v>12</v>
      </c>
    </row>
    <row r="29" spans="19:20" ht="12.75">
      <c r="S29" t="s">
        <v>41</v>
      </c>
      <c r="T29" s="9">
        <f>IRR(T17:T27)</f>
        <v>0.034601537996533205</v>
      </c>
    </row>
  </sheetData>
  <sheetProtection/>
  <printOptions gridLines="1" horizontalCentered="1" verticalCentered="1"/>
  <pageMargins left="0.7874015748031497" right="0.7874015748031497" top="0.69" bottom="0.71" header="0.5118110236220472" footer="0.5118110236220472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N22" sqref="N22"/>
    </sheetView>
  </sheetViews>
  <sheetFormatPr defaultColWidth="8.8515625" defaultRowHeight="12.75"/>
  <cols>
    <col min="1" max="4" width="8.8515625" style="0" customWidth="1"/>
    <col min="5" max="5" width="12.421875" style="0" customWidth="1"/>
    <col min="6" max="6" width="7.28125" style="0" bestFit="1" customWidth="1"/>
    <col min="7" max="7" width="7.00390625" style="0" customWidth="1"/>
    <col min="8" max="8" width="6.8515625" style="0" customWidth="1"/>
    <col min="9" max="9" width="7.7109375" style="0" customWidth="1"/>
    <col min="10" max="10" width="7.421875" style="0" customWidth="1"/>
    <col min="11" max="11" width="7.28125" style="0" customWidth="1"/>
  </cols>
  <sheetData>
    <row r="1" spans="1:9" ht="12.75">
      <c r="A1" s="10"/>
      <c r="B1" s="10"/>
      <c r="C1" s="10"/>
      <c r="D1" s="10" t="s">
        <v>49</v>
      </c>
      <c r="E1" s="10" t="s">
        <v>50</v>
      </c>
      <c r="F1" s="10"/>
      <c r="G1" s="10"/>
      <c r="H1" s="10" t="s">
        <v>49</v>
      </c>
      <c r="I1" s="10" t="s">
        <v>50</v>
      </c>
    </row>
    <row r="2" spans="1:9" ht="12.75">
      <c r="A2" s="10" t="s">
        <v>43</v>
      </c>
      <c r="B2" s="10" t="s">
        <v>44</v>
      </c>
      <c r="C2" s="10" t="s">
        <v>51</v>
      </c>
      <c r="D2" s="10" t="s">
        <v>46</v>
      </c>
      <c r="E2" s="10" t="s">
        <v>46</v>
      </c>
      <c r="F2" s="10" t="s">
        <v>53</v>
      </c>
      <c r="G2" s="10" t="s">
        <v>40</v>
      </c>
      <c r="H2" s="10" t="s">
        <v>48</v>
      </c>
      <c r="I2" s="10" t="s">
        <v>48</v>
      </c>
    </row>
    <row r="3" spans="1:9" ht="12.75">
      <c r="A3" s="10">
        <v>0</v>
      </c>
      <c r="B3" s="10">
        <v>0</v>
      </c>
      <c r="C3" s="10">
        <v>1000</v>
      </c>
      <c r="D3" s="10"/>
      <c r="E3" s="10"/>
      <c r="F3" s="10">
        <f>A3*H3+B3*I3</f>
        <v>0</v>
      </c>
      <c r="G3" s="10">
        <f>C3+D3*A3+E3*B3</f>
        <v>1000</v>
      </c>
      <c r="H3" s="10">
        <v>20</v>
      </c>
      <c r="I3" s="10">
        <v>25</v>
      </c>
    </row>
    <row r="4" spans="1:9" ht="12.75">
      <c r="A4" s="10">
        <v>10</v>
      </c>
      <c r="B4" s="10">
        <v>10</v>
      </c>
      <c r="C4" s="10">
        <v>1000</v>
      </c>
      <c r="D4" s="10">
        <v>10</v>
      </c>
      <c r="E4" s="10">
        <v>15</v>
      </c>
      <c r="F4" s="10">
        <f aca="true" t="shared" si="0" ref="F4:F13">A4*H4+B4*I4</f>
        <v>450</v>
      </c>
      <c r="G4" s="10">
        <f aca="true" t="shared" si="1" ref="G4:G13">C4+D4*A4+E4*B4</f>
        <v>1250</v>
      </c>
      <c r="H4" s="10">
        <v>20</v>
      </c>
      <c r="I4" s="10">
        <v>25</v>
      </c>
    </row>
    <row r="5" spans="1:9" ht="12.75">
      <c r="A5" s="10">
        <v>20</v>
      </c>
      <c r="B5" s="10">
        <v>20</v>
      </c>
      <c r="C5" s="10">
        <v>1000</v>
      </c>
      <c r="D5" s="10">
        <v>9</v>
      </c>
      <c r="E5" s="10">
        <v>14</v>
      </c>
      <c r="F5" s="10">
        <f t="shared" si="0"/>
        <v>900</v>
      </c>
      <c r="G5" s="10">
        <f t="shared" si="1"/>
        <v>1460</v>
      </c>
      <c r="H5" s="10">
        <v>20</v>
      </c>
      <c r="I5" s="10">
        <v>25</v>
      </c>
    </row>
    <row r="6" spans="1:9" ht="12.75">
      <c r="A6" s="10">
        <v>30</v>
      </c>
      <c r="B6" s="10">
        <v>30</v>
      </c>
      <c r="C6" s="10">
        <v>1000</v>
      </c>
      <c r="D6" s="10">
        <v>8</v>
      </c>
      <c r="E6" s="10">
        <v>13</v>
      </c>
      <c r="F6" s="10">
        <f t="shared" si="0"/>
        <v>1350</v>
      </c>
      <c r="G6" s="10">
        <f t="shared" si="1"/>
        <v>1630</v>
      </c>
      <c r="H6" s="10">
        <v>20</v>
      </c>
      <c r="I6" s="10">
        <v>25</v>
      </c>
    </row>
    <row r="7" spans="1:9" ht="12.75">
      <c r="A7" s="10">
        <v>40</v>
      </c>
      <c r="B7" s="10">
        <v>40</v>
      </c>
      <c r="C7" s="10">
        <v>1000</v>
      </c>
      <c r="D7" s="10">
        <v>7</v>
      </c>
      <c r="E7" s="10">
        <v>12</v>
      </c>
      <c r="F7" s="10">
        <f t="shared" si="0"/>
        <v>1800</v>
      </c>
      <c r="G7" s="10">
        <f t="shared" si="1"/>
        <v>1760</v>
      </c>
      <c r="H7" s="10">
        <v>20</v>
      </c>
      <c r="I7" s="10">
        <v>25</v>
      </c>
    </row>
    <row r="8" spans="1:9" ht="12.75">
      <c r="A8" s="10">
        <v>50</v>
      </c>
      <c r="B8" s="10">
        <v>50</v>
      </c>
      <c r="C8" s="10">
        <v>1000</v>
      </c>
      <c r="D8" s="10">
        <v>8</v>
      </c>
      <c r="E8" s="10">
        <v>13</v>
      </c>
      <c r="F8" s="10">
        <f t="shared" si="0"/>
        <v>2250</v>
      </c>
      <c r="G8" s="10">
        <f t="shared" si="1"/>
        <v>2050</v>
      </c>
      <c r="H8" s="10">
        <v>20</v>
      </c>
      <c r="I8" s="10">
        <v>25</v>
      </c>
    </row>
    <row r="9" spans="1:9" ht="12.75">
      <c r="A9" s="10">
        <v>60</v>
      </c>
      <c r="B9" s="10">
        <v>60</v>
      </c>
      <c r="C9" s="10">
        <v>1000</v>
      </c>
      <c r="D9" s="10">
        <v>9</v>
      </c>
      <c r="E9" s="10">
        <v>14</v>
      </c>
      <c r="F9" s="10">
        <f t="shared" si="0"/>
        <v>2700</v>
      </c>
      <c r="G9" s="10">
        <f t="shared" si="1"/>
        <v>2380</v>
      </c>
      <c r="H9" s="10">
        <v>20</v>
      </c>
      <c r="I9" s="10">
        <v>25</v>
      </c>
    </row>
    <row r="10" spans="1:9" ht="12.75">
      <c r="A10" s="10">
        <v>70</v>
      </c>
      <c r="B10" s="10">
        <v>70</v>
      </c>
      <c r="C10" s="10">
        <v>1000</v>
      </c>
      <c r="D10" s="10">
        <v>12</v>
      </c>
      <c r="E10" s="10">
        <v>15</v>
      </c>
      <c r="F10" s="10">
        <f t="shared" si="0"/>
        <v>3150</v>
      </c>
      <c r="G10" s="10">
        <f t="shared" si="1"/>
        <v>2890</v>
      </c>
      <c r="H10" s="10">
        <v>20</v>
      </c>
      <c r="I10" s="10">
        <v>25</v>
      </c>
    </row>
    <row r="11" spans="1:9" ht="12.75">
      <c r="A11" s="10">
        <v>80</v>
      </c>
      <c r="B11" s="10">
        <v>80</v>
      </c>
      <c r="C11" s="10">
        <v>1000</v>
      </c>
      <c r="D11" s="10">
        <v>15</v>
      </c>
      <c r="E11" s="10">
        <v>18</v>
      </c>
      <c r="F11" s="10">
        <f t="shared" si="0"/>
        <v>3600</v>
      </c>
      <c r="G11" s="10">
        <f t="shared" si="1"/>
        <v>3640</v>
      </c>
      <c r="H11" s="10">
        <v>20</v>
      </c>
      <c r="I11" s="10">
        <v>25</v>
      </c>
    </row>
    <row r="12" spans="1:9" ht="12.75">
      <c r="A12" s="10">
        <v>90</v>
      </c>
      <c r="B12" s="10">
        <v>90</v>
      </c>
      <c r="C12" s="10">
        <v>1000</v>
      </c>
      <c r="D12" s="10">
        <v>25</v>
      </c>
      <c r="E12" s="10">
        <v>25</v>
      </c>
      <c r="F12" s="10">
        <f t="shared" si="0"/>
        <v>4050</v>
      </c>
      <c r="G12" s="10">
        <f t="shared" si="1"/>
        <v>5500</v>
      </c>
      <c r="H12" s="10">
        <v>20</v>
      </c>
      <c r="I12" s="10">
        <v>25</v>
      </c>
    </row>
    <row r="13" spans="1:9" ht="12.75">
      <c r="A13" s="10">
        <v>100</v>
      </c>
      <c r="B13" s="10">
        <v>100</v>
      </c>
      <c r="C13" s="10">
        <v>1000</v>
      </c>
      <c r="D13" s="10">
        <v>45</v>
      </c>
      <c r="E13" s="10">
        <v>29</v>
      </c>
      <c r="F13" s="10">
        <f t="shared" si="0"/>
        <v>4500</v>
      </c>
      <c r="G13" s="10">
        <f t="shared" si="1"/>
        <v>8400</v>
      </c>
      <c r="H13" s="10">
        <v>20</v>
      </c>
      <c r="I13" s="10">
        <v>25</v>
      </c>
    </row>
    <row r="14" ht="12.75">
      <c r="C14" s="10">
        <v>0</v>
      </c>
    </row>
    <row r="21" spans="3:14" ht="12.75">
      <c r="C21" s="25" t="s">
        <v>66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3:16" ht="12.75">
      <c r="C22" s="25" t="s">
        <v>65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" t="s">
        <v>67</v>
      </c>
      <c r="P22" s="6" t="s">
        <v>68</v>
      </c>
    </row>
    <row r="23" spans="2:16" ht="13.5" thickBot="1">
      <c r="B23" s="11" t="s">
        <v>45</v>
      </c>
      <c r="C23" s="12"/>
      <c r="D23" s="30" t="s">
        <v>47</v>
      </c>
      <c r="E23" s="30"/>
      <c r="F23" s="30"/>
      <c r="G23" s="30"/>
      <c r="H23" s="30"/>
      <c r="I23" s="30"/>
      <c r="J23" s="31"/>
      <c r="K23" s="30"/>
      <c r="L23" s="30"/>
      <c r="M23" s="30"/>
      <c r="N23" s="32"/>
      <c r="O23" s="6"/>
      <c r="P23" s="6"/>
    </row>
    <row r="24" spans="2:16" ht="12.75">
      <c r="B24" s="13">
        <v>1000</v>
      </c>
      <c r="C24" s="13" t="s">
        <v>52</v>
      </c>
      <c r="D24" s="10">
        <v>0</v>
      </c>
      <c r="E24" s="10">
        <v>10</v>
      </c>
      <c r="F24" s="10">
        <v>20</v>
      </c>
      <c r="G24" s="10">
        <v>30</v>
      </c>
      <c r="H24" s="10">
        <v>40</v>
      </c>
      <c r="I24" s="11">
        <v>50</v>
      </c>
      <c r="J24" s="29">
        <v>60</v>
      </c>
      <c r="K24" s="12">
        <v>70</v>
      </c>
      <c r="L24" s="10">
        <v>80</v>
      </c>
      <c r="M24" s="10">
        <v>90</v>
      </c>
      <c r="N24" s="10">
        <v>100</v>
      </c>
      <c r="O24" s="6"/>
      <c r="P24" s="6"/>
    </row>
    <row r="25" spans="2:16" ht="12.75">
      <c r="B25" s="10"/>
      <c r="C25" s="10"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4"/>
      <c r="P25" s="14"/>
    </row>
    <row r="26" spans="2:16" ht="12.75">
      <c r="B26" s="10"/>
      <c r="C26" s="10">
        <v>10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4"/>
      <c r="P26" s="14"/>
    </row>
    <row r="27" spans="2:16" ht="12.75">
      <c r="B27" s="10"/>
      <c r="C27" s="10">
        <v>20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4"/>
      <c r="P27" s="14"/>
    </row>
    <row r="28" spans="2:16" ht="12.75">
      <c r="B28" s="10"/>
      <c r="C28" s="10">
        <v>30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4"/>
      <c r="P28" s="14"/>
    </row>
    <row r="29" spans="2:16" ht="12.75">
      <c r="B29" s="10"/>
      <c r="C29" s="10">
        <v>40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4"/>
      <c r="P29" s="14"/>
    </row>
    <row r="30" spans="2:16" ht="13.5" thickBot="1">
      <c r="B30" s="10"/>
      <c r="C30" s="26">
        <v>50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4"/>
      <c r="P30" s="14"/>
    </row>
    <row r="31" spans="2:16" ht="13.5" thickBot="1">
      <c r="B31" s="11"/>
      <c r="C31" s="27">
        <v>60</v>
      </c>
      <c r="D31" s="10"/>
      <c r="E31" s="10"/>
      <c r="F31" s="10"/>
      <c r="G31" s="10"/>
      <c r="H31" s="10"/>
      <c r="I31" s="10"/>
      <c r="J31" s="10"/>
      <c r="K31" s="28"/>
      <c r="L31" s="10"/>
      <c r="M31" s="10"/>
      <c r="N31" s="10"/>
      <c r="O31" s="14"/>
      <c r="P31" s="14"/>
    </row>
    <row r="32" spans="2:16" ht="12.75">
      <c r="B32" s="10"/>
      <c r="C32" s="13">
        <v>70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4"/>
      <c r="P32" s="14"/>
    </row>
    <row r="33" spans="2:16" ht="12.75">
      <c r="B33" s="10"/>
      <c r="C33" s="10">
        <v>80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4"/>
      <c r="P33" s="14"/>
    </row>
    <row r="34" spans="2:16" ht="12.75">
      <c r="B34" s="10"/>
      <c r="C34" s="10">
        <v>90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4"/>
      <c r="P34" s="14"/>
    </row>
    <row r="35" spans="2:16" ht="12.75">
      <c r="B35" s="10"/>
      <c r="C35" s="10">
        <v>100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4"/>
      <c r="P35" s="14"/>
    </row>
  </sheetData>
  <sheetProtection/>
  <mergeCells count="1">
    <mergeCell ref="D23:N23"/>
  </mergeCells>
  <conditionalFormatting sqref="D24:N35">
    <cfRule type="cellIs" priority="1" dxfId="0" operator="lessThan" stopIfTrue="1">
      <formula>0</formula>
    </cfRule>
  </conditionalFormatting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="130" zoomScaleNormal="130" zoomScalePageLayoutView="0" workbookViewId="0" topLeftCell="A1">
      <selection activeCell="C4" sqref="C4:C14"/>
    </sheetView>
  </sheetViews>
  <sheetFormatPr defaultColWidth="8.8515625" defaultRowHeight="12.75"/>
  <sheetData>
    <row r="1" spans="1:4" ht="12.75">
      <c r="A1">
        <v>0.9143</v>
      </c>
      <c r="B1">
        <v>-13.282</v>
      </c>
      <c r="C1">
        <v>61.365</v>
      </c>
      <c r="D1" t="s">
        <v>56</v>
      </c>
    </row>
    <row r="3" spans="1:6" ht="12.75">
      <c r="A3" t="s">
        <v>34</v>
      </c>
      <c r="B3" t="s">
        <v>14</v>
      </c>
      <c r="C3" s="8" t="s">
        <v>15</v>
      </c>
      <c r="E3" t="s">
        <v>14</v>
      </c>
      <c r="F3" s="8" t="s">
        <v>57</v>
      </c>
    </row>
    <row r="4" spans="1:6" ht="12.75">
      <c r="A4">
        <v>0</v>
      </c>
      <c r="B4">
        <v>0</v>
      </c>
      <c r="C4" s="3">
        <v>50</v>
      </c>
      <c r="E4">
        <v>0</v>
      </c>
      <c r="F4" s="3">
        <v>60</v>
      </c>
    </row>
    <row r="5" spans="1:6" ht="12.75">
      <c r="A5">
        <v>10</v>
      </c>
      <c r="B5">
        <v>5</v>
      </c>
      <c r="C5" s="3">
        <f>A5*$C$20/B5</f>
        <v>40</v>
      </c>
      <c r="E5">
        <v>1</v>
      </c>
      <c r="F5" s="3">
        <f>($A$1*(E5^2))+((E5*$B$1))+($C$1)</f>
        <v>48.9973</v>
      </c>
    </row>
    <row r="6" spans="1:6" ht="12.75">
      <c r="A6">
        <v>20</v>
      </c>
      <c r="B6">
        <v>15</v>
      </c>
      <c r="C6" s="3">
        <f aca="true" t="shared" si="0" ref="C6:C14">A6*$C$20/B6</f>
        <v>26.666666666666668</v>
      </c>
      <c r="E6">
        <v>2</v>
      </c>
      <c r="F6" s="3">
        <f aca="true" t="shared" si="1" ref="F6:F20">($A$1*(E6^2))+((E6*$B$1))+($C$1)</f>
        <v>38.458200000000005</v>
      </c>
    </row>
    <row r="7" spans="1:6" ht="12.75">
      <c r="A7">
        <v>30</v>
      </c>
      <c r="B7">
        <v>28</v>
      </c>
      <c r="C7" s="3">
        <f t="shared" si="0"/>
        <v>21.428571428571427</v>
      </c>
      <c r="E7">
        <v>3</v>
      </c>
      <c r="F7" s="3">
        <f t="shared" si="1"/>
        <v>29.7477</v>
      </c>
    </row>
    <row r="8" spans="1:6" ht="12.75">
      <c r="A8">
        <v>40</v>
      </c>
      <c r="B8">
        <v>45</v>
      </c>
      <c r="C8" s="3">
        <f t="shared" si="0"/>
        <v>17.77777777777778</v>
      </c>
      <c r="E8">
        <v>4</v>
      </c>
      <c r="F8" s="3">
        <f t="shared" si="1"/>
        <v>22.8658</v>
      </c>
    </row>
    <row r="9" spans="1:6" ht="12.75">
      <c r="A9">
        <v>50</v>
      </c>
      <c r="B9">
        <v>65</v>
      </c>
      <c r="C9" s="3">
        <f t="shared" si="0"/>
        <v>15.384615384615385</v>
      </c>
      <c r="E9">
        <v>5</v>
      </c>
      <c r="F9" s="3">
        <f t="shared" si="1"/>
        <v>17.812500000000007</v>
      </c>
    </row>
    <row r="10" spans="1:6" ht="12.75">
      <c r="A10">
        <v>60</v>
      </c>
      <c r="B10">
        <v>85</v>
      </c>
      <c r="C10" s="3">
        <f t="shared" si="0"/>
        <v>14.117647058823529</v>
      </c>
      <c r="E10">
        <v>6</v>
      </c>
      <c r="F10" s="3">
        <f t="shared" si="1"/>
        <v>14.587799999999994</v>
      </c>
    </row>
    <row r="11" spans="1:6" ht="12.75">
      <c r="A11">
        <v>70</v>
      </c>
      <c r="B11">
        <v>95</v>
      </c>
      <c r="C11" s="3">
        <f t="shared" si="0"/>
        <v>14.736842105263158</v>
      </c>
      <c r="E11">
        <v>7</v>
      </c>
      <c r="F11" s="3">
        <f t="shared" si="1"/>
        <v>13.191699999999997</v>
      </c>
    </row>
    <row r="12" spans="1:6" ht="12.75">
      <c r="A12">
        <v>80</v>
      </c>
      <c r="B12">
        <v>100</v>
      </c>
      <c r="C12" s="3">
        <f t="shared" si="0"/>
        <v>16</v>
      </c>
      <c r="E12">
        <v>8</v>
      </c>
      <c r="F12" s="3">
        <f t="shared" si="1"/>
        <v>13.624200000000002</v>
      </c>
    </row>
    <row r="13" spans="1:6" ht="12.75">
      <c r="A13">
        <v>90</v>
      </c>
      <c r="B13">
        <v>90</v>
      </c>
      <c r="C13" s="3">
        <f t="shared" si="0"/>
        <v>20</v>
      </c>
      <c r="E13">
        <v>9</v>
      </c>
      <c r="F13" s="3">
        <f t="shared" si="1"/>
        <v>15.885300000000008</v>
      </c>
    </row>
    <row r="14" spans="1:6" ht="12.75">
      <c r="A14">
        <v>100</v>
      </c>
      <c r="B14">
        <v>80</v>
      </c>
      <c r="C14" s="3">
        <f t="shared" si="0"/>
        <v>25</v>
      </c>
      <c r="E14">
        <v>10</v>
      </c>
      <c r="F14" s="3">
        <f t="shared" si="1"/>
        <v>19.975000000000016</v>
      </c>
    </row>
    <row r="18" ht="12.75">
      <c r="D18">
        <f>0.9143*E5*E5</f>
        <v>0.9143</v>
      </c>
    </row>
    <row r="19" spans="4:6" ht="12.75">
      <c r="D19">
        <f>-13.281*E5</f>
        <v>-13.281</v>
      </c>
      <c r="F19">
        <f t="shared" si="1"/>
        <v>61.365</v>
      </c>
    </row>
    <row r="20" spans="2:6" ht="12.75">
      <c r="B20" t="s">
        <v>16</v>
      </c>
      <c r="C20">
        <v>20</v>
      </c>
      <c r="D20">
        <f>D18+D19+61</f>
        <v>48.6333</v>
      </c>
      <c r="F20">
        <f t="shared" si="1"/>
        <v>61.365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F17"/>
  <sheetViews>
    <sheetView zoomScale="130" zoomScaleNormal="130" zoomScalePageLayoutView="0" workbookViewId="0" topLeftCell="A1">
      <selection activeCell="C6" sqref="C6:D17"/>
    </sheetView>
  </sheetViews>
  <sheetFormatPr defaultColWidth="8.8515625" defaultRowHeight="12.75"/>
  <sheetData>
    <row r="3" spans="3:6" ht="12.75">
      <c r="C3" t="s">
        <v>17</v>
      </c>
      <c r="F3" t="s">
        <v>20</v>
      </c>
    </row>
    <row r="4" ht="12.75">
      <c r="F4" t="s">
        <v>21</v>
      </c>
    </row>
    <row r="5" ht="12.75">
      <c r="F5" t="s">
        <v>22</v>
      </c>
    </row>
    <row r="6" spans="3:4" ht="12.75">
      <c r="C6" s="4" t="s">
        <v>18</v>
      </c>
      <c r="D6" s="4" t="s">
        <v>19</v>
      </c>
    </row>
    <row r="7" spans="3:4" ht="12.75">
      <c r="C7">
        <f>(110-(0.82*D7))</f>
        <v>110</v>
      </c>
      <c r="D7">
        <v>0</v>
      </c>
    </row>
    <row r="8" spans="3:4" ht="12.75">
      <c r="C8">
        <f aca="true" t="shared" si="0" ref="C8:C17">(110-(0.82*D8))</f>
        <v>101.8</v>
      </c>
      <c r="D8">
        <v>10</v>
      </c>
    </row>
    <row r="9" spans="3:4" ht="12.75">
      <c r="C9">
        <f t="shared" si="0"/>
        <v>93.6</v>
      </c>
      <c r="D9">
        <v>20</v>
      </c>
    </row>
    <row r="10" spans="3:4" ht="12.75">
      <c r="C10">
        <f t="shared" si="0"/>
        <v>85.4</v>
      </c>
      <c r="D10">
        <v>30</v>
      </c>
    </row>
    <row r="11" spans="3:4" ht="12.75">
      <c r="C11">
        <f t="shared" si="0"/>
        <v>77.2</v>
      </c>
      <c r="D11">
        <v>40</v>
      </c>
    </row>
    <row r="12" spans="3:4" ht="12.75">
      <c r="C12">
        <f t="shared" si="0"/>
        <v>69</v>
      </c>
      <c r="D12">
        <v>50</v>
      </c>
    </row>
    <row r="13" spans="3:4" ht="12.75">
      <c r="C13">
        <f t="shared" si="0"/>
        <v>60.800000000000004</v>
      </c>
      <c r="D13">
        <v>60</v>
      </c>
    </row>
    <row r="14" spans="3:4" ht="12.75">
      <c r="C14">
        <f t="shared" si="0"/>
        <v>52.6</v>
      </c>
      <c r="D14">
        <v>70</v>
      </c>
    </row>
    <row r="15" spans="3:4" ht="12.75">
      <c r="C15">
        <f t="shared" si="0"/>
        <v>44.400000000000006</v>
      </c>
      <c r="D15">
        <v>80</v>
      </c>
    </row>
    <row r="16" spans="3:4" ht="12.75">
      <c r="C16">
        <f t="shared" si="0"/>
        <v>36.2</v>
      </c>
      <c r="D16">
        <v>90</v>
      </c>
    </row>
    <row r="17" spans="3:4" ht="12.75">
      <c r="C17">
        <f t="shared" si="0"/>
        <v>28</v>
      </c>
      <c r="D17">
        <v>100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Lucro_total</dc:title>
  <dc:subject>Teoria da firma</dc:subject>
  <dc:creator>Departamento de Engenharia de</dc:creator>
  <cp:keywords/>
  <dc:description/>
  <cp:lastModifiedBy>professor.pro</cp:lastModifiedBy>
  <cp:lastPrinted>2006-09-26T17:11:23Z</cp:lastPrinted>
  <dcterms:created xsi:type="dcterms:W3CDTF">2003-03-15T12:52:32Z</dcterms:created>
  <dcterms:modified xsi:type="dcterms:W3CDTF">2019-08-16T19:59:28Z</dcterms:modified>
  <cp:category/>
  <cp:version/>
  <cp:contentType/>
  <cp:contentStatus/>
</cp:coreProperties>
</file>