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Orçamento" sheetId="15" r:id="rId1"/>
    <sheet name="Composições" sheetId="6" r:id="rId2"/>
    <sheet name="ABC insumos" sheetId="14" r:id="rId3"/>
  </sheets>
  <externalReferences>
    <externalReference r:id="rId4"/>
  </externalReferences>
  <definedNames>
    <definedName name="_xlnm.Print_Area" localSheetId="2">'ABC insumos'!$A$1:$G$19</definedName>
    <definedName name="_xlnm.Print_Area" localSheetId="0">Orçamento!$A$1:$G$19</definedName>
  </definedNames>
  <calcPr calcId="125725"/>
</workbook>
</file>

<file path=xl/calcChain.xml><?xml version="1.0" encoding="utf-8"?>
<calcChain xmlns="http://schemas.openxmlformats.org/spreadsheetml/2006/main">
  <c r="G3" i="14"/>
  <c r="F3" i="6"/>
  <c r="G1" i="14"/>
  <c r="F1" i="6"/>
  <c r="E18" i="15" l="1"/>
  <c r="F18" s="1"/>
  <c r="E17"/>
  <c r="F17" s="1"/>
  <c r="E16" l="1"/>
  <c r="F3" i="14"/>
  <c r="A3"/>
  <c r="A2"/>
  <c r="F1"/>
  <c r="A1"/>
  <c r="F3" i="15"/>
  <c r="F1"/>
  <c r="A3"/>
  <c r="A2"/>
  <c r="A1"/>
  <c r="F24" i="6"/>
  <c r="F20"/>
  <c r="F18"/>
  <c r="F17"/>
  <c r="F16"/>
  <c r="F15"/>
  <c r="F14"/>
  <c r="F13"/>
  <c r="F12"/>
  <c r="E12"/>
  <c r="F11"/>
  <c r="F10" s="1"/>
  <c r="E11"/>
  <c r="F16" i="15" l="1"/>
  <c r="F15" l="1"/>
  <c r="F10" l="1"/>
  <c r="E10" s="1"/>
  <c r="G18" l="1"/>
  <c r="G17"/>
  <c r="G16"/>
  <c r="G15"/>
  <c r="G10" s="1"/>
</calcChain>
</file>

<file path=xl/sharedStrings.xml><?xml version="1.0" encoding="utf-8"?>
<sst xmlns="http://schemas.openxmlformats.org/spreadsheetml/2006/main" count="103" uniqueCount="59">
  <si>
    <t>Descrição</t>
  </si>
  <si>
    <t>Unid</t>
  </si>
  <si>
    <t>Quant.</t>
  </si>
  <si>
    <t>R$</t>
  </si>
  <si>
    <t>m³</t>
  </si>
  <si>
    <t>m²</t>
  </si>
  <si>
    <t>kg</t>
  </si>
  <si>
    <t>m</t>
  </si>
  <si>
    <t>Arame recozido nº18</t>
  </si>
  <si>
    <t>Cimento CPII - E32 saco 50kg</t>
  </si>
  <si>
    <t>Areia média</t>
  </si>
  <si>
    <t>Cal hidratada saco 20kg</t>
  </si>
  <si>
    <t>pç</t>
  </si>
  <si>
    <t>Arg industr assentamento saco 40kg</t>
  </si>
  <si>
    <t>Tela amarração alvenarias</t>
  </si>
  <si>
    <t xml:space="preserve">Obra:  </t>
  </si>
  <si>
    <t>Data:</t>
  </si>
  <si>
    <t>Assunto:</t>
  </si>
  <si>
    <t>Data Base:</t>
  </si>
  <si>
    <t xml:space="preserve">ORÇAMENTO DE </t>
  </si>
  <si>
    <t>Código</t>
  </si>
  <si>
    <t>Custo Unit.</t>
  </si>
  <si>
    <t>Custo Total</t>
  </si>
  <si>
    <t>%</t>
  </si>
  <si>
    <t xml:space="preserve">Total </t>
  </si>
  <si>
    <t>Área:</t>
  </si>
  <si>
    <t/>
  </si>
  <si>
    <t>Estrutura</t>
  </si>
  <si>
    <t>Alvenarias e fechamentos</t>
  </si>
  <si>
    <t>Pavimentação</t>
  </si>
  <si>
    <t>m3</t>
  </si>
  <si>
    <t>m2</t>
  </si>
  <si>
    <t>Autor:</t>
  </si>
  <si>
    <t>acum</t>
  </si>
  <si>
    <t>Indiretos-Administração da obra</t>
  </si>
  <si>
    <t>Fundações</t>
  </si>
  <si>
    <t>Pisos internos</t>
  </si>
  <si>
    <t>Galpão</t>
  </si>
  <si>
    <t>PCC-3231 Tecnologia e Gestão da Produção</t>
  </si>
  <si>
    <t>Turma 0X - Grupo Y - Prof.</t>
  </si>
  <si>
    <t>4.1</t>
  </si>
  <si>
    <t>Alvenaria bloco de concreto 19x19x39</t>
  </si>
  <si>
    <t>Grouteamento</t>
  </si>
  <si>
    <t>4.2</t>
  </si>
  <si>
    <t>4.3</t>
  </si>
  <si>
    <t>ORÇAMENTO DE CUSTOS - OPÇÃO CONCRETO ARMADO MOLDADO NO LOCAL</t>
  </si>
  <si>
    <t xml:space="preserve">Armação </t>
  </si>
  <si>
    <t>Composições de Custo Unitárias</t>
  </si>
  <si>
    <t>Consumo</t>
  </si>
  <si>
    <t>Pedreiro</t>
  </si>
  <si>
    <t>h</t>
  </si>
  <si>
    <t>Servente</t>
  </si>
  <si>
    <t>Bloco concreto 19x19x39cm</t>
  </si>
  <si>
    <t>Armação CA50 média-beneficiado</t>
  </si>
  <si>
    <t>Concreto tipo grout obra</t>
  </si>
  <si>
    <t>MO concreto fabricado obra</t>
  </si>
  <si>
    <t>Pedrisco</t>
  </si>
  <si>
    <t>Alv. Bl concr 19x19x39cm vedação arg industr</t>
  </si>
  <si>
    <t xml:space="preserve">Aço CA50 corte-dobra 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</si>
</sst>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mmm\-yy"/>
    <numFmt numFmtId="167" formatCode="#,##0.000"/>
    <numFmt numFmtId="168" formatCode="dd\-mmm\-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105">
    <xf numFmtId="0" fontId="0" fillId="0" borderId="0" xfId="0"/>
    <xf numFmtId="2" fontId="4" fillId="0" borderId="0" xfId="2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left"/>
    </xf>
    <xf numFmtId="164" fontId="4" fillId="0" borderId="0" xfId="1" applyFont="1" applyFill="1" applyBorder="1" applyAlignment="1">
      <alignment horizontal="left"/>
    </xf>
    <xf numFmtId="2" fontId="5" fillId="0" borderId="1" xfId="2" applyNumberFormat="1" applyFont="1" applyFill="1" applyBorder="1"/>
    <xf numFmtId="2" fontId="5" fillId="0" borderId="1" xfId="2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Font="1" applyFill="1" applyBorder="1" applyAlignment="1">
      <alignment horizontal="right"/>
    </xf>
    <xf numFmtId="2" fontId="4" fillId="0" borderId="2" xfId="2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center"/>
    </xf>
    <xf numFmtId="2" fontId="4" fillId="0" borderId="1" xfId="2" applyNumberFormat="1" applyFont="1" applyFill="1" applyBorder="1"/>
    <xf numFmtId="2" fontId="4" fillId="0" borderId="1" xfId="2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</xf>
    <xf numFmtId="164" fontId="3" fillId="0" borderId="0" xfId="6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4" fontId="3" fillId="0" borderId="0" xfId="6" applyFont="1" applyFill="1" applyBorder="1" applyProtection="1"/>
    <xf numFmtId="164" fontId="6" fillId="0" borderId="0" xfId="6" applyFont="1" applyFill="1" applyBorder="1" applyAlignment="1" applyProtection="1">
      <alignment horizontal="left"/>
    </xf>
    <xf numFmtId="49" fontId="3" fillId="0" borderId="1" xfId="0" applyNumberFormat="1" applyFont="1" applyFill="1" applyBorder="1" applyProtection="1"/>
    <xf numFmtId="0" fontId="3" fillId="0" borderId="1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164" fontId="3" fillId="0" borderId="1" xfId="6" applyFont="1" applyFill="1" applyBorder="1" applyAlignment="1" applyProtection="1">
      <alignment horizontal="center"/>
    </xf>
    <xf numFmtId="164" fontId="3" fillId="0" borderId="0" xfId="6" applyFont="1" applyFill="1" applyBorder="1" applyAlignment="1" applyProtection="1">
      <alignment horizontal="right"/>
    </xf>
    <xf numFmtId="49" fontId="6" fillId="0" borderId="2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164" fontId="6" fillId="0" borderId="2" xfId="6" applyFont="1" applyFill="1" applyBorder="1" applyAlignment="1" applyProtection="1">
      <alignment horizontal="center"/>
    </xf>
    <xf numFmtId="49" fontId="6" fillId="0" borderId="1" xfId="0" applyNumberFormat="1" applyFont="1" applyFill="1" applyBorder="1" applyProtection="1"/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164" fontId="6" fillId="0" borderId="1" xfId="6" applyFont="1" applyFill="1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4" fontId="7" fillId="0" borderId="0" xfId="0" applyNumberFormat="1" applyFont="1" applyProtection="1"/>
    <xf numFmtId="164" fontId="7" fillId="0" borderId="0" xfId="6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164" fontId="8" fillId="0" borderId="0" xfId="6" applyFont="1" applyProtection="1"/>
    <xf numFmtId="0" fontId="4" fillId="0" borderId="0" xfId="0" applyFont="1" applyFill="1" applyBorder="1" applyAlignment="1" applyProtection="1">
      <alignment horizontal="center"/>
    </xf>
    <xf numFmtId="164" fontId="5" fillId="0" borderId="0" xfId="6" applyFont="1" applyFill="1" applyBorder="1" applyAlignment="1" applyProtection="1">
      <alignment horizontal="center"/>
    </xf>
    <xf numFmtId="164" fontId="4" fillId="0" borderId="0" xfId="6" applyFont="1" applyFill="1" applyBorder="1" applyAlignment="1" applyProtection="1">
      <alignment horizontal="right"/>
    </xf>
    <xf numFmtId="168" fontId="4" fillId="0" borderId="0" xfId="6" applyNumberFormat="1" applyFont="1" applyFill="1" applyBorder="1" applyAlignment="1" applyProtection="1">
      <alignment horizontal="right"/>
    </xf>
    <xf numFmtId="49" fontId="4" fillId="0" borderId="0" xfId="6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Protection="1"/>
    <xf numFmtId="165" fontId="4" fillId="0" borderId="2" xfId="1" applyNumberFormat="1" applyFont="1" applyFill="1" applyBorder="1" applyAlignment="1">
      <alignment horizontal="right"/>
    </xf>
    <xf numFmtId="2" fontId="2" fillId="0" borderId="5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164" fontId="2" fillId="0" borderId="0" xfId="1" applyFont="1" applyFill="1" applyBorder="1"/>
    <xf numFmtId="2" fontId="5" fillId="0" borderId="5" xfId="2" applyNumberFormat="1" applyFont="1" applyFill="1" applyBorder="1"/>
    <xf numFmtId="2" fontId="5" fillId="0" borderId="6" xfId="2" applyNumberFormat="1" applyFont="1" applyFill="1" applyBorder="1"/>
    <xf numFmtId="2" fontId="4" fillId="0" borderId="3" xfId="2" applyNumberFormat="1" applyFont="1" applyFill="1" applyBorder="1" applyAlignment="1">
      <alignment horizontal="center"/>
    </xf>
    <xf numFmtId="164" fontId="4" fillId="0" borderId="4" xfId="1" applyFont="1" applyFill="1" applyBorder="1" applyAlignment="1">
      <alignment horizontal="center"/>
    </xf>
    <xf numFmtId="2" fontId="4" fillId="0" borderId="6" xfId="2" applyNumberFormat="1" applyFont="1" applyFill="1" applyBorder="1"/>
    <xf numFmtId="164" fontId="4" fillId="0" borderId="7" xfId="1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 applyProtection="1">
      <protection locked="0"/>
    </xf>
    <xf numFmtId="164" fontId="12" fillId="0" borderId="0" xfId="6" applyFont="1" applyProtection="1"/>
    <xf numFmtId="164" fontId="11" fillId="0" borderId="0" xfId="6" applyFont="1" applyProtection="1"/>
    <xf numFmtId="3" fontId="10" fillId="0" borderId="5" xfId="0" applyNumberFormat="1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2" fontId="7" fillId="0" borderId="0" xfId="0" applyNumberFormat="1" applyFont="1" applyProtection="1"/>
    <xf numFmtId="2" fontId="7" fillId="0" borderId="0" xfId="6" applyNumberFormat="1" applyFont="1" applyProtection="1"/>
    <xf numFmtId="2" fontId="13" fillId="0" borderId="0" xfId="6" applyNumberFormat="1" applyFont="1" applyProtection="1"/>
    <xf numFmtId="0" fontId="5" fillId="0" borderId="0" xfId="0" applyFont="1" applyFill="1" applyBorder="1" applyAlignment="1" applyProtection="1">
      <alignment horizontal="left"/>
    </xf>
    <xf numFmtId="168" fontId="5" fillId="0" borderId="0" xfId="6" applyNumberFormat="1" applyFont="1" applyFill="1" applyBorder="1" applyAlignment="1" applyProtection="1">
      <alignment horizontal="right"/>
    </xf>
    <xf numFmtId="49" fontId="5" fillId="0" borderId="0" xfId="6" applyNumberFormat="1" applyFont="1" applyFill="1" applyBorder="1" applyAlignment="1" applyProtection="1">
      <alignment horizontal="right"/>
    </xf>
    <xf numFmtId="166" fontId="5" fillId="0" borderId="0" xfId="0" applyNumberFormat="1" applyFont="1" applyFill="1" applyBorder="1" applyProtection="1"/>
    <xf numFmtId="0" fontId="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9" fillId="0" borderId="0" xfId="0" applyFont="1"/>
    <xf numFmtId="0" fontId="4" fillId="0" borderId="0" xfId="0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right"/>
    </xf>
    <xf numFmtId="49" fontId="6" fillId="0" borderId="2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Font="1"/>
    <xf numFmtId="0" fontId="14" fillId="2" borderId="0" xfId="0" applyFont="1" applyFill="1" applyBorder="1" applyProtection="1">
      <protection locked="0"/>
    </xf>
    <xf numFmtId="167" fontId="14" fillId="2" borderId="0" xfId="0" applyNumberFormat="1" applyFont="1" applyFill="1" applyBorder="1" applyProtection="1">
      <protection locked="0"/>
    </xf>
    <xf numFmtId="4" fontId="14" fillId="2" borderId="0" xfId="0" applyNumberFormat="1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167" fontId="15" fillId="0" borderId="0" xfId="0" applyNumberFormat="1" applyFont="1" applyBorder="1" applyProtection="1">
      <protection locked="0"/>
    </xf>
    <xf numFmtId="4" fontId="15" fillId="0" borderId="0" xfId="0" applyNumberFormat="1" applyFont="1" applyBorder="1" applyProtection="1">
      <protection locked="0"/>
    </xf>
    <xf numFmtId="0" fontId="15" fillId="0" borderId="0" xfId="0" applyFont="1"/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167" fontId="14" fillId="2" borderId="0" xfId="0" applyNumberFormat="1" applyFont="1" applyFill="1" applyProtection="1">
      <protection locked="0"/>
    </xf>
    <xf numFmtId="4" fontId="14" fillId="2" borderId="0" xfId="0" applyNumberFormat="1" applyFont="1" applyFill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167" fontId="15" fillId="0" borderId="0" xfId="0" applyNumberFormat="1" applyFont="1" applyProtection="1">
      <protection locked="0"/>
    </xf>
    <xf numFmtId="4" fontId="15" fillId="0" borderId="0" xfId="0" applyNumberFormat="1" applyFont="1" applyProtection="1">
      <protection locked="0"/>
    </xf>
    <xf numFmtId="0" fontId="9" fillId="0" borderId="0" xfId="0" applyFont="1" applyAlignment="1">
      <alignment horizontal="right"/>
    </xf>
    <xf numFmtId="4" fontId="9" fillId="0" borderId="0" xfId="0" applyNumberFormat="1" applyFont="1"/>
    <xf numFmtId="43" fontId="0" fillId="0" borderId="0" xfId="0" applyNumberFormat="1"/>
    <xf numFmtId="43" fontId="9" fillId="0" borderId="0" xfId="0" applyNumberFormat="1" applyFont="1"/>
    <xf numFmtId="164" fontId="12" fillId="0" borderId="0" xfId="6" applyFont="1" applyFill="1" applyProtection="1"/>
    <xf numFmtId="164" fontId="11" fillId="0" borderId="0" xfId="6" applyFont="1" applyFill="1" applyProtection="1"/>
    <xf numFmtId="2" fontId="13" fillId="0" borderId="0" xfId="6" applyNumberFormat="1" applyFont="1" applyFill="1" applyProtection="1"/>
  </cellXfs>
  <cellStyles count="8">
    <cellStyle name="Normal" xfId="0" builtinId="0"/>
    <cellStyle name="Normal 16" xfId="3"/>
    <cellStyle name="Normal 2" xfId="7"/>
    <cellStyle name="Normal_orçtron_PraçaXavier" xfId="2"/>
    <cellStyle name="Separador de milhares" xfId="1" builtinId="3"/>
    <cellStyle name="Separador de milhares 2" xfId="6"/>
    <cellStyle name="Vírgula 2" xfId="4"/>
    <cellStyle name="Vírgula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z%20Reynaldo/Downloads/PlanilhaOr&#231;ament&#225;r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Inicial"/>
      <sheetName val="OrçFinal"/>
      <sheetName val="OrçFinal (2)"/>
      <sheetName val="OrçFinalPreenchida"/>
      <sheetName val="ABC serviços"/>
      <sheetName val="EstimativaEstr-preenchida"/>
      <sheetName val="EstimativaEstr-em branco"/>
      <sheetName val="CPU"/>
    </sheetNames>
    <sheetDataSet>
      <sheetData sheetId="0">
        <row r="1">
          <cell r="A1" t="str">
            <v xml:space="preserve">Obra:  </v>
          </cell>
          <cell r="F1" t="str">
            <v>Data:</v>
          </cell>
        </row>
        <row r="2">
          <cell r="A2" t="str">
            <v>Assunto:</v>
          </cell>
        </row>
        <row r="3">
          <cell r="A3" t="str">
            <v>Autor:</v>
          </cell>
          <cell r="F3" t="str">
            <v>Data Base: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workbookViewId="0">
      <selection activeCell="G4" sqref="G4"/>
    </sheetView>
  </sheetViews>
  <sheetFormatPr defaultRowHeight="14.5"/>
  <cols>
    <col min="1" max="1" width="9.1796875" style="80" bestFit="1" customWidth="1"/>
    <col min="2" max="2" width="41.54296875" bestFit="1" customWidth="1"/>
    <col min="3" max="3" width="6.1796875" customWidth="1"/>
    <col min="4" max="4" width="9.7265625" customWidth="1"/>
    <col min="5" max="5" width="11.7265625" bestFit="1" customWidth="1"/>
    <col min="6" max="6" width="12.26953125" bestFit="1" customWidth="1"/>
    <col min="7" max="7" width="11.26953125" customWidth="1"/>
  </cols>
  <sheetData>
    <row r="1" spans="1:7">
      <c r="A1" s="75" t="str">
        <f>+[1]OrçInicial!A1</f>
        <v xml:space="preserve">Obra:  </v>
      </c>
      <c r="B1" s="68" t="s">
        <v>37</v>
      </c>
      <c r="C1" s="42"/>
      <c r="D1" s="43"/>
      <c r="E1" s="43"/>
      <c r="F1" s="44" t="str">
        <f>+[1]OrçInicial!F1</f>
        <v>Data:</v>
      </c>
      <c r="G1" s="69"/>
    </row>
    <row r="2" spans="1:7">
      <c r="A2" s="75" t="str">
        <f>+[1]OrçInicial!A2</f>
        <v>Assunto:</v>
      </c>
      <c r="B2" s="68" t="s">
        <v>38</v>
      </c>
      <c r="C2" s="42"/>
      <c r="D2" s="43"/>
      <c r="E2" s="43"/>
      <c r="F2" s="44"/>
      <c r="G2" s="70"/>
    </row>
    <row r="3" spans="1:7">
      <c r="A3" s="75" t="str">
        <f>+[1]OrçInicial!A3</f>
        <v>Autor:</v>
      </c>
      <c r="B3" s="68" t="s">
        <v>39</v>
      </c>
      <c r="C3" s="42"/>
      <c r="D3" s="43"/>
      <c r="E3" s="43"/>
      <c r="F3" s="44" t="str">
        <f>+[1]OrçInicial!F3</f>
        <v>Data Base:</v>
      </c>
      <c r="G3" s="71">
        <v>43770</v>
      </c>
    </row>
    <row r="4" spans="1:7">
      <c r="A4" s="76"/>
      <c r="B4" s="18"/>
      <c r="C4" s="20"/>
      <c r="D4" s="17"/>
      <c r="E4" s="17"/>
      <c r="F4" s="21"/>
      <c r="G4" s="18"/>
    </row>
    <row r="5" spans="1:7">
      <c r="A5" s="76"/>
      <c r="B5" s="16" t="s">
        <v>45</v>
      </c>
      <c r="C5" s="16"/>
      <c r="D5" s="22"/>
      <c r="E5" s="22"/>
      <c r="F5" s="22"/>
      <c r="G5" s="16"/>
    </row>
    <row r="6" spans="1:7" ht="15" thickBot="1">
      <c r="A6" s="77"/>
      <c r="B6" s="24"/>
      <c r="C6" s="25"/>
      <c r="D6" s="26"/>
      <c r="E6" s="26"/>
      <c r="F6" s="27"/>
      <c r="G6" s="27"/>
    </row>
    <row r="7" spans="1:7">
      <c r="A7" s="78" t="s">
        <v>20</v>
      </c>
      <c r="B7" s="29" t="s">
        <v>0</v>
      </c>
      <c r="C7" s="29" t="s">
        <v>1</v>
      </c>
      <c r="D7" s="30" t="s">
        <v>2</v>
      </c>
      <c r="E7" s="30" t="s">
        <v>21</v>
      </c>
      <c r="F7" s="30" t="s">
        <v>22</v>
      </c>
      <c r="G7" s="30" t="s">
        <v>23</v>
      </c>
    </row>
    <row r="8" spans="1:7" ht="15" thickBot="1">
      <c r="A8" s="79"/>
      <c r="B8" s="32"/>
      <c r="C8" s="33"/>
      <c r="D8" s="34"/>
      <c r="E8" s="34" t="s">
        <v>3</v>
      </c>
      <c r="F8" s="34" t="s">
        <v>3</v>
      </c>
      <c r="G8" s="34"/>
    </row>
    <row r="9" spans="1:7">
      <c r="A9" s="73"/>
      <c r="B9" s="35"/>
      <c r="C9" s="36"/>
      <c r="D9" s="35"/>
      <c r="E9" s="37"/>
      <c r="F9" s="37"/>
      <c r="G9" s="37"/>
    </row>
    <row r="10" spans="1:7">
      <c r="A10" s="72"/>
      <c r="B10" s="39" t="s">
        <v>24</v>
      </c>
      <c r="C10" s="40" t="s">
        <v>25</v>
      </c>
      <c r="D10" s="41">
        <v>4500</v>
      </c>
      <c r="E10" s="41">
        <f>+F10/D10</f>
        <v>8.6960154866666667E-2</v>
      </c>
      <c r="F10" s="41">
        <f>+F12+F13+F14+F15</f>
        <v>391.32069689999997</v>
      </c>
      <c r="G10" s="41">
        <f>+G12+G13+G14+G15</f>
        <v>100</v>
      </c>
    </row>
    <row r="11" spans="1:7">
      <c r="A11" s="73"/>
      <c r="B11" s="35"/>
      <c r="C11" s="36"/>
      <c r="D11" s="38"/>
      <c r="E11" s="38"/>
      <c r="F11" s="38"/>
      <c r="G11" s="38"/>
    </row>
    <row r="12" spans="1:7">
      <c r="A12" s="80">
        <v>1</v>
      </c>
      <c r="B12" s="74" t="s">
        <v>34</v>
      </c>
      <c r="D12" s="81"/>
      <c r="E12" s="81"/>
      <c r="F12" s="81"/>
    </row>
    <row r="13" spans="1:7">
      <c r="A13" s="80">
        <v>2</v>
      </c>
      <c r="B13" s="74" t="s">
        <v>35</v>
      </c>
      <c r="D13" s="81"/>
      <c r="E13" s="81"/>
      <c r="F13" s="81"/>
    </row>
    <row r="14" spans="1:7">
      <c r="A14" s="80">
        <v>3</v>
      </c>
      <c r="B14" s="74" t="s">
        <v>27</v>
      </c>
      <c r="C14" t="s">
        <v>26</v>
      </c>
      <c r="D14" s="81"/>
      <c r="E14" s="81"/>
      <c r="F14" s="81"/>
    </row>
    <row r="15" spans="1:7">
      <c r="A15" s="80">
        <v>4</v>
      </c>
      <c r="B15" s="74" t="s">
        <v>28</v>
      </c>
      <c r="C15" t="s">
        <v>26</v>
      </c>
      <c r="D15" s="81"/>
      <c r="E15" s="81"/>
      <c r="F15" s="99">
        <f>SUM(F16:F18)</f>
        <v>391.32069689999997</v>
      </c>
      <c r="G15" s="101">
        <f>+F15/$F$10*100</f>
        <v>100</v>
      </c>
    </row>
    <row r="16" spans="1:7">
      <c r="A16" s="80" t="s">
        <v>40</v>
      </c>
      <c r="B16" t="s">
        <v>41</v>
      </c>
      <c r="C16" t="s">
        <v>31</v>
      </c>
      <c r="D16" s="81">
        <v>1</v>
      </c>
      <c r="E16" s="81">
        <f>+Composições!F10</f>
        <v>71.350696900000003</v>
      </c>
      <c r="F16" s="81">
        <f>+D16*E16</f>
        <v>71.350696900000003</v>
      </c>
      <c r="G16" s="100">
        <f t="shared" ref="G16:G18" si="0">+F16/$F$10*100</f>
        <v>18.23330518043959</v>
      </c>
    </row>
    <row r="17" spans="1:7">
      <c r="A17" s="80" t="s">
        <v>43</v>
      </c>
      <c r="B17" t="s">
        <v>46</v>
      </c>
      <c r="C17" t="s">
        <v>6</v>
      </c>
      <c r="D17" s="81">
        <v>1</v>
      </c>
      <c r="E17" s="81">
        <f>+Composições!F20</f>
        <v>3.57</v>
      </c>
      <c r="F17" s="81">
        <f t="shared" ref="F17:F18" si="1">+D17*E17</f>
        <v>3.57</v>
      </c>
      <c r="G17" s="100">
        <f t="shared" si="0"/>
        <v>0.91229521675729197</v>
      </c>
    </row>
    <row r="18" spans="1:7">
      <c r="A18" s="80" t="s">
        <v>44</v>
      </c>
      <c r="B18" s="82" t="s">
        <v>42</v>
      </c>
      <c r="C18" t="s">
        <v>30</v>
      </c>
      <c r="D18" s="81">
        <v>1</v>
      </c>
      <c r="E18" s="81">
        <f>+Composições!F24</f>
        <v>316.39999999999998</v>
      </c>
      <c r="F18" s="81">
        <f t="shared" si="1"/>
        <v>316.39999999999998</v>
      </c>
      <c r="G18" s="100">
        <f t="shared" si="0"/>
        <v>80.854399602803113</v>
      </c>
    </row>
    <row r="19" spans="1:7">
      <c r="A19" s="80">
        <v>5</v>
      </c>
      <c r="B19" s="74" t="s">
        <v>36</v>
      </c>
      <c r="D19" s="81"/>
      <c r="E19" s="81"/>
      <c r="F19" s="81"/>
    </row>
    <row r="20" spans="1:7">
      <c r="A20" s="80">
        <v>6</v>
      </c>
      <c r="B20" s="74" t="s">
        <v>29</v>
      </c>
      <c r="D20" s="81"/>
      <c r="E20" s="81"/>
      <c r="F20" s="8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>
      <selection activeCell="F4" sqref="F4"/>
    </sheetView>
  </sheetViews>
  <sheetFormatPr defaultRowHeight="14.5"/>
  <cols>
    <col min="1" max="1" width="9.6328125" customWidth="1"/>
    <col min="2" max="2" width="41.90625" bestFit="1" customWidth="1"/>
    <col min="3" max="3" width="5.453125" bestFit="1" customWidth="1"/>
    <col min="4" max="4" width="11.6328125" bestFit="1" customWidth="1"/>
    <col min="5" max="5" width="13.26953125" bestFit="1" customWidth="1"/>
    <col min="6" max="6" width="13.54296875" bestFit="1" customWidth="1"/>
  </cols>
  <sheetData>
    <row r="1" spans="1:7">
      <c r="A1" s="75" t="s">
        <v>15</v>
      </c>
      <c r="B1" s="68" t="s">
        <v>37</v>
      </c>
      <c r="C1" s="9"/>
      <c r="D1" s="48"/>
      <c r="E1" s="44" t="s">
        <v>16</v>
      </c>
      <c r="F1" s="69">
        <f>+Orçamento!G1</f>
        <v>0</v>
      </c>
    </row>
    <row r="2" spans="1:7">
      <c r="A2" s="75" t="s">
        <v>17</v>
      </c>
      <c r="B2" s="68" t="s">
        <v>38</v>
      </c>
      <c r="C2" s="1"/>
      <c r="D2" s="2"/>
      <c r="E2" s="44"/>
      <c r="F2" s="70"/>
    </row>
    <row r="3" spans="1:7">
      <c r="A3" s="75" t="s">
        <v>32</v>
      </c>
      <c r="B3" s="68" t="s">
        <v>39</v>
      </c>
      <c r="C3" s="1"/>
      <c r="D3" s="2"/>
      <c r="E3" s="44" t="s">
        <v>18</v>
      </c>
      <c r="F3" s="71">
        <f>Orçamento!G3</f>
        <v>43770</v>
      </c>
    </row>
    <row r="4" spans="1:7">
      <c r="A4" s="49"/>
      <c r="B4" s="50"/>
      <c r="C4" s="50"/>
      <c r="D4" s="51"/>
      <c r="E4" s="52"/>
    </row>
    <row r="5" spans="1:7">
      <c r="A5" s="53"/>
      <c r="B5" s="1" t="s">
        <v>47</v>
      </c>
      <c r="C5" s="1"/>
      <c r="D5" s="3"/>
      <c r="E5" s="4"/>
      <c r="F5" s="4"/>
      <c r="G5" s="59"/>
    </row>
    <row r="6" spans="1:7" ht="15" thickBot="1">
      <c r="A6" s="54"/>
      <c r="B6" s="5"/>
      <c r="C6" s="6"/>
      <c r="D6" s="7"/>
      <c r="E6" s="8"/>
      <c r="F6" s="8"/>
      <c r="G6" s="59"/>
    </row>
    <row r="7" spans="1:7">
      <c r="A7" s="55" t="s">
        <v>20</v>
      </c>
      <c r="B7" s="9" t="s">
        <v>0</v>
      </c>
      <c r="C7" s="9" t="s">
        <v>1</v>
      </c>
      <c r="D7" s="10" t="s">
        <v>48</v>
      </c>
      <c r="E7" s="11" t="s">
        <v>21</v>
      </c>
      <c r="F7" s="56" t="s">
        <v>22</v>
      </c>
    </row>
    <row r="8" spans="1:7" ht="15" thickBot="1">
      <c r="A8" s="57"/>
      <c r="B8" s="12"/>
      <c r="C8" s="13"/>
      <c r="D8" s="14"/>
      <c r="E8" s="15" t="s">
        <v>3</v>
      </c>
      <c r="F8" s="58" t="s">
        <v>3</v>
      </c>
    </row>
    <row r="10" spans="1:7">
      <c r="A10" s="98" t="s">
        <v>40</v>
      </c>
      <c r="B10" s="83" t="s">
        <v>57</v>
      </c>
      <c r="C10" s="83" t="s">
        <v>5</v>
      </c>
      <c r="D10" s="84"/>
      <c r="E10" s="85"/>
      <c r="F10" s="85">
        <f>SUM(F11:F18)</f>
        <v>71.350696900000003</v>
      </c>
    </row>
    <row r="11" spans="1:7">
      <c r="A11" s="80"/>
      <c r="B11" s="86" t="s">
        <v>49</v>
      </c>
      <c r="C11" s="86" t="s">
        <v>50</v>
      </c>
      <c r="D11" s="87">
        <v>0.74</v>
      </c>
      <c r="E11" s="88">
        <f>7.83*(2.2934+1.5049)</f>
        <v>29.740689000000003</v>
      </c>
      <c r="F11" s="88">
        <f t="shared" ref="F11:F18" si="0">E11*D11</f>
        <v>22.008109860000001</v>
      </c>
    </row>
    <row r="12" spans="1:7">
      <c r="A12" s="80"/>
      <c r="B12" s="86" t="s">
        <v>51</v>
      </c>
      <c r="C12" s="86" t="s">
        <v>50</v>
      </c>
      <c r="D12" s="87">
        <v>0.74</v>
      </c>
      <c r="E12" s="88">
        <f>6.44*2.2934</f>
        <v>14.769496000000002</v>
      </c>
      <c r="F12" s="88">
        <f t="shared" si="0"/>
        <v>10.929427040000002</v>
      </c>
    </row>
    <row r="13" spans="1:7">
      <c r="A13" s="80"/>
      <c r="B13" s="86" t="s">
        <v>10</v>
      </c>
      <c r="C13" s="86" t="s">
        <v>4</v>
      </c>
      <c r="D13" s="87">
        <v>5.0000000000000001E-3</v>
      </c>
      <c r="E13" s="88">
        <v>84</v>
      </c>
      <c r="F13" s="88">
        <f t="shared" si="0"/>
        <v>0.42</v>
      </c>
    </row>
    <row r="14" spans="1:7">
      <c r="A14" s="80"/>
      <c r="B14" s="86" t="s">
        <v>9</v>
      </c>
      <c r="C14" s="86" t="s">
        <v>6</v>
      </c>
      <c r="D14" s="87">
        <v>0.38800000000000001</v>
      </c>
      <c r="E14" s="88">
        <v>0.42</v>
      </c>
      <c r="F14" s="88">
        <f t="shared" si="0"/>
        <v>0.16295999999999999</v>
      </c>
    </row>
    <row r="15" spans="1:7">
      <c r="A15" s="80"/>
      <c r="B15" s="86" t="s">
        <v>11</v>
      </c>
      <c r="C15" s="86" t="s">
        <v>6</v>
      </c>
      <c r="D15" s="87">
        <v>0.66400000000000003</v>
      </c>
      <c r="E15" s="88">
        <v>0.4</v>
      </c>
      <c r="F15" s="88">
        <f t="shared" si="0"/>
        <v>0.2656</v>
      </c>
    </row>
    <row r="16" spans="1:7">
      <c r="A16" s="80"/>
      <c r="B16" s="86" t="s">
        <v>13</v>
      </c>
      <c r="C16" s="86" t="s">
        <v>6</v>
      </c>
      <c r="D16" s="87">
        <v>28.15</v>
      </c>
      <c r="E16" s="88">
        <v>0.24</v>
      </c>
      <c r="F16" s="88">
        <f t="shared" si="0"/>
        <v>6.7559999999999993</v>
      </c>
    </row>
    <row r="17" spans="1:6">
      <c r="A17" s="80"/>
      <c r="B17" s="86" t="s">
        <v>14</v>
      </c>
      <c r="C17" s="86" t="s">
        <v>7</v>
      </c>
      <c r="D17" s="87">
        <v>0.25</v>
      </c>
      <c r="E17" s="88">
        <v>6.64</v>
      </c>
      <c r="F17" s="88">
        <f t="shared" si="0"/>
        <v>1.66</v>
      </c>
    </row>
    <row r="18" spans="1:6">
      <c r="A18" s="80"/>
      <c r="B18" s="86" t="s">
        <v>52</v>
      </c>
      <c r="C18" s="86" t="s">
        <v>12</v>
      </c>
      <c r="D18" s="87">
        <v>13.13</v>
      </c>
      <c r="E18" s="88">
        <v>2.2200000000000002</v>
      </c>
      <c r="F18" s="88">
        <f t="shared" si="0"/>
        <v>29.148600000000005</v>
      </c>
    </row>
    <row r="19" spans="1:6">
      <c r="A19" s="80"/>
      <c r="B19" s="89"/>
      <c r="C19" s="89"/>
      <c r="D19" s="89"/>
      <c r="E19" s="89"/>
      <c r="F19" s="89"/>
    </row>
    <row r="20" spans="1:6">
      <c r="A20" s="98" t="s">
        <v>43</v>
      </c>
      <c r="B20" s="90" t="s">
        <v>53</v>
      </c>
      <c r="C20" s="91" t="s">
        <v>6</v>
      </c>
      <c r="D20" s="92"/>
      <c r="E20" s="93"/>
      <c r="F20" s="93">
        <f>SUM(F21:F22)</f>
        <v>3.57</v>
      </c>
    </row>
    <row r="21" spans="1:6">
      <c r="A21" s="80"/>
      <c r="B21" s="94" t="s">
        <v>58</v>
      </c>
      <c r="C21" s="95" t="s">
        <v>6</v>
      </c>
      <c r="D21" s="96">
        <v>1.05</v>
      </c>
      <c r="E21" s="97">
        <v>3.31</v>
      </c>
      <c r="F21" s="97">
        <v>3.48</v>
      </c>
    </row>
    <row r="22" spans="1:6">
      <c r="A22" s="80"/>
      <c r="B22" s="94" t="s">
        <v>8</v>
      </c>
      <c r="C22" s="95" t="s">
        <v>6</v>
      </c>
      <c r="D22" s="96">
        <v>0.02</v>
      </c>
      <c r="E22" s="97">
        <v>4.3</v>
      </c>
      <c r="F22" s="97">
        <v>0.09</v>
      </c>
    </row>
    <row r="23" spans="1:6">
      <c r="A23" s="80"/>
      <c r="B23" s="94"/>
      <c r="C23" s="95"/>
      <c r="D23" s="96"/>
      <c r="E23" s="97"/>
      <c r="F23" s="97"/>
    </row>
    <row r="24" spans="1:6">
      <c r="A24" s="98" t="s">
        <v>44</v>
      </c>
      <c r="B24" s="90" t="s">
        <v>54</v>
      </c>
      <c r="C24" s="91" t="s">
        <v>4</v>
      </c>
      <c r="D24" s="92"/>
      <c r="E24" s="93"/>
      <c r="F24" s="93">
        <f>SUM(F25:F28)</f>
        <v>316.39999999999998</v>
      </c>
    </row>
    <row r="25" spans="1:6">
      <c r="A25" s="80"/>
      <c r="B25" s="94" t="s">
        <v>55</v>
      </c>
      <c r="C25" s="95" t="s">
        <v>4</v>
      </c>
      <c r="D25" s="96">
        <v>1</v>
      </c>
      <c r="E25" s="97">
        <v>110</v>
      </c>
      <c r="F25" s="97">
        <v>110</v>
      </c>
    </row>
    <row r="26" spans="1:6">
      <c r="A26" s="80"/>
      <c r="B26" s="94" t="s">
        <v>10</v>
      </c>
      <c r="C26" s="95" t="s">
        <v>4</v>
      </c>
      <c r="D26" s="96">
        <v>0.5</v>
      </c>
      <c r="E26" s="97">
        <v>84</v>
      </c>
      <c r="F26" s="97">
        <v>30</v>
      </c>
    </row>
    <row r="27" spans="1:6">
      <c r="A27" s="80"/>
      <c r="B27" s="94" t="s">
        <v>56</v>
      </c>
      <c r="C27" s="95" t="s">
        <v>4</v>
      </c>
      <c r="D27" s="96">
        <v>0.7</v>
      </c>
      <c r="E27" s="97">
        <v>70</v>
      </c>
      <c r="F27" s="97">
        <v>43.4</v>
      </c>
    </row>
    <row r="28" spans="1:6">
      <c r="A28" s="80"/>
      <c r="B28" s="94" t="s">
        <v>9</v>
      </c>
      <c r="C28" s="95" t="s">
        <v>6</v>
      </c>
      <c r="D28" s="96">
        <v>380</v>
      </c>
      <c r="E28" s="97">
        <v>0.42</v>
      </c>
      <c r="F28" s="97">
        <v>133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workbookViewId="0">
      <selection activeCell="G4" sqref="G4"/>
    </sheetView>
  </sheetViews>
  <sheetFormatPr defaultRowHeight="14.5"/>
  <cols>
    <col min="1" max="1" width="7.36328125" customWidth="1"/>
    <col min="2" max="2" width="37.08984375" bestFit="1" customWidth="1"/>
    <col min="3" max="3" width="6.81640625" bestFit="1" customWidth="1"/>
    <col min="4" max="4" width="11.1796875" bestFit="1" customWidth="1"/>
    <col min="5" max="5" width="11.7265625" bestFit="1" customWidth="1"/>
    <col min="6" max="6" width="12.7265625" bestFit="1" customWidth="1"/>
    <col min="7" max="8" width="11.26953125" customWidth="1"/>
  </cols>
  <sheetData>
    <row r="1" spans="1:8">
      <c r="A1" s="75" t="str">
        <f>+[1]OrçInicial!A1</f>
        <v xml:space="preserve">Obra:  </v>
      </c>
      <c r="B1" s="68" t="s">
        <v>37</v>
      </c>
      <c r="C1" s="42"/>
      <c r="D1" s="43"/>
      <c r="E1" s="43"/>
      <c r="F1" s="44" t="str">
        <f>+[1]OrçInicial!F1</f>
        <v>Data:</v>
      </c>
      <c r="G1" s="69">
        <f>+Orçamento!G1</f>
        <v>0</v>
      </c>
      <c r="H1" s="45"/>
    </row>
    <row r="2" spans="1:8">
      <c r="A2" s="75" t="str">
        <f>+[1]OrçInicial!A2</f>
        <v>Assunto:</v>
      </c>
      <c r="B2" s="68" t="s">
        <v>38</v>
      </c>
      <c r="C2" s="42"/>
      <c r="D2" s="43"/>
      <c r="E2" s="43"/>
      <c r="F2" s="44"/>
      <c r="G2" s="70"/>
      <c r="H2" s="46"/>
    </row>
    <row r="3" spans="1:8">
      <c r="A3" s="75" t="str">
        <f>+[1]OrçInicial!A3</f>
        <v>Autor:</v>
      </c>
      <c r="B3" s="68" t="s">
        <v>39</v>
      </c>
      <c r="C3" s="42"/>
      <c r="D3" s="43"/>
      <c r="E3" s="43"/>
      <c r="F3" s="44" t="str">
        <f>+[1]OrçInicial!F3</f>
        <v>Data Base:</v>
      </c>
      <c r="G3" s="71">
        <f>Orçamento!G3</f>
        <v>43770</v>
      </c>
      <c r="H3" s="47"/>
    </row>
    <row r="4" spans="1:8">
      <c r="A4" s="19"/>
      <c r="B4" s="18"/>
      <c r="C4" s="20"/>
      <c r="D4" s="17"/>
      <c r="E4" s="17"/>
      <c r="F4" s="21"/>
      <c r="G4" s="18"/>
      <c r="H4" s="18"/>
    </row>
    <row r="5" spans="1:8">
      <c r="A5" s="19"/>
      <c r="B5" s="16" t="s">
        <v>19</v>
      </c>
      <c r="C5" s="16"/>
      <c r="D5" s="22"/>
      <c r="E5" s="22"/>
      <c r="F5" s="22"/>
      <c r="G5" s="16"/>
      <c r="H5" s="16"/>
    </row>
    <row r="6" spans="1:8" ht="15" thickBot="1">
      <c r="A6" s="23"/>
      <c r="B6" s="24"/>
      <c r="C6" s="25"/>
      <c r="D6" s="26"/>
      <c r="E6" s="26"/>
      <c r="F6" s="27"/>
      <c r="G6" s="27"/>
      <c r="H6" s="27"/>
    </row>
    <row r="7" spans="1:8">
      <c r="A7" s="28" t="s">
        <v>20</v>
      </c>
      <c r="B7" s="29" t="s">
        <v>0</v>
      </c>
      <c r="C7" s="29" t="s">
        <v>1</v>
      </c>
      <c r="D7" s="30" t="s">
        <v>2</v>
      </c>
      <c r="E7" s="30" t="s">
        <v>21</v>
      </c>
      <c r="F7" s="30" t="s">
        <v>22</v>
      </c>
      <c r="G7" s="30" t="s">
        <v>23</v>
      </c>
      <c r="H7" s="30" t="s">
        <v>23</v>
      </c>
    </row>
    <row r="8" spans="1:8" ht="15" thickBot="1">
      <c r="A8" s="31"/>
      <c r="B8" s="32"/>
      <c r="C8" s="33"/>
      <c r="D8" s="34"/>
      <c r="E8" s="34" t="s">
        <v>3</v>
      </c>
      <c r="F8" s="34" t="s">
        <v>3</v>
      </c>
      <c r="G8" s="34"/>
      <c r="H8" s="34" t="s">
        <v>33</v>
      </c>
    </row>
    <row r="9" spans="1:8">
      <c r="A9" s="35"/>
      <c r="B9" s="35"/>
      <c r="C9" s="36"/>
      <c r="D9" s="35"/>
      <c r="E9" s="37"/>
      <c r="F9" s="37"/>
      <c r="G9" s="65"/>
      <c r="H9" s="65"/>
    </row>
    <row r="10" spans="1:8">
      <c r="A10" s="39"/>
      <c r="B10" s="39" t="s">
        <v>24</v>
      </c>
      <c r="C10" s="40" t="s">
        <v>25</v>
      </c>
      <c r="D10" s="41">
        <v>4500</v>
      </c>
      <c r="E10" s="41"/>
      <c r="F10" s="41"/>
      <c r="G10" s="41"/>
      <c r="H10" s="41"/>
    </row>
    <row r="11" spans="1:8">
      <c r="A11" s="35"/>
      <c r="B11" s="35"/>
      <c r="C11" s="36"/>
      <c r="D11" s="38"/>
      <c r="E11" s="38"/>
      <c r="F11" s="38"/>
      <c r="G11" s="66"/>
      <c r="H11" s="66"/>
    </row>
    <row r="12" spans="1:8">
      <c r="A12" s="64"/>
      <c r="B12" s="60"/>
      <c r="C12" s="60"/>
      <c r="D12" s="102"/>
      <c r="E12" s="102"/>
      <c r="F12" s="103"/>
      <c r="G12" s="104"/>
      <c r="H12" s="104"/>
    </row>
    <row r="13" spans="1:8">
      <c r="A13" s="63"/>
      <c r="B13" s="60"/>
      <c r="C13" s="60"/>
      <c r="D13" s="102"/>
      <c r="E13" s="102"/>
      <c r="F13" s="103"/>
      <c r="G13" s="104"/>
      <c r="H13" s="104"/>
    </row>
    <row r="14" spans="1:8">
      <c r="A14" s="64"/>
      <c r="B14" s="60"/>
      <c r="C14" s="60"/>
      <c r="D14" s="102"/>
      <c r="E14" s="102"/>
      <c r="F14" s="103"/>
      <c r="G14" s="104"/>
      <c r="H14" s="104"/>
    </row>
    <row r="15" spans="1:8">
      <c r="A15" s="64"/>
      <c r="B15" s="60"/>
      <c r="C15" s="60"/>
      <c r="D15" s="102"/>
      <c r="E15" s="102"/>
      <c r="F15" s="103"/>
      <c r="G15" s="104"/>
      <c r="H15" s="104"/>
    </row>
    <row r="16" spans="1:8">
      <c r="A16" s="63"/>
      <c r="B16" s="60"/>
      <c r="C16" s="60"/>
      <c r="D16" s="102"/>
      <c r="E16" s="102"/>
      <c r="F16" s="103"/>
      <c r="G16" s="104"/>
      <c r="H16" s="104"/>
    </row>
    <row r="17" spans="1:8">
      <c r="A17" s="63"/>
      <c r="B17" s="60"/>
      <c r="C17" s="60"/>
      <c r="D17" s="61"/>
      <c r="E17" s="61"/>
      <c r="F17" s="62"/>
      <c r="G17" s="67"/>
      <c r="H17" s="67"/>
    </row>
    <row r="18" spans="1:8">
      <c r="A18" s="64"/>
      <c r="B18" s="60"/>
      <c r="C18" s="60"/>
      <c r="D18" s="61"/>
      <c r="E18" s="61"/>
      <c r="F18" s="62"/>
      <c r="G18" s="67"/>
      <c r="H18" s="67"/>
    </row>
    <row r="19" spans="1:8">
      <c r="A19" s="64"/>
      <c r="B19" s="60"/>
      <c r="C19" s="60"/>
      <c r="D19" s="61"/>
      <c r="E19" s="61"/>
      <c r="F19" s="62"/>
      <c r="G19" s="67"/>
      <c r="H19" s="67"/>
    </row>
  </sheetData>
  <sortState ref="A12:G19">
    <sortCondition descending="1" ref="F12:F1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</vt:lpstr>
      <vt:lpstr>Composições</vt:lpstr>
      <vt:lpstr>ABC insumos</vt:lpstr>
      <vt:lpstr>'ABC insumos'!Area_de_impressao</vt:lpstr>
      <vt:lpstr>Orçamento!Area_de_impressao</vt:lpstr>
    </vt:vector>
  </TitlesOfParts>
  <Company>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Reynaldo</dc:creator>
  <cp:lastModifiedBy>Luiz Reynaldo</cp:lastModifiedBy>
  <cp:lastPrinted>2017-10-06T13:32:45Z</cp:lastPrinted>
  <dcterms:created xsi:type="dcterms:W3CDTF">2017-10-05T22:43:14Z</dcterms:created>
  <dcterms:modified xsi:type="dcterms:W3CDTF">2019-11-11T20:17:18Z</dcterms:modified>
</cp:coreProperties>
</file>