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C:\Users\bened\Google Drive\POLI\PMT 3206\Material Didático\"/>
    </mc:Choice>
  </mc:AlternateContent>
  <xr:revisionPtr revIDLastSave="0" documentId="13_ncr:1_{217A592F-35B4-44FC-897F-8EA28A6DA519}" xr6:coauthVersionLast="33" xr6:coauthVersionMax="33" xr10:uidLastSave="{00000000-0000-0000-0000-000000000000}"/>
  <bookViews>
    <workbookView xWindow="10905" yWindow="-15" windowWidth="10710" windowHeight="8850" tabRatio="713" xr2:uid="{00000000-000D-0000-FFFF-FFFF00000000}"/>
  </bookViews>
  <sheets>
    <sheet name="Massa Molec" sheetId="2" r:id="rId1"/>
    <sheet name="H e S formação" sheetId="3" r:id="rId2"/>
    <sheet name="Cp's" sheetId="1" r:id="rId3"/>
    <sheet name="Hmistura" sheetId="4" r:id="rId4"/>
    <sheet name="Gibbs_C" sheetId="5" r:id="rId5"/>
    <sheet name="Gibbs_J" sheetId="8" r:id="rId6"/>
    <sheet name="gama_zero_Fe" sheetId="9" r:id="rId7"/>
    <sheet name="gama_zero_Ni" sheetId="12" r:id="rId8"/>
    <sheet name="gama_zero_Cu" sheetId="14" r:id="rId9"/>
    <sheet name="e(Fe)" sheetId="10" r:id="rId10"/>
    <sheet name="e(Fe-solido)" sheetId="11" r:id="rId11"/>
    <sheet name="e(Ni)" sheetId="13" r:id="rId12"/>
  </sheets>
  <calcPr calcId="179017"/>
</workbook>
</file>

<file path=xl/calcChain.xml><?xml version="1.0" encoding="utf-8"?>
<calcChain xmlns="http://schemas.openxmlformats.org/spreadsheetml/2006/main">
  <c r="K6" i="9" l="1"/>
  <c r="K7" i="9"/>
  <c r="K8" i="9"/>
  <c r="K9" i="9"/>
  <c r="K10" i="9"/>
  <c r="K11" i="9"/>
  <c r="K12" i="9"/>
  <c r="K13" i="9"/>
  <c r="K14" i="9"/>
  <c r="K15" i="9"/>
  <c r="K16" i="9"/>
  <c r="K17" i="9"/>
  <c r="K18" i="9"/>
  <c r="K19" i="9"/>
  <c r="K20" i="9"/>
  <c r="K21" i="9"/>
  <c r="K22" i="9"/>
  <c r="K23" i="9"/>
  <c r="K24" i="9"/>
  <c r="K25" i="9"/>
  <c r="K26" i="9"/>
  <c r="K27" i="9"/>
  <c r="K28" i="9"/>
  <c r="K29" i="9"/>
  <c r="K30" i="9"/>
  <c r="J6" i="9"/>
  <c r="J7" i="9"/>
  <c r="J8" i="9"/>
  <c r="J9" i="9"/>
  <c r="J10" i="9"/>
  <c r="J11" i="9"/>
  <c r="J12" i="9"/>
  <c r="J13" i="9"/>
  <c r="J14" i="9"/>
  <c r="J15" i="9"/>
  <c r="J16" i="9"/>
  <c r="J17" i="9"/>
  <c r="J18" i="9"/>
  <c r="J19" i="9"/>
  <c r="J20" i="9"/>
  <c r="J21" i="9"/>
  <c r="J22" i="9"/>
  <c r="J23" i="9"/>
  <c r="J24" i="9"/>
  <c r="J25" i="9"/>
  <c r="J26" i="9"/>
  <c r="J27" i="9"/>
  <c r="J28" i="9"/>
  <c r="J29" i="9"/>
  <c r="J30" i="9"/>
  <c r="H32" i="5" l="1"/>
  <c r="I32" i="5" s="1"/>
  <c r="I33" i="5"/>
  <c r="I36" i="5"/>
  <c r="I37" i="5"/>
  <c r="I40" i="5"/>
  <c r="I41" i="5"/>
  <c r="I44" i="5"/>
  <c r="I45" i="5"/>
  <c r="I48" i="5"/>
  <c r="I49" i="5"/>
  <c r="I52" i="5"/>
  <c r="I53" i="5"/>
  <c r="I56" i="5"/>
  <c r="I57" i="5"/>
  <c r="I60" i="5"/>
  <c r="I61" i="5"/>
  <c r="I64" i="5"/>
  <c r="I65" i="5"/>
  <c r="I68" i="5"/>
  <c r="I69" i="5"/>
  <c r="I72" i="5"/>
  <c r="I73" i="5"/>
  <c r="I76" i="5"/>
  <c r="I77" i="5"/>
  <c r="I80" i="5"/>
  <c r="I81" i="5"/>
  <c r="I84" i="5"/>
  <c r="I85" i="5"/>
  <c r="I88" i="5"/>
  <c r="I89" i="5"/>
  <c r="I92" i="5"/>
  <c r="I93" i="5"/>
  <c r="I96" i="5"/>
  <c r="I97" i="5"/>
  <c r="I100" i="5"/>
  <c r="I101" i="5"/>
  <c r="I104" i="5"/>
  <c r="I105" i="5"/>
  <c r="I108" i="5"/>
  <c r="I109" i="5"/>
  <c r="I112" i="5"/>
  <c r="I113" i="5"/>
  <c r="I116" i="5"/>
  <c r="I117" i="5"/>
  <c r="I4" i="5"/>
  <c r="I5" i="5"/>
  <c r="I8" i="5"/>
  <c r="I9" i="5"/>
  <c r="I12" i="5"/>
  <c r="I13" i="5"/>
  <c r="I16" i="5"/>
  <c r="I17" i="5"/>
  <c r="I20" i="5"/>
  <c r="I21" i="5"/>
  <c r="I24" i="5"/>
  <c r="I25" i="5"/>
  <c r="I28" i="5"/>
  <c r="I30" i="5"/>
  <c r="H33" i="5"/>
  <c r="H34" i="5"/>
  <c r="I34" i="5" s="1"/>
  <c r="H35" i="5"/>
  <c r="I35" i="5" s="1"/>
  <c r="H36" i="5"/>
  <c r="H37" i="5"/>
  <c r="H38" i="5"/>
  <c r="I38" i="5" s="1"/>
  <c r="H39" i="5"/>
  <c r="I39" i="5" s="1"/>
  <c r="H40" i="5"/>
  <c r="H41" i="5"/>
  <c r="H42" i="5"/>
  <c r="I42" i="5" s="1"/>
  <c r="H43" i="5"/>
  <c r="I43" i="5" s="1"/>
  <c r="H44" i="5"/>
  <c r="H45" i="5"/>
  <c r="H46" i="5"/>
  <c r="I46" i="5" s="1"/>
  <c r="H47" i="5"/>
  <c r="I47" i="5" s="1"/>
  <c r="H48" i="5"/>
  <c r="H49" i="5"/>
  <c r="H50" i="5"/>
  <c r="I50" i="5" s="1"/>
  <c r="H51" i="5"/>
  <c r="I51" i="5" s="1"/>
  <c r="H52" i="5"/>
  <c r="H53" i="5"/>
  <c r="H54" i="5"/>
  <c r="I54" i="5" s="1"/>
  <c r="H55" i="5"/>
  <c r="I55" i="5" s="1"/>
  <c r="H56" i="5"/>
  <c r="H57" i="5"/>
  <c r="H58" i="5"/>
  <c r="I58" i="5" s="1"/>
  <c r="H59" i="5"/>
  <c r="I59" i="5" s="1"/>
  <c r="H60" i="5"/>
  <c r="H61" i="5"/>
  <c r="H62" i="5"/>
  <c r="I62" i="5" s="1"/>
  <c r="H63" i="5"/>
  <c r="I63" i="5" s="1"/>
  <c r="H64" i="5"/>
  <c r="H65" i="5"/>
  <c r="H66" i="5"/>
  <c r="I66" i="5" s="1"/>
  <c r="H67" i="5"/>
  <c r="I67" i="5" s="1"/>
  <c r="H68" i="5"/>
  <c r="H69" i="5"/>
  <c r="H70" i="5"/>
  <c r="I70" i="5" s="1"/>
  <c r="H71" i="5"/>
  <c r="I71" i="5" s="1"/>
  <c r="H72" i="5"/>
  <c r="H73" i="5"/>
  <c r="H74" i="5"/>
  <c r="I74" i="5" s="1"/>
  <c r="H75" i="5"/>
  <c r="I75" i="5" s="1"/>
  <c r="H76" i="5"/>
  <c r="H77" i="5"/>
  <c r="H78" i="5"/>
  <c r="I78" i="5" s="1"/>
  <c r="H79" i="5"/>
  <c r="I79" i="5" s="1"/>
  <c r="H80" i="5"/>
  <c r="H81" i="5"/>
  <c r="H82" i="5"/>
  <c r="I82" i="5" s="1"/>
  <c r="H83" i="5"/>
  <c r="I83" i="5" s="1"/>
  <c r="H84" i="5"/>
  <c r="H85" i="5"/>
  <c r="H86" i="5"/>
  <c r="I86" i="5" s="1"/>
  <c r="H87" i="5"/>
  <c r="I87" i="5" s="1"/>
  <c r="H88" i="5"/>
  <c r="H89" i="5"/>
  <c r="H90" i="5"/>
  <c r="I90" i="5" s="1"/>
  <c r="H91" i="5"/>
  <c r="I91" i="5" s="1"/>
  <c r="H92" i="5"/>
  <c r="H93" i="5"/>
  <c r="H94" i="5"/>
  <c r="I94" i="5" s="1"/>
  <c r="H95" i="5"/>
  <c r="I95" i="5" s="1"/>
  <c r="H96" i="5"/>
  <c r="H97" i="5"/>
  <c r="H98" i="5"/>
  <c r="I98" i="5" s="1"/>
  <c r="H99" i="5"/>
  <c r="I99" i="5" s="1"/>
  <c r="H100" i="5"/>
  <c r="H101" i="5"/>
  <c r="H102" i="5"/>
  <c r="I102" i="5" s="1"/>
  <c r="H103" i="5"/>
  <c r="I103" i="5" s="1"/>
  <c r="H104" i="5"/>
  <c r="H105" i="5"/>
  <c r="H106" i="5"/>
  <c r="I106" i="5" s="1"/>
  <c r="H107" i="5"/>
  <c r="I107" i="5" s="1"/>
  <c r="H108" i="5"/>
  <c r="H109" i="5"/>
  <c r="H110" i="5"/>
  <c r="I110" i="5" s="1"/>
  <c r="H111" i="5"/>
  <c r="I111" i="5" s="1"/>
  <c r="H112" i="5"/>
  <c r="H113" i="5"/>
  <c r="H114" i="5"/>
  <c r="I114" i="5" s="1"/>
  <c r="H115" i="5"/>
  <c r="I115" i="5" s="1"/>
  <c r="H116" i="5"/>
  <c r="H117" i="5"/>
  <c r="H118" i="5"/>
  <c r="I118" i="5" s="1"/>
  <c r="H3" i="5"/>
  <c r="I3" i="5" s="1"/>
  <c r="H4" i="5"/>
  <c r="H5" i="5"/>
  <c r="H6" i="5"/>
  <c r="I6" i="5" s="1"/>
  <c r="H7" i="5"/>
  <c r="I7" i="5" s="1"/>
  <c r="H8" i="5"/>
  <c r="H9" i="5"/>
  <c r="H10" i="5"/>
  <c r="I10" i="5" s="1"/>
  <c r="H11" i="5"/>
  <c r="I11" i="5" s="1"/>
  <c r="H12" i="5"/>
  <c r="H13" i="5"/>
  <c r="H14" i="5"/>
  <c r="I14" i="5" s="1"/>
  <c r="H15" i="5"/>
  <c r="I15" i="5" s="1"/>
  <c r="H16" i="5"/>
  <c r="H17" i="5"/>
  <c r="H18" i="5"/>
  <c r="I18" i="5" s="1"/>
  <c r="H19" i="5"/>
  <c r="I19" i="5" s="1"/>
  <c r="H20" i="5"/>
  <c r="H21" i="5"/>
  <c r="H22" i="5"/>
  <c r="I22" i="5" s="1"/>
  <c r="H23" i="5"/>
  <c r="I23" i="5" s="1"/>
  <c r="H24" i="5"/>
  <c r="H25" i="5"/>
  <c r="H26" i="5"/>
  <c r="I26" i="5" s="1"/>
  <c r="H27" i="5"/>
  <c r="I27" i="5" s="1"/>
  <c r="H28" i="5"/>
  <c r="H29" i="5"/>
  <c r="I29" i="5" s="1"/>
  <c r="K29" i="5" s="1"/>
  <c r="H30" i="5"/>
  <c r="H31" i="5"/>
  <c r="I31" i="5" s="1"/>
  <c r="J29" i="5" l="1"/>
  <c r="X3" i="1" l="1"/>
  <c r="X8" i="1" s="1"/>
  <c r="X79" i="1" l="1"/>
  <c r="X67" i="1"/>
  <c r="X55" i="1"/>
  <c r="X43" i="1"/>
  <c r="X31" i="1"/>
  <c r="Y31" i="1" s="1"/>
  <c r="X15" i="1"/>
  <c r="X7" i="1"/>
  <c r="X78" i="1"/>
  <c r="X66" i="1"/>
  <c r="X50" i="1"/>
  <c r="X34" i="1"/>
  <c r="X10" i="1"/>
  <c r="X75" i="1"/>
  <c r="X63" i="1"/>
  <c r="X51" i="1"/>
  <c r="X39" i="1"/>
  <c r="X27" i="1"/>
  <c r="X19" i="1"/>
  <c r="X11" i="1"/>
  <c r="X82" i="1"/>
  <c r="X70" i="1"/>
  <c r="X58" i="1"/>
  <c r="X46" i="1"/>
  <c r="X38" i="1"/>
  <c r="X6" i="1"/>
  <c r="X81" i="1"/>
  <c r="X77" i="1"/>
  <c r="X73" i="1"/>
  <c r="X69" i="1"/>
  <c r="X65" i="1"/>
  <c r="X61" i="1"/>
  <c r="X57" i="1"/>
  <c r="X53" i="1"/>
  <c r="X49" i="1"/>
  <c r="X45" i="1"/>
  <c r="X41" i="1"/>
  <c r="X37" i="1"/>
  <c r="X33" i="1"/>
  <c r="Y33" i="1" s="1"/>
  <c r="X29" i="1"/>
  <c r="Y29" i="1" s="1"/>
  <c r="X25" i="1"/>
  <c r="X21" i="1"/>
  <c r="X17" i="1"/>
  <c r="X13" i="1"/>
  <c r="X9" i="1"/>
  <c r="X83" i="1"/>
  <c r="X71" i="1"/>
  <c r="X59" i="1"/>
  <c r="X47" i="1"/>
  <c r="X35" i="1"/>
  <c r="X23" i="1"/>
  <c r="X5" i="1"/>
  <c r="Y5" i="1" s="1"/>
  <c r="X74" i="1"/>
  <c r="Y74" i="1" s="1"/>
  <c r="X62" i="1"/>
  <c r="Y62" i="1" s="1"/>
  <c r="X54" i="1"/>
  <c r="X42" i="1"/>
  <c r="X30" i="1"/>
  <c r="Y30" i="1" s="1"/>
  <c r="X26" i="1"/>
  <c r="Y26" i="1" s="1"/>
  <c r="X22" i="1"/>
  <c r="X18" i="1"/>
  <c r="X14" i="1"/>
  <c r="X84" i="1"/>
  <c r="X80" i="1"/>
  <c r="X76" i="1"/>
  <c r="X72" i="1"/>
  <c r="X68" i="1"/>
  <c r="X64" i="1"/>
  <c r="X60" i="1"/>
  <c r="X56" i="1"/>
  <c r="X52" i="1"/>
  <c r="X48" i="1"/>
  <c r="X44" i="1"/>
  <c r="X40" i="1"/>
  <c r="X36" i="1"/>
  <c r="X32" i="1"/>
  <c r="Y32" i="1" s="1"/>
  <c r="X28" i="1"/>
  <c r="X24" i="1"/>
  <c r="X20" i="1"/>
  <c r="X16" i="1"/>
  <c r="X12" i="1"/>
  <c r="K15" i="2"/>
  <c r="K16" i="2"/>
  <c r="K12" i="2" l="1"/>
  <c r="K18" i="2"/>
  <c r="K21" i="2"/>
  <c r="K17" i="2"/>
  <c r="K14" i="2"/>
  <c r="K25" i="2"/>
  <c r="F21" i="9"/>
  <c r="K22" i="2"/>
  <c r="K23" i="2"/>
  <c r="J24" i="4"/>
  <c r="N24" i="4" s="1"/>
  <c r="N23" i="4"/>
  <c r="B24" i="4"/>
  <c r="B25" i="4" s="1"/>
  <c r="B26" i="4" s="1"/>
  <c r="B27" i="4" s="1"/>
  <c r="B28" i="4" s="1"/>
  <c r="B29" i="4" s="1"/>
  <c r="B30" i="4" s="1"/>
  <c r="B31" i="4" s="1"/>
  <c r="B32" i="4" s="1"/>
  <c r="B33" i="4" s="1"/>
  <c r="F33" i="4" s="1"/>
  <c r="F23" i="4"/>
  <c r="V17" i="4"/>
  <c r="R8" i="4"/>
  <c r="V8" i="4" s="1"/>
  <c r="V7" i="4"/>
  <c r="J8" i="4"/>
  <c r="J9" i="4" s="1"/>
  <c r="J10" i="4" s="1"/>
  <c r="J11" i="4" s="1"/>
  <c r="J12" i="4" s="1"/>
  <c r="J13" i="4" s="1"/>
  <c r="J14" i="4" s="1"/>
  <c r="J15" i="4" s="1"/>
  <c r="J16" i="4" s="1"/>
  <c r="J17" i="4" s="1"/>
  <c r="N17" i="4" s="1"/>
  <c r="N7" i="4"/>
  <c r="F7" i="4"/>
  <c r="F17" i="4"/>
  <c r="B8" i="4"/>
  <c r="B9" i="4" s="1"/>
  <c r="B10" i="4" s="1"/>
  <c r="B11" i="4" s="1"/>
  <c r="B12" i="4" s="1"/>
  <c r="B13" i="4" s="1"/>
  <c r="B14" i="4" s="1"/>
  <c r="B15" i="4" s="1"/>
  <c r="F15" i="4" s="1"/>
  <c r="N8" i="4" l="1"/>
  <c r="F24" i="4"/>
  <c r="J25" i="4"/>
  <c r="R9" i="4"/>
  <c r="F8" i="4"/>
  <c r="F14" i="4"/>
  <c r="F12" i="4"/>
  <c r="F10" i="4"/>
  <c r="B16" i="4"/>
  <c r="F16" i="4" s="1"/>
  <c r="F13" i="4"/>
  <c r="F11" i="4"/>
  <c r="F9" i="4"/>
  <c r="N25" i="4" l="1"/>
  <c r="J26" i="4"/>
  <c r="F25" i="4"/>
  <c r="V9" i="4"/>
  <c r="R10" i="4"/>
  <c r="N9" i="4"/>
  <c r="N26" i="4" l="1"/>
  <c r="J27" i="4"/>
  <c r="F26" i="4"/>
  <c r="V10" i="4"/>
  <c r="R11" i="4"/>
  <c r="N10" i="4"/>
  <c r="N27" i="4" l="1"/>
  <c r="J28" i="4"/>
  <c r="F27" i="4"/>
  <c r="V11" i="4"/>
  <c r="R12" i="4"/>
  <c r="N11" i="4"/>
  <c r="N28" i="4" l="1"/>
  <c r="J29" i="4"/>
  <c r="F28" i="4"/>
  <c r="V12" i="4"/>
  <c r="R13" i="4"/>
  <c r="N12" i="4"/>
  <c r="N29" i="4" l="1"/>
  <c r="J30" i="4"/>
  <c r="F29" i="4"/>
  <c r="V13" i="4"/>
  <c r="R14" i="4"/>
  <c r="N13" i="4"/>
  <c r="N30" i="4" l="1"/>
  <c r="J31" i="4"/>
  <c r="F30" i="4"/>
  <c r="V14" i="4"/>
  <c r="R15" i="4"/>
  <c r="N14" i="4"/>
  <c r="N31" i="4" l="1"/>
  <c r="J32" i="4"/>
  <c r="F31" i="4"/>
  <c r="F32" i="4"/>
  <c r="V15" i="4"/>
  <c r="R16" i="4"/>
  <c r="V16" i="4" s="1"/>
  <c r="N15" i="4"/>
  <c r="N16" i="4"/>
  <c r="N32" i="4" l="1"/>
  <c r="J33" i="4"/>
  <c r="N3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 Morris</author>
  </authors>
  <commentList>
    <comment ref="D3" authorId="0" shapeId="0" xr:uid="{00000000-0006-0000-0100-000001000000}">
      <text>
        <r>
          <rPr>
            <b/>
            <sz val="10"/>
            <color indexed="81"/>
            <rFont val="Tahoma"/>
            <family val="2"/>
          </rPr>
          <t>MiniFREED contains about one-third the species found in FREED.</t>
        </r>
        <r>
          <rPr>
            <sz val="10"/>
            <color indexed="81"/>
            <rFont val="Tahoma"/>
            <family val="2"/>
          </rPr>
          <t xml:space="preserve">
</t>
        </r>
      </text>
    </comment>
  </commentList>
</comments>
</file>

<file path=xl/sharedStrings.xml><?xml version="1.0" encoding="utf-8"?>
<sst xmlns="http://schemas.openxmlformats.org/spreadsheetml/2006/main" count="4334" uniqueCount="1970">
  <si>
    <t>Al</t>
  </si>
  <si>
    <t>NA</t>
  </si>
  <si>
    <t>a</t>
  </si>
  <si>
    <t>b</t>
  </si>
  <si>
    <t>c</t>
  </si>
  <si>
    <t>Al2O3</t>
  </si>
  <si>
    <t>B</t>
  </si>
  <si>
    <t>C</t>
  </si>
  <si>
    <t>faixa T (K)</t>
  </si>
  <si>
    <t>298-1800</t>
  </si>
  <si>
    <t>Cr</t>
  </si>
  <si>
    <t>Cr2O3</t>
  </si>
  <si>
    <t>Co</t>
  </si>
  <si>
    <t>CoO</t>
  </si>
  <si>
    <t>Cu</t>
  </si>
  <si>
    <t>Cu2O</t>
  </si>
  <si>
    <t>CuO</t>
  </si>
  <si>
    <t>298-1200</t>
  </si>
  <si>
    <t>H2</t>
  </si>
  <si>
    <t>H2O</t>
  </si>
  <si>
    <t>298-3000</t>
  </si>
  <si>
    <t>Fe</t>
  </si>
  <si>
    <t>FeO</t>
  </si>
  <si>
    <t>Fe3O4</t>
  </si>
  <si>
    <t>Fe2O3</t>
  </si>
  <si>
    <t>elemento</t>
  </si>
  <si>
    <t>MA</t>
  </si>
  <si>
    <t>Sb</t>
  </si>
  <si>
    <t>Ar</t>
  </si>
  <si>
    <t>As</t>
  </si>
  <si>
    <t>Ba</t>
  </si>
  <si>
    <t>Be</t>
  </si>
  <si>
    <t>Bi</t>
  </si>
  <si>
    <t>Cd</t>
  </si>
  <si>
    <t>Ca</t>
  </si>
  <si>
    <t>Ce</t>
  </si>
  <si>
    <t>Cl</t>
  </si>
  <si>
    <t>F</t>
  </si>
  <si>
    <t>H</t>
  </si>
  <si>
    <t>Pb</t>
  </si>
  <si>
    <t>Mg</t>
  </si>
  <si>
    <t>Mn</t>
  </si>
  <si>
    <t>Mo</t>
  </si>
  <si>
    <t>Ni</t>
  </si>
  <si>
    <t>Nb</t>
  </si>
  <si>
    <t>N</t>
  </si>
  <si>
    <t>O</t>
  </si>
  <si>
    <t>K</t>
  </si>
  <si>
    <t>Si</t>
  </si>
  <si>
    <t>Ag</t>
  </si>
  <si>
    <t>Na</t>
  </si>
  <si>
    <t>S</t>
  </si>
  <si>
    <t>Sn</t>
  </si>
  <si>
    <t>Ti</t>
  </si>
  <si>
    <t>W</t>
  </si>
  <si>
    <t>V</t>
  </si>
  <si>
    <t>Zn</t>
  </si>
  <si>
    <t>Zr</t>
  </si>
  <si>
    <t>FeS</t>
  </si>
  <si>
    <t>FeS2</t>
  </si>
  <si>
    <t>CO2</t>
  </si>
  <si>
    <t>O2</t>
  </si>
  <si>
    <t>MgO</t>
  </si>
  <si>
    <t>MnO</t>
  </si>
  <si>
    <t>Na2O</t>
  </si>
  <si>
    <t>SO2</t>
  </si>
  <si>
    <t>SiO2</t>
  </si>
  <si>
    <t>B2O3</t>
  </si>
  <si>
    <t>BaO</t>
  </si>
  <si>
    <t>CaO</t>
  </si>
  <si>
    <t>MoO</t>
  </si>
  <si>
    <t>MoO2</t>
  </si>
  <si>
    <t>Te</t>
  </si>
  <si>
    <t>L</t>
  </si>
  <si>
    <t>AlN</t>
  </si>
  <si>
    <t>BN</t>
  </si>
  <si>
    <t>CH4</t>
  </si>
  <si>
    <t>CO</t>
  </si>
  <si>
    <t>G</t>
  </si>
  <si>
    <t>CaF2</t>
  </si>
  <si>
    <t>CaCl2</t>
  </si>
  <si>
    <t>CaS</t>
  </si>
  <si>
    <t>CaC2</t>
  </si>
  <si>
    <t>CaCO3</t>
  </si>
  <si>
    <t>Cu2S</t>
  </si>
  <si>
    <t>298-545</t>
  </si>
  <si>
    <t>545-820</t>
  </si>
  <si>
    <t>diamante</t>
  </si>
  <si>
    <t>grafite</t>
  </si>
  <si>
    <t>298-2300</t>
  </si>
  <si>
    <t xml:space="preserve">g </t>
  </si>
  <si>
    <t>298-2130</t>
  </si>
  <si>
    <t>g</t>
  </si>
  <si>
    <t xml:space="preserve">d </t>
  </si>
  <si>
    <t>fase</t>
  </si>
  <si>
    <t>1517-2308</t>
  </si>
  <si>
    <t>NiO</t>
  </si>
  <si>
    <t>298-525</t>
  </si>
  <si>
    <t>PbO</t>
  </si>
  <si>
    <t>600-1200</t>
  </si>
  <si>
    <t>298-1000</t>
  </si>
  <si>
    <t>298-2500</t>
  </si>
  <si>
    <t>298-1178</t>
  </si>
  <si>
    <t>2123-</t>
  </si>
  <si>
    <t>1356-1600</t>
  </si>
  <si>
    <t>1651-1800</t>
  </si>
  <si>
    <t>298-900</t>
  </si>
  <si>
    <t>298-950</t>
  </si>
  <si>
    <t>950-1050</t>
  </si>
  <si>
    <t>1050-1730</t>
  </si>
  <si>
    <t>N2</t>
  </si>
  <si>
    <t>NH3</t>
  </si>
  <si>
    <t>1933-</t>
  </si>
  <si>
    <t>298-693</t>
  </si>
  <si>
    <t>693-1200</t>
  </si>
  <si>
    <t>A</t>
  </si>
  <si>
    <t>D</t>
  </si>
  <si>
    <r>
      <t>Cp = a + b.T + c.T</t>
    </r>
    <r>
      <rPr>
        <b/>
        <vertAlign val="superscript"/>
        <sz val="10"/>
        <rFont val="Arial"/>
        <family val="2"/>
      </rPr>
      <t>-2</t>
    </r>
    <r>
      <rPr>
        <b/>
        <sz val="10"/>
        <rFont val="Arial"/>
        <family val="2"/>
      </rPr>
      <t xml:space="preserve">  cal/mol</t>
    </r>
  </si>
  <si>
    <t>298-411</t>
  </si>
  <si>
    <t>411-598</t>
  </si>
  <si>
    <t>1468-2000</t>
  </si>
  <si>
    <t>923-1400</t>
  </si>
  <si>
    <t>298-3500</t>
  </si>
  <si>
    <t>298-2100</t>
  </si>
  <si>
    <t>MgCO3</t>
  </si>
  <si>
    <t>298-75</t>
  </si>
  <si>
    <t>1728-3200</t>
  </si>
  <si>
    <r>
      <t>H</t>
    </r>
    <r>
      <rPr>
        <b/>
        <vertAlign val="subscript"/>
        <sz val="10"/>
        <rFont val="Arial"/>
        <family val="2"/>
      </rPr>
      <t>T</t>
    </r>
    <r>
      <rPr>
        <b/>
        <sz val="10"/>
        <rFont val="Arial"/>
        <family val="2"/>
      </rPr>
      <t xml:space="preserve"> - H</t>
    </r>
    <r>
      <rPr>
        <b/>
        <vertAlign val="subscript"/>
        <sz val="10"/>
        <rFont val="Arial"/>
        <family val="2"/>
      </rPr>
      <t>298</t>
    </r>
    <r>
      <rPr>
        <b/>
        <sz val="10"/>
        <rFont val="Arial"/>
        <family val="2"/>
      </rPr>
      <t xml:space="preserve"> = A.T + B.T</t>
    </r>
    <r>
      <rPr>
        <b/>
        <vertAlign val="superscript"/>
        <sz val="10"/>
        <rFont val="Arial"/>
        <family val="2"/>
      </rPr>
      <t>2</t>
    </r>
    <r>
      <rPr>
        <b/>
        <sz val="10"/>
        <rFont val="Arial"/>
        <family val="2"/>
      </rPr>
      <t xml:space="preserve"> + C.T</t>
    </r>
    <r>
      <rPr>
        <b/>
        <vertAlign val="superscript"/>
        <sz val="10"/>
        <rFont val="Arial"/>
        <family val="2"/>
      </rPr>
      <t>-1</t>
    </r>
    <r>
      <rPr>
        <b/>
        <sz val="10"/>
        <rFont val="Arial"/>
        <family val="2"/>
      </rPr>
      <t xml:space="preserve"> + D    cal/mol</t>
    </r>
  </si>
  <si>
    <t>298-934</t>
  </si>
  <si>
    <t>934-1273</t>
  </si>
  <si>
    <r>
      <rPr>
        <b/>
        <sz val="12"/>
        <rFont val="Symbol"/>
        <family val="1"/>
        <charset val="2"/>
      </rPr>
      <t>D</t>
    </r>
    <r>
      <rPr>
        <b/>
        <sz val="12"/>
        <rFont val="Arial"/>
        <family val="2"/>
      </rPr>
      <t>H</t>
    </r>
    <r>
      <rPr>
        <b/>
        <vertAlign val="subscript"/>
        <sz val="12"/>
        <rFont val="Arial"/>
        <family val="2"/>
      </rPr>
      <t>f</t>
    </r>
  </si>
  <si>
    <r>
      <t>T</t>
    </r>
    <r>
      <rPr>
        <b/>
        <vertAlign val="subscript"/>
        <sz val="12"/>
        <rFont val="Arial"/>
        <family val="2"/>
      </rPr>
      <t>e</t>
    </r>
  </si>
  <si>
    <r>
      <rPr>
        <b/>
        <sz val="12"/>
        <rFont val="Symbol"/>
        <family val="1"/>
        <charset val="2"/>
      </rPr>
      <t>D</t>
    </r>
    <r>
      <rPr>
        <b/>
        <sz val="12"/>
        <rFont val="Arial"/>
        <family val="2"/>
      </rPr>
      <t>H</t>
    </r>
    <r>
      <rPr>
        <b/>
        <vertAlign val="subscript"/>
        <sz val="12"/>
        <rFont val="Arial"/>
        <family val="2"/>
      </rPr>
      <t>e</t>
    </r>
  </si>
  <si>
    <r>
      <rPr>
        <b/>
        <sz val="12"/>
        <rFont val="Symbol"/>
        <family val="1"/>
        <charset val="2"/>
      </rPr>
      <t>D</t>
    </r>
    <r>
      <rPr>
        <b/>
        <sz val="12"/>
        <rFont val="Arial"/>
        <family val="2"/>
      </rPr>
      <t>H</t>
    </r>
    <r>
      <rPr>
        <b/>
        <sz val="12"/>
        <rFont val="Symbol"/>
        <family val="1"/>
        <charset val="2"/>
      </rPr>
      <t>g/d</t>
    </r>
  </si>
  <si>
    <r>
      <t>T</t>
    </r>
    <r>
      <rPr>
        <b/>
        <sz val="12"/>
        <rFont val="Symbol"/>
        <family val="1"/>
        <charset val="2"/>
      </rPr>
      <t>g/d</t>
    </r>
  </si>
  <si>
    <r>
      <rPr>
        <b/>
        <sz val="12"/>
        <rFont val="Symbol"/>
        <family val="1"/>
        <charset val="2"/>
      </rPr>
      <t>D</t>
    </r>
    <r>
      <rPr>
        <b/>
        <sz val="12"/>
        <rFont val="Arial"/>
        <family val="2"/>
      </rPr>
      <t>H</t>
    </r>
    <r>
      <rPr>
        <b/>
        <sz val="12"/>
        <rFont val="Symbol"/>
        <family val="1"/>
        <charset val="2"/>
      </rPr>
      <t>b/g</t>
    </r>
  </si>
  <si>
    <r>
      <t>T</t>
    </r>
    <r>
      <rPr>
        <b/>
        <sz val="12"/>
        <rFont val="Symbol"/>
        <family val="1"/>
        <charset val="2"/>
      </rPr>
      <t>b/g</t>
    </r>
  </si>
  <si>
    <r>
      <rPr>
        <b/>
        <sz val="12"/>
        <rFont val="Symbol"/>
        <family val="1"/>
        <charset val="2"/>
      </rPr>
      <t>D</t>
    </r>
    <r>
      <rPr>
        <b/>
        <sz val="12"/>
        <rFont val="Arial"/>
        <family val="2"/>
      </rPr>
      <t>H</t>
    </r>
    <r>
      <rPr>
        <b/>
        <sz val="12"/>
        <rFont val="Symbol"/>
        <family val="1"/>
        <charset val="2"/>
      </rPr>
      <t>a/b</t>
    </r>
  </si>
  <si>
    <r>
      <t>T</t>
    </r>
    <r>
      <rPr>
        <b/>
        <sz val="12"/>
        <rFont val="Symbol"/>
        <family val="1"/>
        <charset val="2"/>
      </rPr>
      <t>a/b</t>
    </r>
  </si>
  <si>
    <t>Formula</t>
  </si>
  <si>
    <t>Descr.</t>
  </si>
  <si>
    <t>Name</t>
  </si>
  <si>
    <t>Mineral Name</t>
  </si>
  <si>
    <t>Dens. (298K)</t>
  </si>
  <si>
    <t>Tmax</t>
  </si>
  <si>
    <t>Comments</t>
  </si>
  <si>
    <t>T1</t>
  </si>
  <si>
    <t>H(T1)</t>
  </si>
  <si>
    <r>
      <t xml:space="preserve">Note:  </t>
    </r>
    <r>
      <rPr>
        <sz val="10"/>
        <rFont val="Arial"/>
        <family val="2"/>
      </rPr>
      <t>See User's Guide for explanation of headings of the following columns==&gt;.</t>
    </r>
  </si>
  <si>
    <t>(c,l,g)</t>
  </si>
  <si>
    <t>Silver</t>
  </si>
  <si>
    <t xml:space="preserve">  Ag:  melts at 1235.08 and boils at 2439K.</t>
  </si>
  <si>
    <t>Melting Pt</t>
  </si>
  <si>
    <t>Boiling Pt</t>
  </si>
  <si>
    <t>Ag2CO3</t>
  </si>
  <si>
    <t>(c)</t>
  </si>
  <si>
    <t>Silver Carbonate</t>
  </si>
  <si>
    <t xml:space="preserve">  Ag:  melts at 1235.08 and boils at 2439 K.</t>
  </si>
  <si>
    <t>Ag2O</t>
  </si>
  <si>
    <t>Disilver Oxide</t>
  </si>
  <si>
    <t>Ag2S</t>
  </si>
  <si>
    <t>(c,l)</t>
  </si>
  <si>
    <t>Disilver Sulfide</t>
  </si>
  <si>
    <t>Acanthite/Argenite</t>
  </si>
  <si>
    <t xml:space="preserve">  Ag:  melts at 1235.08 and boils at 2439 K.  S:  trans. at 368.3, melts at 388.36, 2nd order trans. at 432.02, and normal b.p. at 717.824 K.  Calc'd. b.p. to S2 at 881.8 K.</t>
  </si>
  <si>
    <t>S State Transformation</t>
  </si>
  <si>
    <t>Ag2SO4</t>
  </si>
  <si>
    <t>Disilver Sulfate</t>
  </si>
  <si>
    <t>AgBr</t>
  </si>
  <si>
    <t>Silver Bromide</t>
  </si>
  <si>
    <t>Bromargyrite</t>
  </si>
  <si>
    <t xml:space="preserve">  Ag:  melts at 1235.08 and boils at 2439 K.  Br:  boils to Br2 at 322.6 K.  </t>
  </si>
  <si>
    <t>AgCl</t>
  </si>
  <si>
    <t>Silver Chloride</t>
  </si>
  <si>
    <t>Chlorargyrite</t>
  </si>
  <si>
    <t>AgI</t>
  </si>
  <si>
    <t>Silver Iodide</t>
  </si>
  <si>
    <t>Iodargyrite</t>
  </si>
  <si>
    <t xml:space="preserve">  Ag:  melts at 1235.08 and boils at 2439 K.  I:  melts at 386.8 and boils at 458.4 K.</t>
  </si>
  <si>
    <t>AgNO3</t>
  </si>
  <si>
    <t>Silver Nitrate</t>
  </si>
  <si>
    <t>Aluminum</t>
  </si>
  <si>
    <t xml:space="preserve">  Al:  melts at 933.61 and boils at 2798 K.</t>
  </si>
  <si>
    <t>Al(OH)2</t>
  </si>
  <si>
    <t>(g)</t>
  </si>
  <si>
    <t>Aluminum Dihydroxide</t>
  </si>
  <si>
    <t>Al(OH)3</t>
  </si>
  <si>
    <t>(gib)</t>
  </si>
  <si>
    <t>Aluminum Trihydroxide</t>
  </si>
  <si>
    <t>Gibbsite</t>
  </si>
  <si>
    <t>Al2(SO4)3</t>
  </si>
  <si>
    <t>Aluminum Sulfate</t>
  </si>
  <si>
    <t xml:space="preserve">  Al:  melts at 933.61 and boils at 2798 K.  S:  trans. at 368.3, melts at 388.36, 2nd order trans. at 432.02, and normal b.p. at 717.824 K.  Calc'd. b.p. to S2 at 881.8 K.</t>
  </si>
  <si>
    <t>Al2Cl6</t>
  </si>
  <si>
    <t>Aluminum Dichloride dimer</t>
  </si>
  <si>
    <t>Al2I6</t>
  </si>
  <si>
    <t>Aluminum Iodide</t>
  </si>
  <si>
    <t xml:space="preserve">  Al:  melts at 933.61 and boils at 2798 K.  I:  melts at 386.8 and boils at 458.4 K.</t>
  </si>
  <si>
    <t>Al2O</t>
  </si>
  <si>
    <t>Dialuminum Monoxide</t>
  </si>
  <si>
    <t xml:space="preserve">  Al:  melts at 933.61 and boils at 2798 K.  USBM data replaced by JANAF.</t>
  </si>
  <si>
    <t>Al2O2</t>
  </si>
  <si>
    <t>Aluminum Oxide dimer</t>
  </si>
  <si>
    <t>(a,l)</t>
  </si>
  <si>
    <t>Aluminum Oxide</t>
  </si>
  <si>
    <t>Corundum</t>
  </si>
  <si>
    <t xml:space="preserve">  Al:  melts at 933.61 and boils at 2798 K.  Species vaporizes to a mixture of Al/O species.</t>
  </si>
  <si>
    <t>(gamma)</t>
  </si>
  <si>
    <t>Al2SiO5</t>
  </si>
  <si>
    <t>(a)</t>
  </si>
  <si>
    <t>Aluminum Silicate</t>
  </si>
  <si>
    <t>Andalusite</t>
  </si>
  <si>
    <t xml:space="preserve">  Al:  melts at 933.61 and boils at 2798 K.  Si:  melts at 1687 and normal b.p. at 3490 K.  Calc'd. b. p. to Si(g) at 3508 K.</t>
  </si>
  <si>
    <t>(k)</t>
  </si>
  <si>
    <t>Kyanite</t>
  </si>
  <si>
    <t>Sillimanite</t>
  </si>
  <si>
    <t>Al2TiO5</t>
  </si>
  <si>
    <t>Aluminum Titanate</t>
  </si>
  <si>
    <t>Tialite</t>
  </si>
  <si>
    <t xml:space="preserve">  Al:  melts at 933.61 and boils at 2798 K.  Ti:  trans. at 1156, melts at 1945, and boils at 3611 K.  B. p. calc'd at T where dGf of Ti(g) = 0.</t>
  </si>
  <si>
    <t>Al4C3</t>
  </si>
  <si>
    <t>Aluminum Carbide</t>
  </si>
  <si>
    <t>Al6Si2O13</t>
  </si>
  <si>
    <t>Trialuminum Disilicate</t>
  </si>
  <si>
    <t>Mullite</t>
  </si>
  <si>
    <t>AlB12</t>
  </si>
  <si>
    <t>Aluminum Dodecaboride</t>
  </si>
  <si>
    <t xml:space="preserve">  Al:  melts at 933.61 and boils at 2798 K.  B:  melts at 2300 and calc'd b. p. is 4113 K.</t>
  </si>
  <si>
    <t>AlC2</t>
  </si>
  <si>
    <t>Aluminum Dicarbide</t>
  </si>
  <si>
    <t>AlCl</t>
  </si>
  <si>
    <t>Aluminum Chloride</t>
  </si>
  <si>
    <t>AlCl2</t>
  </si>
  <si>
    <t>Aluminum Dichloride</t>
  </si>
  <si>
    <t>AlCl3</t>
  </si>
  <si>
    <t>Aluminum Trichloride</t>
  </si>
  <si>
    <t>Aluminum Nitride</t>
  </si>
  <si>
    <t>Eqn Break</t>
  </si>
  <si>
    <t>AlO</t>
  </si>
  <si>
    <t>Aluminum Monoxide</t>
  </si>
  <si>
    <t>AlO(OH)</t>
  </si>
  <si>
    <t>(boeh)</t>
  </si>
  <si>
    <t>Aluminum Hydroxide</t>
  </si>
  <si>
    <t>Boehmite</t>
  </si>
  <si>
    <t>(dias)</t>
  </si>
  <si>
    <t>Diaspore</t>
  </si>
  <si>
    <t>AlOCl</t>
  </si>
  <si>
    <t>Aluminum Oxychloride</t>
  </si>
  <si>
    <t>AlOH</t>
  </si>
  <si>
    <t>Argon</t>
  </si>
  <si>
    <t>(c,g)</t>
  </si>
  <si>
    <t>Arsenic</t>
  </si>
  <si>
    <t xml:space="preserve">  As:  sublimes to As4 at 876 K.</t>
  </si>
  <si>
    <t>Sublimation Pt</t>
  </si>
  <si>
    <t>As2</t>
  </si>
  <si>
    <t>Arsenic dimer</t>
  </si>
  <si>
    <t>As2O3</t>
  </si>
  <si>
    <t>(cubic)</t>
  </si>
  <si>
    <t>Arsenic Sesquioxide</t>
  </si>
  <si>
    <t>Arsenolite</t>
  </si>
  <si>
    <t xml:space="preserve">  As:  sublimes to As4 at 876 K.  Species melts at 551 K.</t>
  </si>
  <si>
    <t>(mono)</t>
  </si>
  <si>
    <t>Claudetite</t>
  </si>
  <si>
    <t xml:space="preserve">  As:  sublimes to As4 at 876 K.  Species boils at 732 K.</t>
  </si>
  <si>
    <t>As2O5</t>
  </si>
  <si>
    <t>Arsenic Pentaoxide</t>
  </si>
  <si>
    <t>As2S2</t>
  </si>
  <si>
    <t>Arsenic Disulfide</t>
  </si>
  <si>
    <t xml:space="preserve">  As:  sublimes to As4 at 876 K.  S:  trans. at 368.3, melts at 388.36, 2nd order trans. at 432.02, and normal b.p. at 717.824 K.  Calc'd. b.p. to S2 at 881.8 K.</t>
  </si>
  <si>
    <t>As2S3</t>
  </si>
  <si>
    <t>(orp,l)</t>
  </si>
  <si>
    <t>Arsenic Trisulfide</t>
  </si>
  <si>
    <t>Orpiment</t>
  </si>
  <si>
    <t>(vitr.,l)</t>
  </si>
  <si>
    <t xml:space="preserve">  As:  sublimes to As4 at 876 K.  S:  trans. at 368.3, melts at 388.36, 2nd order trans. at 432.02, and normal b.p. at 717.824 K.  Calc'd. b.p. to S2 at 881.8 K.  Not able to fit Cp data adequately.</t>
  </si>
  <si>
    <t>Glass Pt</t>
  </si>
  <si>
    <t>As4O6</t>
  </si>
  <si>
    <t>Arsenic Trioxide dimer</t>
  </si>
  <si>
    <t>As4S4</t>
  </si>
  <si>
    <t>(b,l)</t>
  </si>
  <si>
    <t>Arsenic Sulfide</t>
  </si>
  <si>
    <t>Realgar</t>
  </si>
  <si>
    <t>Arsenic Sulfide tetramer</t>
  </si>
  <si>
    <t>AsH3</t>
  </si>
  <si>
    <t>Arsenic Trihydride</t>
  </si>
  <si>
    <t>Arsine</t>
  </si>
  <si>
    <t>AsS</t>
  </si>
  <si>
    <t>Au</t>
  </si>
  <si>
    <t>Gold</t>
  </si>
  <si>
    <t>Au:  melts at 1337.58 and boils at 3124 K.</t>
  </si>
  <si>
    <t>Boron</t>
  </si>
  <si>
    <t xml:space="preserve">B:  melts at 2300 and boils at 4113 K.  Boiling Pt calc'd at T where dGf of B(g) = 0.  </t>
  </si>
  <si>
    <t>Boiling Pt.</t>
  </si>
  <si>
    <t xml:space="preserve">  B:  melts at 2300 and boils at 4113 K.  dGf set = 0 above b. p.</t>
  </si>
  <si>
    <t>B2C</t>
  </si>
  <si>
    <t>Diboron Carbide</t>
  </si>
  <si>
    <t xml:space="preserve">  B:  melts at 2300 and calc'd b. p. is 4113 K.</t>
  </si>
  <si>
    <t>B2Cl4</t>
  </si>
  <si>
    <t>Diboron Tetrachloride</t>
  </si>
  <si>
    <t>B2F4</t>
  </si>
  <si>
    <t>Diboron Tetrafluoride</t>
  </si>
  <si>
    <t>B2H6</t>
  </si>
  <si>
    <t>Boron Trihydride dimer</t>
  </si>
  <si>
    <t>B2O</t>
  </si>
  <si>
    <t>Diboron Oxide</t>
  </si>
  <si>
    <t>(amorph)</t>
  </si>
  <si>
    <t>Boron Oxide</t>
  </si>
  <si>
    <t>B4C</t>
  </si>
  <si>
    <t>Tetraboron Carbide</t>
  </si>
  <si>
    <t>BI</t>
  </si>
  <si>
    <t>Boron Monoiodide</t>
  </si>
  <si>
    <t xml:space="preserve">  B:  melts at 2300 and calc'd b. p. is 4113 K.  I:  melts at 386.8 and boils at 458.4 K.</t>
  </si>
  <si>
    <t>BI2</t>
  </si>
  <si>
    <t>Boron Diiodide</t>
  </si>
  <si>
    <t>BI3</t>
  </si>
  <si>
    <t>Boron Triiodide</t>
  </si>
  <si>
    <t>(hex)</t>
  </si>
  <si>
    <t>Boron Nitride</t>
  </si>
  <si>
    <t>Barium</t>
  </si>
  <si>
    <t xml:space="preserve">  Ba:  transfs. at 582 &amp; 768, melts at 1002, and calc'd. b. p. at 2141 K, where dGf of Ba(g) = 0.</t>
  </si>
  <si>
    <t xml:space="preserve">  Ba:  transfs. at 582 &amp; 768, melts at 1002, and calc'd. b. p. at 2141 K, where dGf of Ba(g) = 0.  dGf of Ba(g) set = 0 above b. p.</t>
  </si>
  <si>
    <t>Ba(NO3)2</t>
  </si>
  <si>
    <t>Barium Nitrate</t>
  </si>
  <si>
    <t>Nitrobarite</t>
  </si>
  <si>
    <t>Ba(OH)2</t>
  </si>
  <si>
    <t>Barium Hydroxide</t>
  </si>
  <si>
    <t>Ba2SiO4</t>
  </si>
  <si>
    <t>Dibarium Silicate</t>
  </si>
  <si>
    <t xml:space="preserve">  Ba:  transfs. at 582 &amp; 768, melts at 1002, and calc'd. b. p. at 2141 K, where dGf of Ba(g) = 0.  Si:  melts at 1687 and normal b.p. at 3490 K.  Calc'd. b. p. to Si(g) at 3508 K.</t>
  </si>
  <si>
    <t>Ba2TiO4</t>
  </si>
  <si>
    <t>Dibarium Titanate</t>
  </si>
  <si>
    <t xml:space="preserve">  Ba:  transfs. at 582 &amp; 768, melts at 1002, and calc'd. b. p. at 2141 K, where dGf of Ba(g) = 0.  Ti:  trans. at 1156, melts at 1945, and boils at 3611 K.  B. p. calc'd at T where dGf of Ti(g) = 0.</t>
  </si>
  <si>
    <t>Ba3N2</t>
  </si>
  <si>
    <t>Barium Nitride</t>
  </si>
  <si>
    <t>BaAl2O4</t>
  </si>
  <si>
    <t>Barium Aluminate</t>
  </si>
  <si>
    <t xml:space="preserve">  Ba:  transfs. at 582 &amp; 768, melts at 1002, and calc'd. b. p. at 2141 K, where dGf of Ba(g) = 0.  Al:  melts at 933.61 and boils at 2798 K.</t>
  </si>
  <si>
    <t>BaBr</t>
  </si>
  <si>
    <t>Barium Bromide</t>
  </si>
  <si>
    <t xml:space="preserve">  Ba:  transfs. at 582 &amp; 768, melts at 1002, and calc'd. b. p. at 2141 K, where dGf of Ba(g) = 0.  Br:  boils to Br2 at 322.6 K.  </t>
  </si>
  <si>
    <t>BaBr2</t>
  </si>
  <si>
    <t>Barium Dibromide</t>
  </si>
  <si>
    <t>BaC2</t>
  </si>
  <si>
    <t>Barium Carbide</t>
  </si>
  <si>
    <t>BaCO3</t>
  </si>
  <si>
    <t>Barium Carbonate</t>
  </si>
  <si>
    <t>Witherite</t>
  </si>
  <si>
    <t>BaCl</t>
  </si>
  <si>
    <t>Barium Monochloride</t>
  </si>
  <si>
    <t>BaCl2</t>
  </si>
  <si>
    <t>Barium Dichloride</t>
  </si>
  <si>
    <t>BaFe2O4</t>
  </si>
  <si>
    <t>Barium Ferrate</t>
  </si>
  <si>
    <t xml:space="preserve">  Ba:  transfs. at 582 &amp; 768, melts at 1002, and calc'd. b. p. at 2141 K, where dGf of Ba(g) = 0.  Fe: Curie p. at 1043, transfs. at 1185 &amp; 1667, melts at 1811, and boils at 3135 K</t>
  </si>
  <si>
    <t>Barium Oxide</t>
  </si>
  <si>
    <t>BaS</t>
  </si>
  <si>
    <t>Barium Sulfide</t>
  </si>
  <si>
    <t xml:space="preserve">  Ba:  transfs. at 582 &amp; 768, melts at 1002, and calc'd. b. p. at 2141 K, where dGf of Ba(g) = 0.  S:  trans. at 368.3, melts at 388.36, 2nd order trans. at 432.02, and normal b.p. at 717.824 K.  Calc'd. b.p. to S2 at 881.8 K.</t>
  </si>
  <si>
    <t>BaSO4</t>
  </si>
  <si>
    <t>Barium Sulfate</t>
  </si>
  <si>
    <t>Barite</t>
  </si>
  <si>
    <t>BaTiO3</t>
  </si>
  <si>
    <t>Barium Titanate</t>
  </si>
  <si>
    <t>Curie Pt</t>
  </si>
  <si>
    <t>Beryllium</t>
  </si>
  <si>
    <t xml:space="preserve">  Be:  trans. at 1527, melts at 1560, and calc'd. b. p. of 2743 K.  Data above m. p. taken from JANAF.</t>
  </si>
  <si>
    <t>Be(OH)2</t>
  </si>
  <si>
    <t>(amorph,)</t>
  </si>
  <si>
    <t>Beryllium Hydroxide</t>
  </si>
  <si>
    <t>Behoite</t>
  </si>
  <si>
    <t>**</t>
  </si>
  <si>
    <t xml:space="preserve">  Be:  trans. at 1527, melts at 1560, and boils at 2745 K.  Amorphous; data for freshly pptd. material.  Possibly not completely crystallized.</t>
  </si>
  <si>
    <t xml:space="preserve">  Be:  trans. at 1527, melts at 1560, and boils at 2745 K.</t>
  </si>
  <si>
    <t>BeCO3</t>
  </si>
  <si>
    <t>Beryllium Carbonate</t>
  </si>
  <si>
    <t>BeCl</t>
  </si>
  <si>
    <t>Beryllium Monochloride</t>
  </si>
  <si>
    <t>BeCl2</t>
  </si>
  <si>
    <t>Beryllium Dichloride</t>
  </si>
  <si>
    <t>(b,a,l)</t>
  </si>
  <si>
    <t>BeS</t>
  </si>
  <si>
    <t>Beryllium Sulfide</t>
  </si>
  <si>
    <t xml:space="preserve">  Be:  trans. at 1527, melts at 1560, and boils at 2745 K.  S:  trans. at 368.3, melts at 388.36, 2nd order trans. at 432.02, and normal b.p. at 717.824 K.  Calc'd. b.p. to S2 at 881.8 K.</t>
  </si>
  <si>
    <t>BeSO4</t>
  </si>
  <si>
    <t>Beryllium Sulfate</t>
  </si>
  <si>
    <t>BeWO4</t>
  </si>
  <si>
    <t>Beryllium Tungstate</t>
  </si>
  <si>
    <t xml:space="preserve">  Be:  trans. at 1527, melts at 1560, and boils at 2745 K.  W:  melts at 3680 and boils at 5931 K.</t>
  </si>
  <si>
    <t>Bismuth</t>
  </si>
  <si>
    <t xml:space="preserve">  Bi:  melts at 544.59 and boils at 1824 to a mixture of Bi(g) &amp; B2(g).  Calc'd b. p. to Bi(g) at 1910 K.  Bi(g) std. state above 1910 K.</t>
  </si>
  <si>
    <t>Bi2O</t>
  </si>
  <si>
    <t>(bent,g)</t>
  </si>
  <si>
    <t>Bismuth Oxide</t>
  </si>
  <si>
    <t xml:space="preserve">  Bi:  melts at 544.59 and boils to Bi(g) at 1910 K.</t>
  </si>
  <si>
    <t>(linear,g)</t>
  </si>
  <si>
    <t>Bi2O3</t>
  </si>
  <si>
    <t>Bismuth Trioxide</t>
  </si>
  <si>
    <t>Bismite</t>
  </si>
  <si>
    <t>BiF3</t>
  </si>
  <si>
    <t>Bismuth Trifluoride</t>
  </si>
  <si>
    <t>Gananite</t>
  </si>
  <si>
    <t>BiI3</t>
  </si>
  <si>
    <t>Bismuth Triiodide</t>
  </si>
  <si>
    <t xml:space="preserve">  Bi:  melts at 544.59 and boils to Bi(g) at 1910 K.  I:  melts at 386.8 and boils at 458.4 K.</t>
  </si>
  <si>
    <t>BiO</t>
  </si>
  <si>
    <t>Bismuth Monoxide</t>
  </si>
  <si>
    <t xml:space="preserve">  Bi:  melts at 544.59 and boils to Bi(g) at 1910 K. </t>
  </si>
  <si>
    <t>BiS</t>
  </si>
  <si>
    <t>Bismuth Monosulfide</t>
  </si>
  <si>
    <t>Nevskite</t>
  </si>
  <si>
    <t xml:space="preserve">  Bi:  melts at 544.59 and boils to Bi(g) at 1910 K.  S:  trans. at 368.3, melts at 388.36, 2nd order trans. at 432.02, and normal b.p. at 717.824 K.  Calc'd. b.p. to S2 at 881.8 K.</t>
  </si>
  <si>
    <t>Br</t>
  </si>
  <si>
    <t>Bromine</t>
  </si>
  <si>
    <t xml:space="preserve">  Br:  boils to Br2 at 322.6 K.  </t>
  </si>
  <si>
    <t>Br2</t>
  </si>
  <si>
    <t>(l,g)</t>
  </si>
  <si>
    <t>Bromine dimer</t>
  </si>
  <si>
    <t>BrCl</t>
  </si>
  <si>
    <t>Bromine Chloride</t>
  </si>
  <si>
    <t>BrF</t>
  </si>
  <si>
    <t>Bromine Monofluoride</t>
  </si>
  <si>
    <t>BrF3</t>
  </si>
  <si>
    <t>Bromine Trifluoride</t>
  </si>
  <si>
    <t>BrF5</t>
  </si>
  <si>
    <t>Bromine Pentafluoride</t>
  </si>
  <si>
    <t>(diam)</t>
  </si>
  <si>
    <t>Carbon</t>
  </si>
  <si>
    <t>Diamond</t>
  </si>
  <si>
    <t xml:space="preserve">  C:  sublimes at 1 atm. to a mixture of polymers at about 4000 K.  Data extrapolated 100 deg above Tmax.   </t>
  </si>
  <si>
    <t>(graph)</t>
  </si>
  <si>
    <t>Graphite</t>
  </si>
  <si>
    <t xml:space="preserve">  C:  sublimes at 1 atm. to a mixture of polymers at about 4000 K.     </t>
  </si>
  <si>
    <t>C2</t>
  </si>
  <si>
    <t>Carbon dimer</t>
  </si>
  <si>
    <t xml:space="preserve">  C:  sublimes at 1 atm. to a mixture of polymers at about 4000 K.   </t>
  </si>
  <si>
    <t>C2Cl2</t>
  </si>
  <si>
    <t>Carbon Chloride dimer</t>
  </si>
  <si>
    <t>C2Cl4</t>
  </si>
  <si>
    <t>Dicarbon Tetrachloride</t>
  </si>
  <si>
    <t>C2Cl6</t>
  </si>
  <si>
    <t>Dicarbon Hexachloride</t>
  </si>
  <si>
    <t>C2F2</t>
  </si>
  <si>
    <t>Carbon Fluoride dimer</t>
  </si>
  <si>
    <t>C2F4</t>
  </si>
  <si>
    <t>Dicarbon Tatrafluoride</t>
  </si>
  <si>
    <t>C2F6</t>
  </si>
  <si>
    <t>Dicarbon Hexafluoride</t>
  </si>
  <si>
    <t>C2H2</t>
  </si>
  <si>
    <t>Carbon Hydride dimer (acetylene)</t>
  </si>
  <si>
    <t>C2H4</t>
  </si>
  <si>
    <t>Dicarbon Tetrahydride (ethene)</t>
  </si>
  <si>
    <t>C2H6</t>
  </si>
  <si>
    <t>Carbon Trihydride dimer (ethane)</t>
  </si>
  <si>
    <t>C2N2</t>
  </si>
  <si>
    <t>Carbon Nitride dimer</t>
  </si>
  <si>
    <t>C3H8</t>
  </si>
  <si>
    <t>Propane</t>
  </si>
  <si>
    <t>C6H6</t>
  </si>
  <si>
    <t>Carbon Hydride hexamer (benzene)</t>
  </si>
  <si>
    <t>CCl</t>
  </si>
  <si>
    <t>Carbon Monochloride</t>
  </si>
  <si>
    <t>CCl2</t>
  </si>
  <si>
    <t>Carbon Dichloride</t>
  </si>
  <si>
    <t>CCl3</t>
  </si>
  <si>
    <t>Carbon Trichloride</t>
  </si>
  <si>
    <t>CCl4</t>
  </si>
  <si>
    <t>Carbon Tetrachloride</t>
  </si>
  <si>
    <t>CH</t>
  </si>
  <si>
    <t>Carbon Monohydride</t>
  </si>
  <si>
    <t>CH2</t>
  </si>
  <si>
    <t>Carbon Dihydride</t>
  </si>
  <si>
    <t>CH3</t>
  </si>
  <si>
    <t>Carbon Trihydride</t>
  </si>
  <si>
    <t>Carbon Tetrahydride</t>
  </si>
  <si>
    <t>Methane</t>
  </si>
  <si>
    <t>CI4</t>
  </si>
  <si>
    <t>Carbon Tetraiodide</t>
  </si>
  <si>
    <t xml:space="preserve">  C:  sublimes at 1 atm. to a mixture of polymers at about 4000 K.     I:  melts at 386.8 and boils at 458.4 K.</t>
  </si>
  <si>
    <t>CN</t>
  </si>
  <si>
    <t>Carbon Nitride</t>
  </si>
  <si>
    <t>Carbon Monoxide</t>
  </si>
  <si>
    <t xml:space="preserve">  C:  sublimes at 1 atm. to a mixture of polymers at about 4000 K.  Data extnd. to 5000 K.   </t>
  </si>
  <si>
    <t>Carbon Dioxide</t>
  </si>
  <si>
    <t xml:space="preserve">  C:  sublimes at 1 atm. to a mixture of polymers at about 4000 K.  Data Extnd. to 5000 K.   </t>
  </si>
  <si>
    <t>COCl2</t>
  </si>
  <si>
    <t>Carbon Oxychloride</t>
  </si>
  <si>
    <t>COF2</t>
  </si>
  <si>
    <t>Carbon Oxyfluoride</t>
  </si>
  <si>
    <t>COS</t>
  </si>
  <si>
    <t>Carbon Oxysulfide</t>
  </si>
  <si>
    <t xml:space="preserve">  C:  sublimes at 1 atm. to a mixture of polymers at about 4000 K.     S:  trans. at 368.3, melts at 388.36, 2nd order trans. at 432.02, and normal b.p. at 717.824 K.  Calc'd. b.p. to S2 at 881.8 K.  </t>
  </si>
  <si>
    <t>CS2</t>
  </si>
  <si>
    <t>Carbon Disulfide</t>
  </si>
  <si>
    <t xml:space="preserve">  C:  sublimes at 1 atm. to a mixture of polymers at about 4000 K.     S:  trans. at 368.3, melts at 388.36, 2nd order trans. at 432.02, and normal b.p. at 717.824 K.  Calc'd. b.p. to S2 at 881.8 K.</t>
  </si>
  <si>
    <t>Calcium</t>
  </si>
  <si>
    <t xml:space="preserve">  Ca:  trans. at 720, melts at 1112, and boils at 1757 K.  Tables have discrepancy between S of this record, and for Ca(g) above 1757 K.  S for Ca(g) fitted by FREED.</t>
  </si>
  <si>
    <t>Ca(NO3)2</t>
  </si>
  <si>
    <t>Calcium Nitrate</t>
  </si>
  <si>
    <t xml:space="preserve">  Ca:  trans. at 720, melts at 1112, and boils at 1757 K.</t>
  </si>
  <si>
    <t>Ca(OH)2</t>
  </si>
  <si>
    <t>Calcium Hydroxide</t>
  </si>
  <si>
    <t>Portlandite</t>
  </si>
  <si>
    <t>Ca2</t>
  </si>
  <si>
    <t>Calcium dimer</t>
  </si>
  <si>
    <t>Ca2Fe2O5</t>
  </si>
  <si>
    <t>Calcium Ferrite</t>
  </si>
  <si>
    <t>Srebrodolskite</t>
  </si>
  <si>
    <t xml:space="preserve">  Ca:  trans. at 720, melts at 1112, and boils at 1757 K.  Fe: Curie p. at 1043, transfs. at 1185 &amp; 1667, melts at 1811, and boils at 3135 K</t>
  </si>
  <si>
    <t>Ca2P2O7</t>
  </si>
  <si>
    <t>Calcium Pyrophosphate</t>
  </si>
  <si>
    <t xml:space="preserve">  Ca:  trans. at 720, melts at 1112, and boils at 1757 K.  P(wh):  melts at 317.3 and boils to P4 at 552.3K.  USBM b.p. changed from 550 to 552.3 to get better data fit.  P4(g) std. state above b.p.</t>
  </si>
  <si>
    <t>Ca2SiO4</t>
  </si>
  <si>
    <t>(c,a',a)</t>
  </si>
  <si>
    <t>Dicalcium Orthosilicate</t>
  </si>
  <si>
    <t>Larnite/ Bredigite</t>
  </si>
  <si>
    <t xml:space="preserve">  Ca:  trans. at 720, melts at 1112, and boils at 1757 K.  Si:  melts at 1687 and normal b.p. at 3490 K; calc'd. b. p. to Si(g) at 3508 K.  Barin data above USBM Tmax of 1800.</t>
  </si>
  <si>
    <t>Melting Pt.</t>
  </si>
  <si>
    <t>Ca3(PO4)2</t>
  </si>
  <si>
    <t>Tricalcium Orthophosphate</t>
  </si>
  <si>
    <t>Whitlockite</t>
  </si>
  <si>
    <t xml:space="preserve">  Ca:  trans. at 720, melts at 1112, and boils at 1757 K.  P(wh):  melts at 317.3 and boils to P4 at 552.3K.  USBM b.p. changed from 550 to 552.3 to get better data fit.  P4(g) std. state above b.p.  Species melts at about 2080 K.</t>
  </si>
  <si>
    <t>Ca3Al2O6</t>
  </si>
  <si>
    <t>Tricalcium Aluminate</t>
  </si>
  <si>
    <t xml:space="preserve">  Ca:  trans. at 720, melts at 1112, and boils at 1757 K.  Al:  melts at 933.61 and boils at 2798 K.</t>
  </si>
  <si>
    <t>Ca3N2</t>
  </si>
  <si>
    <t>Calcium Nitride</t>
  </si>
  <si>
    <t>Ca3Si2O7</t>
  </si>
  <si>
    <t>Tricalcium Disilicate</t>
  </si>
  <si>
    <t>Rankinite</t>
  </si>
  <si>
    <t xml:space="preserve">  Ca:  trans. at 720, melts at 1112, and boils at 1757 K.  Si:  melts at 1687 and normal b.p. at 3490 K.  Calc'd. b. p. to Si(g) at 3508 K.</t>
  </si>
  <si>
    <t>Ca3SiO5</t>
  </si>
  <si>
    <t>Tricalcium Silicate</t>
  </si>
  <si>
    <t>Haturite/Alite</t>
  </si>
  <si>
    <t>CaAl2O4</t>
  </si>
  <si>
    <t xml:space="preserve">Calcium Aluminate </t>
  </si>
  <si>
    <t>Calcium Carbide</t>
  </si>
  <si>
    <t>(arag)</t>
  </si>
  <si>
    <t>Calcium Carbonate</t>
  </si>
  <si>
    <t>Aragonite</t>
  </si>
  <si>
    <t>(calcite)</t>
  </si>
  <si>
    <t>Calcite</t>
  </si>
  <si>
    <t>CaCl</t>
  </si>
  <si>
    <t>Calcium Monochloride</t>
  </si>
  <si>
    <t>Calcium Chloride</t>
  </si>
  <si>
    <t>Hydrophilite</t>
  </si>
  <si>
    <t>CaF</t>
  </si>
  <si>
    <t>Calcium Monofluoride</t>
  </si>
  <si>
    <t>Calcium Fluoride</t>
  </si>
  <si>
    <t>Fluorite</t>
  </si>
  <si>
    <t>Lambda Pt</t>
  </si>
  <si>
    <t>CaFe2O4</t>
  </si>
  <si>
    <t>Calcium Ferrate</t>
  </si>
  <si>
    <t xml:space="preserve">  Ca:  trans. at 720, melts at 1112, and boils at 1757 K.  Fe: Curie p. at 1043, transfs. at 1185 &amp; 1667, melts at 1811, and boils at 3135 K.  Specie melts incongruently at 1510 K.  See phase diagram.</t>
  </si>
  <si>
    <t>Calcium Oxide</t>
  </si>
  <si>
    <t>Lime</t>
  </si>
  <si>
    <t>Calcium Sulfide</t>
  </si>
  <si>
    <t>Oldhamite</t>
  </si>
  <si>
    <t xml:space="preserve">  Ca:  trans. at 720, melts at 1112, and boils at 1757 K.  S:  trans. at 368.3, melts at 388.36, 2nd order trans. at 432.02, and normal b.p. at 717.824 K.  Calc'd. b.p. to S2 at 881.8 K.</t>
  </si>
  <si>
    <t>CaSO3</t>
  </si>
  <si>
    <t>Calcium Sulfite</t>
  </si>
  <si>
    <t>CaSO4</t>
  </si>
  <si>
    <t>(a,c)</t>
  </si>
  <si>
    <t>Calcium Sulfate</t>
  </si>
  <si>
    <t>Anhydrite</t>
  </si>
  <si>
    <t>(b,c)</t>
  </si>
  <si>
    <t>(i,c)</t>
  </si>
  <si>
    <t>CaSiO3</t>
  </si>
  <si>
    <t>(pw)</t>
  </si>
  <si>
    <t>Calcium Metasilicate</t>
  </si>
  <si>
    <t>Pseudowollastonite</t>
  </si>
  <si>
    <t>(woll)</t>
  </si>
  <si>
    <t>Wollastonite</t>
  </si>
  <si>
    <t>CaTiO3</t>
  </si>
  <si>
    <t>Calcium Metatitanate</t>
  </si>
  <si>
    <t>Perovskite</t>
  </si>
  <si>
    <t xml:space="preserve">  Ca:  trans. at 720, melts at 1112, and boils at 1757 K.  Ti:  trans. at 1156, melts at 1945, and boils at 3611 K.  B. p. calc'd at T where dGf of Ti(g) = 0.</t>
  </si>
  <si>
    <t>Cadmium</t>
  </si>
  <si>
    <t xml:space="preserve">  Cd:  melts at 594.26 and boils at 1040 K.</t>
  </si>
  <si>
    <t xml:space="preserve">  Cd:  melts at 594.26 and boils at 1040 K.  dGf set = 0 above b. p.</t>
  </si>
  <si>
    <t>CdCl2</t>
  </si>
  <si>
    <t>Cadmium Chloride</t>
  </si>
  <si>
    <t>CdO</t>
  </si>
  <si>
    <t>Cadmium Oxide</t>
  </si>
  <si>
    <t>Monteponite</t>
  </si>
  <si>
    <t>CdS</t>
  </si>
  <si>
    <t>Cadmium Sulfide</t>
  </si>
  <si>
    <t>Greenockite</t>
  </si>
  <si>
    <t xml:space="preserve">  Cd:  melts at 594.26 and boils at 1040 K.  S:  trans. at 368.3, melts at 388.36, 2nd order trans. at 432.02, and normal b.p. at 717.824 K.  Calc'd. b.p. to S2 at 881.8 K.</t>
  </si>
  <si>
    <t>CdSO4</t>
  </si>
  <si>
    <t>Cadmium Sulfate</t>
  </si>
  <si>
    <t>Cerium</t>
  </si>
  <si>
    <t xml:space="preserve">  Ce:  trans. at 999, melts at 1071, and boils at 3700 K.</t>
  </si>
  <si>
    <t>Ce2C3</t>
  </si>
  <si>
    <t>Cerium Tricarbide</t>
  </si>
  <si>
    <t>Ce2O3</t>
  </si>
  <si>
    <t>Cerium Oxide</t>
  </si>
  <si>
    <t>Ce2S3</t>
  </si>
  <si>
    <t>Cerium Sulfide</t>
  </si>
  <si>
    <t xml:space="preserve">  Ce:  trans. at 999, melts at 1071, and boils at 3700 K.  S:  trans. at 368.3, melts at 388.36, 2nd order trans. at 432.02, and normal b.p. at 717.824 K.  Calc'd. b.p. to S2 at 881.8 K.</t>
  </si>
  <si>
    <t>CeO2</t>
  </si>
  <si>
    <t>Cerium Dioxide</t>
  </si>
  <si>
    <t>Cerianite</t>
  </si>
  <si>
    <t>Chlorine</t>
  </si>
  <si>
    <t>Cl2</t>
  </si>
  <si>
    <t>Chlorine dimer</t>
  </si>
  <si>
    <t>Cl2O</t>
  </si>
  <si>
    <t>Dichlorine Monoxide</t>
  </si>
  <si>
    <t>ClO</t>
  </si>
  <si>
    <t>Chlorine Monoxide</t>
  </si>
  <si>
    <t>Cobalt</t>
  </si>
  <si>
    <t xml:space="preserve">  Co:  trans. at 700, Curie p. at 1394, melts at 1768, and boils at 3196 K.  B. p. calc'd at T where dGf of Co(g) = 0. </t>
  </si>
  <si>
    <t xml:space="preserve">  Co:  trans. at 700, Curie p. at 1394, melts at 1768, and boils at 3196 K. </t>
  </si>
  <si>
    <t>Co2SiO4</t>
  </si>
  <si>
    <t>Cobalt Orthosilicate</t>
  </si>
  <si>
    <t>Cobalt-Olivine</t>
  </si>
  <si>
    <t xml:space="preserve">  Co:  trans. at 700, Curie p. at 1394, melts at 1768, and boils at 3196 K.   Si:  melts at 1687 and normal b.p. at 3490 K.  Calc'd. b. p. to Si(g) at 3508 K.</t>
  </si>
  <si>
    <t>Co3O4</t>
  </si>
  <si>
    <t>Cobalt Oxide</t>
  </si>
  <si>
    <t>Co3S4</t>
  </si>
  <si>
    <t>Cobalt Sulfide</t>
  </si>
  <si>
    <t>Linnacite</t>
  </si>
  <si>
    <t xml:space="preserve">  Co:  trans. at 700, Curie p. at 1394, melts at 1768, and boils at 3196 K.   S:  trans. at 368.3, melts at 388.36, 2nd order trans. at 432.02, and normal b.p. at 717.824 K.  Calc'd. b.p. to S2 at 881.8 K.</t>
  </si>
  <si>
    <t>CoS.89</t>
  </si>
  <si>
    <t>CoS2</t>
  </si>
  <si>
    <t>Cobalt Disulfide</t>
  </si>
  <si>
    <t>Cattierite</t>
  </si>
  <si>
    <t>CoSO4</t>
  </si>
  <si>
    <t>Cobalt Sulfate</t>
  </si>
  <si>
    <t>Chromium</t>
  </si>
  <si>
    <t xml:space="preserve">  Cr:  2nd. order trans. at 311.5, melts at 2130, and boils at 2943 K.  B. p. calc'd at T where dGf of Cr(g) = 0.</t>
  </si>
  <si>
    <t>Cr23C6</t>
  </si>
  <si>
    <t>Chromium Carbide</t>
  </si>
  <si>
    <t xml:space="preserve">  Cr:  2nd. order trans. at 311.5, melts at 2130, and boils at 2943 K</t>
  </si>
  <si>
    <t>Cr2N</t>
  </si>
  <si>
    <t>Dichromium Nitride</t>
  </si>
  <si>
    <t>Chromium Sesquioxide</t>
  </si>
  <si>
    <t>Eskolaite</t>
  </si>
  <si>
    <t xml:space="preserve">  Cr:  2nd. order trans. at 311.5, melts at 2130, and boils at 2943 K.  Cp data could not be adequately fit near 311 K.</t>
  </si>
  <si>
    <t>Cr2S3</t>
  </si>
  <si>
    <t>Chromium Sesquisulfide</t>
  </si>
  <si>
    <t xml:space="preserve">  Cr:  2nd. order trans. at 311.5, melts at 2130, and boils at 2943 K  S:  trans. at 368.3, melts at 388.36, 2nd order trans. at 432.02, and normal b.p. at 717.824 K.  Calc'd. b.p. to S2 at 881.8 K.</t>
  </si>
  <si>
    <t>Cr3C2</t>
  </si>
  <si>
    <t>Trichomium Dicarbide</t>
  </si>
  <si>
    <t>Tongbaite</t>
  </si>
  <si>
    <t>Cr3Si</t>
  </si>
  <si>
    <t>Chromium Silicide</t>
  </si>
  <si>
    <t xml:space="preserve">  Cr:  2nd. order trans. at 311.5, melts at 2130, and boils at 2943 K  Si:  melts at 1687 and normal b.p. at 3490 K.  Calc'd. b. p. to Si(g) at 3508 K.</t>
  </si>
  <si>
    <t>Cr5Si3</t>
  </si>
  <si>
    <t>Pentachromium Trisilicide</t>
  </si>
  <si>
    <t>Cr7C3</t>
  </si>
  <si>
    <t>CrN</t>
  </si>
  <si>
    <t>Chromium Mononitride</t>
  </si>
  <si>
    <t>Carlsbergite</t>
  </si>
  <si>
    <t>CrO</t>
  </si>
  <si>
    <t>Chromium Monoxide</t>
  </si>
  <si>
    <t>Cs</t>
  </si>
  <si>
    <t>Cesium</t>
  </si>
  <si>
    <t xml:space="preserve">  Cs:  melts at 301.55, normal b.p. at 941, and calc'd. b.p. to monatomic gas at 952 K.</t>
  </si>
  <si>
    <t>CsO</t>
  </si>
  <si>
    <t>Cesium Monoxide</t>
  </si>
  <si>
    <t>CsOH</t>
  </si>
  <si>
    <t>Cesium Hydroxide</t>
  </si>
  <si>
    <t xml:space="preserve">Melting Pt </t>
  </si>
  <si>
    <t>CsPO3</t>
  </si>
  <si>
    <t>Cesium Phosphate</t>
  </si>
  <si>
    <t xml:space="preserve">  Cs:  melts at 301.55, normal b.p. at 941, and calc'd. b.p. to monatomic gas at 952 K.  P(wh):  melts at 317.3 and boils to P4 at 552.3K.  USBM b.p. changed from 550 to 552.3 to get better data fit.  P4(g) std. state above b.p.</t>
  </si>
  <si>
    <t>Copper</t>
  </si>
  <si>
    <t xml:space="preserve">  Cu:  melts at 1357.6 and boils at 2839 K.</t>
  </si>
  <si>
    <t>Cu(OH)2</t>
  </si>
  <si>
    <t>Copper Hydroxide</t>
  </si>
  <si>
    <t>Spertinite</t>
  </si>
  <si>
    <t>Cuprous Oxide</t>
  </si>
  <si>
    <t>Cuprite</t>
  </si>
  <si>
    <t>Copper Sulfide</t>
  </si>
  <si>
    <t>Chalcocite</t>
  </si>
  <si>
    <t xml:space="preserve">  Cu:  melts at 1357.6 and boils at 2839 K.  S:  trans. at 368.3, melts at 388.36, 2nd order trans. at 432.02, and normal b.p. at 717.824 K.  Calc'd. b.p. to S2 at 881.8 K.</t>
  </si>
  <si>
    <t>Cu2SO4</t>
  </si>
  <si>
    <t>Cuprous Sulfate</t>
  </si>
  <si>
    <t xml:space="preserve">  Cu:  melts at 1357.6 and boils at 2839 K.  S:  trans. at 368.3, melts at 388.36, 2nd order trans. at 432.02, and normal b.p. at 717.824 K.  Calc'd. b.p. to S2 at 881.8 K.  Data extrap. 200° above USBM.</t>
  </si>
  <si>
    <t>Cu2SO5</t>
  </si>
  <si>
    <t>Copper Oxysulfate (Basic Copper Sulfate)</t>
  </si>
  <si>
    <t xml:space="preserve">  Cu:  melts at 1357.6 and boils at 2839 K.  S:  trans. at 368.3, melts at 388.36, 2nd order trans. at 432.02, and normal b.p. at 717.824 K.  Calc'd. b.p. to S2 at 881.8 K.  Data extrap. 100° above USBM.</t>
  </si>
  <si>
    <t>Cupric Oxide</t>
  </si>
  <si>
    <t>Tenorite</t>
  </si>
  <si>
    <t>Copper Oxide</t>
  </si>
  <si>
    <t>CuS</t>
  </si>
  <si>
    <t>Covellite</t>
  </si>
  <si>
    <t>CuSO4</t>
  </si>
  <si>
    <t>Copper Sulfate</t>
  </si>
  <si>
    <t>Chalcocyanite</t>
  </si>
  <si>
    <t>Fluorine</t>
  </si>
  <si>
    <t>F2</t>
  </si>
  <si>
    <t>Fluorine dimer</t>
  </si>
  <si>
    <t>Iron</t>
  </si>
  <si>
    <t xml:space="preserve">  Fe: Curie p. at 1043, transfs. at 1185 &amp; 1667, melts at 1811, and boils at 3135 K.  Cp data difficult to fit.</t>
  </si>
  <si>
    <t>Fe.947O</t>
  </si>
  <si>
    <t>Ferrous Oxide Non-stoichiometric.</t>
  </si>
  <si>
    <t>Wustite</t>
  </si>
  <si>
    <t xml:space="preserve">  Fe: Curie p. at 1043, transfs. at 1185 &amp; 1667, melts at 1811, and boils at 3135 K.  Species is composition in equilibrium with Fe to mp.  Unstable wrt decomposition to Fe &amp; Fe3O4 below about 840 K.   Wust melts to a liquid of variable composition--see phase diagram.</t>
  </si>
  <si>
    <t>Fe2(SO4)3</t>
  </si>
  <si>
    <t>(s)</t>
  </si>
  <si>
    <t>Iron (Ferric) Sulfate</t>
  </si>
  <si>
    <t xml:space="preserve">  Fe: Curie p. at 1043,  &amp; transf. at 1185 K.  S:  trans. at 368.3, melts at 388.36, 2nd order trans. at 432.02, and normal b.p. at 717.824 K.  Calc'd. b.p. to S2 at 881.8 K. </t>
  </si>
  <si>
    <t xml:space="preserve">  Fe: No transf. To 900 K  S:  trans. at 368.3, melts at 388.36, 2nd order trans. at 432.02, and normal b.p. at 717.824 K.  Calc'd. b.p. to S2 at 881.8 K. See prior specie for JANAF data.</t>
  </si>
  <si>
    <t>Fe2Cl4</t>
  </si>
  <si>
    <t>Iron Dichloride dimer</t>
  </si>
  <si>
    <t xml:space="preserve">  Fe: Curie p. at 1043, transfs. at 1185 &amp; 1667, melts at 1811, and boils at 3135 K</t>
  </si>
  <si>
    <t>Fe2Cl6</t>
  </si>
  <si>
    <t>Iron Trichloride dimer</t>
  </si>
  <si>
    <t>Fe2N</t>
  </si>
  <si>
    <t>Iron Nitride</t>
  </si>
  <si>
    <t>Iron Oxide</t>
  </si>
  <si>
    <t>Hematite</t>
  </si>
  <si>
    <t xml:space="preserve">  Fe: Curie p. at 1043, transfs. at 1185 &amp; 1667, melts at 1811, and boils at 3135 K.  Data difficult to fit near Curie Pt.  Decomposes to Fe3O4 near 1700 K.</t>
  </si>
  <si>
    <t>Fe2SiO4</t>
  </si>
  <si>
    <t>Iron Silicate</t>
  </si>
  <si>
    <t>Fayalite</t>
  </si>
  <si>
    <t xml:space="preserve">  Fe: Curie p. at 1043, transfs. at 1185 &amp; 1667, melts at 1811, and boils at 3135 K  Si:  melts at 1687 and normal b.p. at 3490 K.  Calc'd. b. p. to Si(g) at 3508 K.  M.p. of Fay. a function of pO2.</t>
  </si>
  <si>
    <t>Fe3C</t>
  </si>
  <si>
    <t>Iron Carbide</t>
  </si>
  <si>
    <t>Cohenite</t>
  </si>
  <si>
    <t>Magnetite</t>
  </si>
  <si>
    <t xml:space="preserve">  Fe: Curie p. at 1043, transfs. at 1185 &amp; 1667, melts at 1811, and boils at 3135 K.  Data hard to fit near Curie pt.  Melting pt a function of pO2.</t>
  </si>
  <si>
    <t>Fe3Si</t>
  </si>
  <si>
    <t>Triiron Silicide</t>
  </si>
  <si>
    <t xml:space="preserve">  Fe: Curie p. at 1043, transfs. at 1185 &amp; 1667, melts at 1811, and boils at 3135 K  Si:  melts at 1687 and normal b.p. at 3490 K.  Calc'd. b. p. to Si(g) at 3508 K.</t>
  </si>
  <si>
    <t>Fe4N</t>
  </si>
  <si>
    <t>Roaldite</t>
  </si>
  <si>
    <t>FeCO3</t>
  </si>
  <si>
    <t>Iron Carbonate</t>
  </si>
  <si>
    <t>Siderite</t>
  </si>
  <si>
    <t>FeCl</t>
  </si>
  <si>
    <t>Iron Monochloride</t>
  </si>
  <si>
    <t>FeCl2</t>
  </si>
  <si>
    <t>Iron Dichloride</t>
  </si>
  <si>
    <t>Lawrencite</t>
  </si>
  <si>
    <t>FeCl3</t>
  </si>
  <si>
    <t>Iron Trichloride</t>
  </si>
  <si>
    <t>Molysite</t>
  </si>
  <si>
    <t xml:space="preserve">  Fe: Curie p. at 1043, transfs. at 1185 &amp; 1667, melts at 1811, and boils at 3135 K.  Metastable species; see Fe.947O.  Tmax extd. using Barin's Cp &amp; Hfus.  </t>
  </si>
  <si>
    <t>Iron Monosulfide</t>
  </si>
  <si>
    <t>Troilite</t>
  </si>
  <si>
    <t xml:space="preserve">  Fe: Curie p. at 1043,  &amp; transfs. at 1185 &amp; 1667 K.  S:  trans. at 368.3, melts at 388.36, 2nd order trans. at 432.02, and normal b.p. at 717.824 K.  Calc'd. b.p. to S2 at 881.8 K.  Specie melts at about 1460 K.  Data extrap. to 2000 K.</t>
  </si>
  <si>
    <t>(mar)</t>
  </si>
  <si>
    <t>Iron Disulfide</t>
  </si>
  <si>
    <t>Marcasite</t>
  </si>
  <si>
    <t xml:space="preserve">  Fe: Curie p. at 1043, transfs. at 1185 &amp; 1667, melts at 1811, and boils at 3135 K  S:  trans. at 368.3, melts at 388.36, 2nd order trans. at 432.02, and normal b.p. at 717.824 K.  Calc'd. b.p. to S2 at 881.8 K.</t>
  </si>
  <si>
    <t>(pyr)</t>
  </si>
  <si>
    <t>Pyrite</t>
  </si>
  <si>
    <t xml:space="preserve">  Fe: Curie p. at 1043 K.  S:  trans. at 368.3, melts at 388.36, 2nd order trans. at 432.02, and normal b.p. at 717.824 K.  Calc'd. b.p. to S2 at 881.8 K.  Specie decomposes to pyrrhotite + S2 gas at 1 atm, at about 950 K. </t>
  </si>
  <si>
    <t>FeSO4</t>
  </si>
  <si>
    <t>Iron (Ferrous) Sulfate</t>
  </si>
  <si>
    <t xml:space="preserve">  Fe: Curie p. at 1043, transf. 1185 K.  S:  trans. at 368.3, melts at 388.36, 2nd order trans. at 432.02, and normal b.p. at 717.824 K.  Calc'd. b.p. to S2 at 881.8 K.  Thermal dec. T about 950 K.</t>
  </si>
  <si>
    <t>Hydrogen</t>
  </si>
  <si>
    <t>Hydrogen dimer</t>
  </si>
  <si>
    <t>H2F2</t>
  </si>
  <si>
    <t>Hydrogen Fluoride dimer</t>
  </si>
  <si>
    <t>Hydrogen Oxide</t>
  </si>
  <si>
    <t>Steam</t>
  </si>
  <si>
    <t>USBM to 3000, Janaf above.  Slight misfit at 3000 K.</t>
  </si>
  <si>
    <t>H2O2</t>
  </si>
  <si>
    <t>Hydrogen Peroxide</t>
  </si>
  <si>
    <t>H2S</t>
  </si>
  <si>
    <t>Hydrogen Sulfide</t>
  </si>
  <si>
    <t xml:space="preserve">  S:  trans. at 368.3, melts at 388.36, 2nd order trans. at 432.02, and normal b.p. at 717.824 K.  Calc'd. b.p. to S2 at 881.8 K.</t>
  </si>
  <si>
    <t>H2S2</t>
  </si>
  <si>
    <t>Hydrogen Sulfide dimer</t>
  </si>
  <si>
    <t>H2SO4</t>
  </si>
  <si>
    <t>Hydrogen Sulfate</t>
  </si>
  <si>
    <t>(l)</t>
  </si>
  <si>
    <t>Sulfuric Acid</t>
  </si>
  <si>
    <t>HBr</t>
  </si>
  <si>
    <t xml:space="preserve">Hydrogen Bromide  .  </t>
  </si>
  <si>
    <t>HCN</t>
  </si>
  <si>
    <t>Hydrogen Cyanide</t>
  </si>
  <si>
    <t>HCl</t>
  </si>
  <si>
    <t>Hydrogen Chloride</t>
  </si>
  <si>
    <t>HF</t>
  </si>
  <si>
    <t>Hydrogen Fluoride</t>
  </si>
  <si>
    <t>Data supplied by Oak Ridge Natl. Lab.</t>
  </si>
  <si>
    <t>HNO3</t>
  </si>
  <si>
    <t>Hydrogen Nitrate</t>
  </si>
  <si>
    <t>HO2</t>
  </si>
  <si>
    <t>Hydrogen Dioxide</t>
  </si>
  <si>
    <t>He</t>
  </si>
  <si>
    <t>Helium</t>
  </si>
  <si>
    <t>Hg</t>
  </si>
  <si>
    <t>Mercury</t>
  </si>
  <si>
    <t xml:space="preserve">  Hg:  melts at 234.29 K, and boils at 629.81 K.</t>
  </si>
  <si>
    <t>HgF2</t>
  </si>
  <si>
    <t>Mercury Difluoride</t>
  </si>
  <si>
    <t>HgO</t>
  </si>
  <si>
    <t>Mercury Oxide</t>
  </si>
  <si>
    <t>Montroydite</t>
  </si>
  <si>
    <t>HgS</t>
  </si>
  <si>
    <t>(r,b)</t>
  </si>
  <si>
    <t>Mercury Sulfide</t>
  </si>
  <si>
    <t>Tiemannite</t>
  </si>
  <si>
    <t xml:space="preserve">  Hg:  melts at 234.29 K, and boils at 629.81 K.  S:  trans. at 368.3, melts at 388.36, 2nd order trans. at 432.02, and normal b.p. at 717.824 K.  Calc'd. b.p. to S2 at 881.8 K.</t>
  </si>
  <si>
    <t>I</t>
  </si>
  <si>
    <t>Iodine</t>
  </si>
  <si>
    <t xml:space="preserve">  I:  melts at 386.8 and boils at 458.4 K.  I2(g) std state above b. p. </t>
  </si>
  <si>
    <t>I2</t>
  </si>
  <si>
    <t>Iodine dimer</t>
  </si>
  <si>
    <t>IBr</t>
  </si>
  <si>
    <t>Iodine Bromide</t>
  </si>
  <si>
    <t xml:space="preserve">  I:  melts at 386.8 and boils at 458.4 K.  Br:  boils to Br2 at 322.6 K.  </t>
  </si>
  <si>
    <t>ICl</t>
  </si>
  <si>
    <t>Iodine Monochloride</t>
  </si>
  <si>
    <t xml:space="preserve">  I:  melts at 386.8 and boils at 458.4 K.</t>
  </si>
  <si>
    <t>In</t>
  </si>
  <si>
    <t>Indium</t>
  </si>
  <si>
    <t xml:space="preserve">  In:  melts at 429.78 and boils at 2346 K</t>
  </si>
  <si>
    <t>In2(SO4)3</t>
  </si>
  <si>
    <t>Indium Sulfate</t>
  </si>
  <si>
    <t xml:space="preserve">  In:  melts at 429.78 and boils at 2346 K  S:  trans. at 368.3, melts at 388.36, 2nd order trans. at 432.02, and normal b.p. at 717.824 K.  Calc'd. b.p. to S2 at 881.8 K.</t>
  </si>
  <si>
    <t>In2Cl6</t>
  </si>
  <si>
    <t>Indium Trichloride dimer</t>
  </si>
  <si>
    <t>In2O</t>
  </si>
  <si>
    <t>Indium Suboxide</t>
  </si>
  <si>
    <t>In2O3</t>
  </si>
  <si>
    <t>Indium Sesquioxide</t>
  </si>
  <si>
    <t>In2S3</t>
  </si>
  <si>
    <t>Indium Sesquisulfide</t>
  </si>
  <si>
    <t>InS</t>
  </si>
  <si>
    <t>Indium Monosulfide</t>
  </si>
  <si>
    <t>InSb</t>
  </si>
  <si>
    <t>Indium Antimonide</t>
  </si>
  <si>
    <t xml:space="preserve">  In:  melts at 429.78 and boils at 2346 K  Sb:  melts at 903.9 and normal b.p. at 1860 K, and calc'd b. p. to Sb2(g) at 1949 K</t>
  </si>
  <si>
    <t>InSe</t>
  </si>
  <si>
    <t>Indium Monoselenide</t>
  </si>
  <si>
    <t xml:space="preserve">  In:  melts at 429.78 and boils at 2346 K  Se:  melts at 494.3 and normal b.p. at 958 K.  Calc'd b. p. to Se2 at 1016.55 K.</t>
  </si>
  <si>
    <t>InTe</t>
  </si>
  <si>
    <t>Indium Monotelluride</t>
  </si>
  <si>
    <t xml:space="preserve">  In:  melts at 429.78 and boils at 2346 K  Te:  melts at 722.65 and normal b. p.  at 1262 K.  Calcd. b. p. to Te2 at 1339 K.</t>
  </si>
  <si>
    <t>Potassium</t>
  </si>
  <si>
    <t xml:space="preserve">  K:  melts at 336.35, normal b.p. at 1037, and calc'd b.p. to monatomic gas at 1043.7 K. </t>
  </si>
  <si>
    <t>K2</t>
  </si>
  <si>
    <t>Potassium dimer</t>
  </si>
  <si>
    <t>K2(OH)2</t>
  </si>
  <si>
    <t>Potassium Hydroxide dimer</t>
  </si>
  <si>
    <t>K2Br2</t>
  </si>
  <si>
    <t>Potassium Bromide dimer</t>
  </si>
  <si>
    <t xml:space="preserve">  K:  melts at 336.35, normal b.p. at 1037, and calc'd b.p. to monatomic gas at 1043.7 K.   Br:  boils to Br2 at 322.6 K.  </t>
  </si>
  <si>
    <t>K2CO3</t>
  </si>
  <si>
    <t>Potassium Carbonate</t>
  </si>
  <si>
    <t>K2Cl2</t>
  </si>
  <si>
    <t>Potassium Chloride dimer</t>
  </si>
  <si>
    <t>K2Cr2O7</t>
  </si>
  <si>
    <t>Potassium Dichromate</t>
  </si>
  <si>
    <t>Lopezite</t>
  </si>
  <si>
    <t xml:space="preserve">  K:  melts at 336.35, normal b.p. at 1037, and calc'd b.p. to monatomic gas at 1043.7 K.   Cr:  2nd. order trans. at 311.5, melts at 2130, and boils at 2943 K.  Tabular data for Cp and HT-H298 in disagreement; inadequate fit.  </t>
  </si>
  <si>
    <t>K2F2</t>
  </si>
  <si>
    <t>Potassium Fluoride dimer</t>
  </si>
  <si>
    <t>K2I2</t>
  </si>
  <si>
    <t>Potassium Iodide dimer</t>
  </si>
  <si>
    <t xml:space="preserve">  K:  melts at 336.35, normal b.p. at 1037, and calc'd b.p. to monatomic gas at 1043.7 K.   I:  melts at 386.8 and boils at 458.4 K.</t>
  </si>
  <si>
    <t>K2O</t>
  </si>
  <si>
    <t>Potassium Monoxide</t>
  </si>
  <si>
    <t>K2O2</t>
  </si>
  <si>
    <t>Potassium Peroxide</t>
  </si>
  <si>
    <t>K2S</t>
  </si>
  <si>
    <t>Potassium Monosulfide</t>
  </si>
  <si>
    <t xml:space="preserve">  K:  melts at 336.35, normal b.p. at 1037, and calc'd b.p. to monatomic gas at 1043.7 K.   S:  trans. at 368.3, melts at 388.36, 2nd order trans. at 432.02, and normal b.p. at 717.824 K.  Calc'd. b.p. to S2 at 881.8 K.</t>
  </si>
  <si>
    <t>K2S5</t>
  </si>
  <si>
    <t>Potassium Pentasulfide</t>
  </si>
  <si>
    <t>K2SO4</t>
  </si>
  <si>
    <t>Potassium Sulfate</t>
  </si>
  <si>
    <t>Arcanite</t>
  </si>
  <si>
    <t>K2Si2O5</t>
  </si>
  <si>
    <t>Potassium Disilicate</t>
  </si>
  <si>
    <t xml:space="preserve">  K:  melts at 336.35, normal b.p. at 1037, and calc'd b.p. to monatomic gas at 1043.7 K.   Si:  melts at 1687 and normal b.p. at 3490 K.  Calc'd. b. p. to Si(g) at 3508 K.</t>
  </si>
  <si>
    <t>(vit)</t>
  </si>
  <si>
    <t>K2SiO3</t>
  </si>
  <si>
    <t>Potassium Metasilicate</t>
  </si>
  <si>
    <t>KAlO2</t>
  </si>
  <si>
    <t>Potassium Aluminate</t>
  </si>
  <si>
    <t xml:space="preserve">  K:  melts at 336.35, normal b.p. at 1037, and calc'd b.p. to monatomic gas at 1043.7 K.   Al:  melts at 933.61 and boils at 2798 K.</t>
  </si>
  <si>
    <t>KBr</t>
  </si>
  <si>
    <t>Potassium Bromide</t>
  </si>
  <si>
    <t>KCN</t>
  </si>
  <si>
    <t>Potassium Cyanide</t>
  </si>
  <si>
    <t>KCl</t>
  </si>
  <si>
    <t>Potassium Chloride</t>
  </si>
  <si>
    <t>Sylvite</t>
  </si>
  <si>
    <t>KClO4</t>
  </si>
  <si>
    <t>Potassium Perchlorate</t>
  </si>
  <si>
    <t>KF</t>
  </si>
  <si>
    <t>Potassium Fluoride</t>
  </si>
  <si>
    <t>Carobbiite</t>
  </si>
  <si>
    <t>KH</t>
  </si>
  <si>
    <t>Potassium Hydride</t>
  </si>
  <si>
    <t>KHF2</t>
  </si>
  <si>
    <t>Potassium Fluoride Acid</t>
  </si>
  <si>
    <t>KI</t>
  </si>
  <si>
    <t>Potassium Iodide</t>
  </si>
  <si>
    <t>KMnO4</t>
  </si>
  <si>
    <t>Potassium Permanganate</t>
  </si>
  <si>
    <t xml:space="preserve">  K:  melts at 336.35, normal b.p. at 1037, and calc'd b.p. to monatomic gas at 1043.7 K.   Mn:  transfs. at 980, 1360, &amp; 1410, melts at 1517, and boils at 2308K.</t>
  </si>
  <si>
    <t>KNO2</t>
  </si>
  <si>
    <t>Potassium Nitrite</t>
  </si>
  <si>
    <t>KNO3</t>
  </si>
  <si>
    <t>Potassium Nitrate</t>
  </si>
  <si>
    <t>Niter</t>
  </si>
  <si>
    <t>KO</t>
  </si>
  <si>
    <t>KO2</t>
  </si>
  <si>
    <t>Potassium Superoxide</t>
  </si>
  <si>
    <t>KOH</t>
  </si>
  <si>
    <t>Potassium Hydroxide</t>
  </si>
  <si>
    <t>KS</t>
  </si>
  <si>
    <t>Li</t>
  </si>
  <si>
    <t>Lithium</t>
  </si>
  <si>
    <t xml:space="preserve">  Li:  melts at 453.7, normal b.p. at 1620, and calc'd. b.p. to monatomic gas at 1638 K.  dGf set = 0 above b. p.</t>
  </si>
  <si>
    <t>Li2CO3</t>
  </si>
  <si>
    <t>Lithium Carbonate</t>
  </si>
  <si>
    <t>Zabuyelite</t>
  </si>
  <si>
    <t xml:space="preserve">  Li:  melts at 453.7, normal b.p. at 1620, and calc'd. b.p. to monatomic gas at 1638 K.</t>
  </si>
  <si>
    <t>Li3N</t>
  </si>
  <si>
    <t>Lithium Nitride</t>
  </si>
  <si>
    <t>Magnesium</t>
  </si>
  <si>
    <t xml:space="preserve">  Mg:  melts at 922 and boils at 1363 K.</t>
  </si>
  <si>
    <t>Mg(OH)2</t>
  </si>
  <si>
    <t>Magnesium Hydroxide</t>
  </si>
  <si>
    <t>Brucite</t>
  </si>
  <si>
    <t>Mg2</t>
  </si>
  <si>
    <t>Magnesium dimer</t>
  </si>
  <si>
    <t>Magnesium Carbonate</t>
  </si>
  <si>
    <t>Magnesite</t>
  </si>
  <si>
    <t>MgFe2O4</t>
  </si>
  <si>
    <t>Magnesium Ferrite</t>
  </si>
  <si>
    <t>Magnesioferrite</t>
  </si>
  <si>
    <t xml:space="preserve">  Mg:  melts at 922 and boils at 1363 K.  Fe: Curie p. at 1043, transfs. at 1185 &amp; 1667, melts at 1811, and boils at 3135 K</t>
  </si>
  <si>
    <t>Magnesium Oxide</t>
  </si>
  <si>
    <t>Periclase</t>
  </si>
  <si>
    <t xml:space="preserve">  Mg:  melts at 922 and boils at 1363 K.  MgO melts at 3105 K.</t>
  </si>
  <si>
    <t>Eqn. Break</t>
  </si>
  <si>
    <t>MgS</t>
  </si>
  <si>
    <t>Magnesium Sulfide</t>
  </si>
  <si>
    <t>Niningerite</t>
  </si>
  <si>
    <t xml:space="preserve">  Mg:  melts at 922 and boils at 1363 K.  S:  trans. at 368.3, melts at 388.36, 2nd order trans. at 432.02, and normal b.p. at 717.824 K.  Calc'd. b.p. to S2 at 881.8 K.</t>
  </si>
  <si>
    <t>MgSO4</t>
  </si>
  <si>
    <t>Magnesium Sulfate</t>
  </si>
  <si>
    <t>Manganese</t>
  </si>
  <si>
    <t xml:space="preserve">  Mn:  transfs. at 980, 1360, &amp; 1410, melts at 1517, and boils at 2308 K.  B. p calc'd at T where dGf of Mn(g) = 0.</t>
  </si>
  <si>
    <t>Mn15C4</t>
  </si>
  <si>
    <t>Manganese Carbide</t>
  </si>
  <si>
    <t xml:space="preserve">  Mn:  transfs. at 980, 1360, &amp; 1410, melts at 1517, and boils at 2308K.</t>
  </si>
  <si>
    <t>Mn23C6</t>
  </si>
  <si>
    <t>Mn2O3</t>
  </si>
  <si>
    <t>Manganese Sesquioxide</t>
  </si>
  <si>
    <t>Bixbyite</t>
  </si>
  <si>
    <t>Mn2SiO4</t>
  </si>
  <si>
    <t>Dimanganese Silicate</t>
  </si>
  <si>
    <t>Tephroite</t>
  </si>
  <si>
    <t xml:space="preserve">  Mn:  transfs. at 980, 1360, &amp; 1410, melts at 1517, and boils at 2308K.  Si:  melts at 1687 and normal b.p. at 3490 K.  Calc'd. b. p. to Si(g) at 3508 K.</t>
  </si>
  <si>
    <t>Mn3C</t>
  </si>
  <si>
    <t>Mn3O4</t>
  </si>
  <si>
    <t>(a,b)</t>
  </si>
  <si>
    <t>Manganese Oxide</t>
  </si>
  <si>
    <t>Hausmannite</t>
  </si>
  <si>
    <t>Mn7C3</t>
  </si>
  <si>
    <t>Heptamanganese Tricarbide</t>
  </si>
  <si>
    <t>MnCO3</t>
  </si>
  <si>
    <t>Manganese Carbonate</t>
  </si>
  <si>
    <t>Rhodochrosite</t>
  </si>
  <si>
    <t>MnFe2O4</t>
  </si>
  <si>
    <t>Manganese Ferrite</t>
  </si>
  <si>
    <t>Jacobsite</t>
  </si>
  <si>
    <t xml:space="preserve">  Mn:  transfs. at 980, 1360, &amp; 1410, melts at 1517, and boils at 2308K.  Fe: Curie p. at 1043, transfs. at 1185 &amp; 1667, melts at 1811, and boils at 3135 K</t>
  </si>
  <si>
    <t>Manganese Monoxide</t>
  </si>
  <si>
    <t>Manganosite</t>
  </si>
  <si>
    <t xml:space="preserve">  Mn:  transfs. at 980, 1360, &amp; 1410, melts at 1517, and boils at 2308K.  MnO melts at about 2115.  Tmax extended assuming Cp linear with T above 1500 K.</t>
  </si>
  <si>
    <t>MnO2</t>
  </si>
  <si>
    <t>Manganese Dioxide</t>
  </si>
  <si>
    <t>Pyrolusite</t>
  </si>
  <si>
    <t>MnS</t>
  </si>
  <si>
    <t>Manganese Monosulfide</t>
  </si>
  <si>
    <t>Alabandite</t>
  </si>
  <si>
    <t xml:space="preserve">  Mn:  transfs. at 980, 1360, &amp; 1410, melts at 1517, and boils at 2308K.  S:  trans. at 368.3, melts at 388.36, 2nd order trans. at 432.02, and normal b.p. at 717.824 K.  Calc'd. b.p. to S2 at 881.8 K.</t>
  </si>
  <si>
    <t>MnSiO3</t>
  </si>
  <si>
    <t>Manganese Metasilicate</t>
  </si>
  <si>
    <t>Rhodonite</t>
  </si>
  <si>
    <t>Molybdenum</t>
  </si>
  <si>
    <t xml:space="preserve">  Mo:  melts at 2890 and boils at 4952 K.</t>
  </si>
  <si>
    <t>Mo(CO)6</t>
  </si>
  <si>
    <t>Molybdenum Carbonyl</t>
  </si>
  <si>
    <t>Mo2C</t>
  </si>
  <si>
    <t>Dibolybdenum Carbide</t>
  </si>
  <si>
    <t>MoC</t>
  </si>
  <si>
    <t>Molybdenum Monocarbide</t>
  </si>
  <si>
    <t>MoN.5</t>
  </si>
  <si>
    <t>Molybdenum Nitride</t>
  </si>
  <si>
    <t>Molybdenum Monoxide</t>
  </si>
  <si>
    <t>Molybdenum Dioxide</t>
  </si>
  <si>
    <t>Tugarinorite</t>
  </si>
  <si>
    <t>MoO3</t>
  </si>
  <si>
    <t>Molybdenum Trioxide</t>
  </si>
  <si>
    <t>Molybdite</t>
  </si>
  <si>
    <t>MoS2</t>
  </si>
  <si>
    <t>Molybdenum Disulfide</t>
  </si>
  <si>
    <t>Molybdenite</t>
  </si>
  <si>
    <t xml:space="preserve">  Mo:  melts at 2890 and boils at 4952 K.  S:  trans. at 368.3, melts at 388.36, 2nd order trans. at 432.02, and normal b.p. at 717.824 K.  Calc'd. b.p. to S2 at 881.8 K.</t>
  </si>
  <si>
    <t>Nitrogen</t>
  </si>
  <si>
    <t>***</t>
  </si>
  <si>
    <t>Nitrogen dimer</t>
  </si>
  <si>
    <t>N2O</t>
  </si>
  <si>
    <t>Nitrogen Oxide</t>
  </si>
  <si>
    <t>N2O3</t>
  </si>
  <si>
    <t>Dinitrogen Trioxide</t>
  </si>
  <si>
    <t>N2O4</t>
  </si>
  <si>
    <t>Dinitrogen Tetraoxide</t>
  </si>
  <si>
    <t xml:space="preserve">Liquid at 294 K.  </t>
  </si>
  <si>
    <t>N2O5</t>
  </si>
  <si>
    <t>Dinitrogen Pentaoxide</t>
  </si>
  <si>
    <t>NH</t>
  </si>
  <si>
    <t>Nitrogen Monohydride</t>
  </si>
  <si>
    <t>NH2</t>
  </si>
  <si>
    <t>Nitrogen Dihydride</t>
  </si>
  <si>
    <t>Nitrogen Trihydride</t>
  </si>
  <si>
    <t>Ammonia</t>
  </si>
  <si>
    <t>NH4NO3</t>
  </si>
  <si>
    <t>Ammonium Nitrate</t>
  </si>
  <si>
    <t>Ammonia-Niter</t>
  </si>
  <si>
    <t>NO</t>
  </si>
  <si>
    <t>Nitrogen Monoxide</t>
  </si>
  <si>
    <t>NO2</t>
  </si>
  <si>
    <t>Nitrogen Dioxide</t>
  </si>
  <si>
    <t>NOF3</t>
  </si>
  <si>
    <t>Nitrosyl Trifluoride</t>
  </si>
  <si>
    <t>NOI</t>
  </si>
  <si>
    <t>Nitrosyl Iodide</t>
  </si>
  <si>
    <t>NS</t>
  </si>
  <si>
    <t>Nitrogen Sulfide</t>
  </si>
  <si>
    <t>Sodium</t>
  </si>
  <si>
    <t xml:space="preserve">  Na:  melts at 371, normal b.p. 1156, and calc'd. b.p. to monatomic gas at 1177 K.</t>
  </si>
  <si>
    <t>Na2CO3</t>
  </si>
  <si>
    <t>Sodium Carbonate</t>
  </si>
  <si>
    <t>Natrite</t>
  </si>
  <si>
    <t>Sodium Monoxide</t>
  </si>
  <si>
    <t>Na2O2</t>
  </si>
  <si>
    <t>Sodium Peroxide</t>
  </si>
  <si>
    <t>Na2S</t>
  </si>
  <si>
    <t>Sodium Monosulfide</t>
  </si>
  <si>
    <t xml:space="preserve">  Na:  melts at 371, normal b.p. 1156, and calc'd. b.p. to monatomic gas at 1177 K.  S:  trans. at 368.3, melts at 388.36, 2nd order trans. at 432.02, and normal b.p. at 717.824 K.  Calc'd. b.p. to S2 at 881.8 K.  Fit near lambda pt slightly off.</t>
  </si>
  <si>
    <t>Na2SO4</t>
  </si>
  <si>
    <t>Sodium Sulfate</t>
  </si>
  <si>
    <t>Thenardite</t>
  </si>
  <si>
    <t xml:space="preserve">  Na:  melts at 371, normal b.p. 1156, and calc'd. b.p. to monatomic gas at 1177 K.  S:  trans. at 368.3, melts at 388.36, 2nd order trans. at 432.02, and normal b.p. at 717.824 K.  Calc'd. b.p. to S2 at 881.8 K.</t>
  </si>
  <si>
    <t>NaAlO2</t>
  </si>
  <si>
    <t>Sodium Aluminate</t>
  </si>
  <si>
    <t xml:space="preserve">  Na:  melts at 371, normal b.p. 1156, and calc'd. b.p. to monatomic gas at 1177 K.  Al:  melts at 933.61 and boils at 2798 K.</t>
  </si>
  <si>
    <t>NaCl</t>
  </si>
  <si>
    <t>Sodium Chloride</t>
  </si>
  <si>
    <t>Halite</t>
  </si>
  <si>
    <t>NaHCO3</t>
  </si>
  <si>
    <t>Sodium Hydrogen Carbonate</t>
  </si>
  <si>
    <t>Nahcolite</t>
  </si>
  <si>
    <t>NaLiSO4</t>
  </si>
  <si>
    <t>Sodium Lithium Sulfate</t>
  </si>
  <si>
    <t xml:space="preserve">  Na:  melts at 371, normal b.p. 1156, and calc'd. b.p. to monatomic gas at 1177 K.  Li:  melts at 453.7, normal b.p. at 1620, and calc'd. b.p. to monatomic gas at 1638 K.  S:  trans. at 368.3, melts at 388.36, 2nd order trans. at 432.02, and normal b.p. at 717.824 K.  Calc'd. b.p. to S2 at 881.8 K.</t>
  </si>
  <si>
    <t>NaN3</t>
  </si>
  <si>
    <t>Sodium Nitride</t>
  </si>
  <si>
    <t>NaNO2</t>
  </si>
  <si>
    <t>Sodium Nitrite</t>
  </si>
  <si>
    <t>NaNO3</t>
  </si>
  <si>
    <t>Sodium Nitrate</t>
  </si>
  <si>
    <t>Soda-Niter</t>
  </si>
  <si>
    <t xml:space="preserve">  Na:  melts at 371, normal b.p. 1156, and calc'd. b.p. to monatomic gas at 1177 K.  Fit slightly off near lambda pt.</t>
  </si>
  <si>
    <t>NaO</t>
  </si>
  <si>
    <t>Monosodium Monoxide</t>
  </si>
  <si>
    <t>NaO2</t>
  </si>
  <si>
    <t>Sodium Dioxide</t>
  </si>
  <si>
    <t>NaOH</t>
  </si>
  <si>
    <t>Sodium Hydroxide</t>
  </si>
  <si>
    <t>Caustic Soda</t>
  </si>
  <si>
    <t>Niobium</t>
  </si>
  <si>
    <t xml:space="preserve">  Nb:  melts at 2740 and boils at 5130 K.</t>
  </si>
  <si>
    <t>NbO</t>
  </si>
  <si>
    <t>Niobium Monoxide</t>
  </si>
  <si>
    <t>NbO2</t>
  </si>
  <si>
    <t>Niobium Dioxide</t>
  </si>
  <si>
    <t>Ne</t>
  </si>
  <si>
    <t>Neon</t>
  </si>
  <si>
    <t>Nickel</t>
  </si>
  <si>
    <t xml:space="preserve">  Ni:  Curie pt. at 631, melts at 1728, and boils at 3159 K.  B. p. calc'd. at T where dGf of Ni(g) = 0.    </t>
  </si>
  <si>
    <t>Ni(CO)4</t>
  </si>
  <si>
    <t>Nickel Carbonyl</t>
  </si>
  <si>
    <t xml:space="preserve">  Ni:  Curie pt. at 631, melts at 1728, and boils at 3159 K.  </t>
  </si>
  <si>
    <t>Ni3S4</t>
  </si>
  <si>
    <t>Nickel Sulfide</t>
  </si>
  <si>
    <t>Poydmite</t>
  </si>
  <si>
    <t xml:space="preserve">  Ni:  Curie pt. at 631, melts at 1728, and boils at 3159 K.    S:  trans. at 368.3, melts at 388.36, 2nd order trans. at 432.02, and normal b.p. at 717.824 K.  Calc'd. b.p. to S2 at 881.8 K.</t>
  </si>
  <si>
    <t>NiCl</t>
  </si>
  <si>
    <t>Nickel Monochloride</t>
  </si>
  <si>
    <t>NiCl2</t>
  </si>
  <si>
    <t>Nickel Dichloride</t>
  </si>
  <si>
    <t>Nickel Monoxide</t>
  </si>
  <si>
    <t>Bunsenite</t>
  </si>
  <si>
    <t>NiS</t>
  </si>
  <si>
    <t>Millerite</t>
  </si>
  <si>
    <t>NiS2</t>
  </si>
  <si>
    <t>Nickel Disulfide</t>
  </si>
  <si>
    <t>Vaesite</t>
  </si>
  <si>
    <t>NiSO4</t>
  </si>
  <si>
    <t>Nickel Sulfate</t>
  </si>
  <si>
    <t>Oxygen</t>
  </si>
  <si>
    <t>Oxygen dimer</t>
  </si>
  <si>
    <t>O3</t>
  </si>
  <si>
    <t>Oxygen trimer</t>
  </si>
  <si>
    <t>Ozone</t>
  </si>
  <si>
    <t>P</t>
  </si>
  <si>
    <t>Phosphorus, white</t>
  </si>
  <si>
    <t xml:space="preserve">  P(wh):  melts at 317.3 and boils to P4 at 552.3K.  USBM b.p. changed from 550 to 552.3 to get better data fit.  P4(g) std. state above b.p.</t>
  </si>
  <si>
    <t>Phosphorus</t>
  </si>
  <si>
    <t>(red)</t>
  </si>
  <si>
    <t>P2</t>
  </si>
  <si>
    <t>Phosphorus dimer</t>
  </si>
  <si>
    <t>P4O10</t>
  </si>
  <si>
    <t>Phosphorus Pentoxide dimer</t>
  </si>
  <si>
    <t>P4O6</t>
  </si>
  <si>
    <t>Phosphorus Trioxide dimer</t>
  </si>
  <si>
    <t>P4S10</t>
  </si>
  <si>
    <t>Phosphorus Pentasulfide dimer.</t>
  </si>
  <si>
    <t xml:space="preserve">  P(wh):  melts at 317.3 and boils to P4 at 552.3K.  USBM b.p. changed from 550 to 552.3 to get better data fit.  P4(g) std. state above b.p.  S:  trans. at 368.3, melts at 388.36, 2nd order trans. at 432.02, and normal b.p. at 717.824 K.  Calc'd. b.p. to S2 at 881.8 K.</t>
  </si>
  <si>
    <t>P4S3</t>
  </si>
  <si>
    <t>Phosphorus Sesquisulfide</t>
  </si>
  <si>
    <t xml:space="preserve"> P(wh):  melts at 317.3 and boils to P4 at 552.3K.  USBM b.p. changed from 550 to 552.3 to get better data fit.  P4(g) std. state above b.p.  S:  trans. at 368.3, melts at 388.36, 2nd order trans. at 432.02, and normal b.p. at 717.824 K.  Calc'd. b.p. to S2 at 881.8 K.  Solid phase data extrapolated to Tmax.</t>
  </si>
  <si>
    <t>PO</t>
  </si>
  <si>
    <t>Phosphorus Monoxide</t>
  </si>
  <si>
    <t>PO2</t>
  </si>
  <si>
    <t>Phosphorus Dioxide</t>
  </si>
  <si>
    <t>Lead</t>
  </si>
  <si>
    <t xml:space="preserve">  Pb:  melts at 600.65 and boils at 2024 K.  B.p. set at T where dGf of liq =&gt; gas = 0.  </t>
  </si>
  <si>
    <t xml:space="preserve">  Pb:  melts at 600.65 and boils at 2024 K.  See Pb(c,l,g) for add'nl. Info.  </t>
  </si>
  <si>
    <t>Pb2</t>
  </si>
  <si>
    <t>Lead dimer</t>
  </si>
  <si>
    <t xml:space="preserve">  Pb:  melts at 600.65 and boils at 2023 K</t>
  </si>
  <si>
    <t>Pb2O2</t>
  </si>
  <si>
    <t>Lead Monoxide dimer</t>
  </si>
  <si>
    <t>dGf data obtained from HK compilation.  Enthalpy data estimated from that of PbO(g).  Data valid only 1050 - 1500 K.</t>
  </si>
  <si>
    <t>Pb2S2</t>
  </si>
  <si>
    <t>Lead Sulfide dimer</t>
  </si>
  <si>
    <t>dGf data obtained from HK compilation.  Enthalpy data estimated from that of PbS(g).  Data valid only 1050 - 1500 K.</t>
  </si>
  <si>
    <t>Pb2SO5</t>
  </si>
  <si>
    <t>Lead Sulfate, monobasic</t>
  </si>
  <si>
    <t>Specie melts at about 1250 K.</t>
  </si>
  <si>
    <t>Pb2SiO4</t>
  </si>
  <si>
    <t>Lead Silicate</t>
  </si>
  <si>
    <t xml:space="preserve">  Pb:  melts at 600.65 and boils at 2024 K  Si:  melts at 1687 and normal b.p. at 3490 K.  Calc'd. b. p. to Si(g) at 3508 K.</t>
  </si>
  <si>
    <t>Pb3O3</t>
  </si>
  <si>
    <t>Lead Monoxide trimer</t>
  </si>
  <si>
    <t>Pb3O4</t>
  </si>
  <si>
    <t>Lead Oxide, red</t>
  </si>
  <si>
    <t>Minium</t>
  </si>
  <si>
    <t xml:space="preserve">  Pb:  melts at 600.65 and boils at 2024 K</t>
  </si>
  <si>
    <t>Pb3SO6</t>
  </si>
  <si>
    <t>(c, a)</t>
  </si>
  <si>
    <t>Lead Sulfate, dibasic</t>
  </si>
  <si>
    <t>Species is metastable to the beta form below about 720 K, and melts at about 1230 K.</t>
  </si>
  <si>
    <t>Pb4O4</t>
  </si>
  <si>
    <t>Lead Monoxide tetramer</t>
  </si>
  <si>
    <t>Pb5O5</t>
  </si>
  <si>
    <t>Lead Monoxide pentamer</t>
  </si>
  <si>
    <t>Pb5SO8</t>
  </si>
  <si>
    <t>Lead Sulfate, tetrabasic</t>
  </si>
  <si>
    <t>Species melts incongruently at about 1170 K.</t>
  </si>
  <si>
    <t>Pb6O6</t>
  </si>
  <si>
    <t>Lead Monoxide hexamer</t>
  </si>
  <si>
    <t>PbBr</t>
  </si>
  <si>
    <t>Lead Monobromide</t>
  </si>
  <si>
    <t xml:space="preserve">  Pb:  melts at 600.65 and boils at 2024 K  Br:  boils to Br2 at 322.6 K.  </t>
  </si>
  <si>
    <t>PbBr2</t>
  </si>
  <si>
    <t>Lead Dibromide</t>
  </si>
  <si>
    <t>PbBr4</t>
  </si>
  <si>
    <t>Lead Tetrabromide</t>
  </si>
  <si>
    <t>PbCl2</t>
  </si>
  <si>
    <t>Lead Dichloride</t>
  </si>
  <si>
    <t>Cotunnite</t>
  </si>
  <si>
    <t>Lead Monoxide</t>
  </si>
  <si>
    <t>(r,y,l)</t>
  </si>
  <si>
    <t>Lead Monoxide, red</t>
  </si>
  <si>
    <t>Litharge</t>
  </si>
  <si>
    <t xml:space="preserve">  Pb:  melts at 600.65 and boils at 2024 K.  Specie "boils" at about 1900 K to a mixture of species.  Data extrap. 500° above USBM.</t>
  </si>
  <si>
    <t>(y,l)</t>
  </si>
  <si>
    <t>Lead Monoxide, yellow</t>
  </si>
  <si>
    <t>Massicot</t>
  </si>
  <si>
    <t>PbO2</t>
  </si>
  <si>
    <t>Lead Dioxide</t>
  </si>
  <si>
    <t>Plattnerite</t>
  </si>
  <si>
    <t>PbS</t>
  </si>
  <si>
    <t>Lead Sulfide</t>
  </si>
  <si>
    <t>Galena</t>
  </si>
  <si>
    <t xml:space="preserve">  Pb:  melts at 600.65 and boils at 2024 K  S:  trans. at 368.3, melts at 388.36, 2nd order trans. at 432.02, and normal b.p. at 717.824 K.  Calc'd. b.p. to S2 at 881.8 K.  Specie "boils" to a mixture of vapor species at about 1600 K.</t>
  </si>
  <si>
    <t xml:space="preserve">  Pb:  melts at 600.65 and boils at 2024 K  S:  trans. at 368.3, melts at 388.36, 2nd order trans. at 432.02, and normal b.p. at 717.824 K.  Calc'd. b.p. to S2 at 881.8 K.</t>
  </si>
  <si>
    <t>PbSO4</t>
  </si>
  <si>
    <t>Lead Sulfate</t>
  </si>
  <si>
    <t>Anglesite</t>
  </si>
  <si>
    <t>Anglesite, alpha</t>
  </si>
  <si>
    <t>Species is metastable to beta form above about 1150 K, and melts at about 1440 K.</t>
  </si>
  <si>
    <t>Pt</t>
  </si>
  <si>
    <t>Platinum</t>
  </si>
  <si>
    <t xml:space="preserve">  Pt:  melts at 2042 and calc'd b. p. at 4102 K.  Data extrapolated.  </t>
  </si>
  <si>
    <t>PtS</t>
  </si>
  <si>
    <t>Platinum Monosulfide</t>
  </si>
  <si>
    <t>Cooperite</t>
  </si>
  <si>
    <t xml:space="preserve">  Pt:  melts at 2042 and boils at 4102 K.  S:  trans. at 368.3, melts at 388.36, 2nd order trans. at 432.02, and normal b.p. at 717.824 K.  Calc'd. b.p. to S2 at 881.8 K.</t>
  </si>
  <si>
    <t>PtS2</t>
  </si>
  <si>
    <t>Platinum Disulfide</t>
  </si>
  <si>
    <t>Sulfur</t>
  </si>
  <si>
    <t xml:space="preserve">  S:  trans. at 368.3, melts at 388.36, 2nd order trans. at 432.02, and normal b.p. at 717.824 K.  Calc'd. b.p. to S2 at 881.8 K.  dG Eqn parameters set = 0 above b. p.</t>
  </si>
  <si>
    <t>S2</t>
  </si>
  <si>
    <t>Sulfur dimer</t>
  </si>
  <si>
    <t>S3</t>
  </si>
  <si>
    <t>Sulfur trimer</t>
  </si>
  <si>
    <t>S4</t>
  </si>
  <si>
    <t>Sulfur tetramer</t>
  </si>
  <si>
    <t>S5</t>
  </si>
  <si>
    <t>Sulfur pentamer</t>
  </si>
  <si>
    <t>S6</t>
  </si>
  <si>
    <t>Sulfur hexamer</t>
  </si>
  <si>
    <t>S7</t>
  </si>
  <si>
    <t>Sulfur heptamer</t>
  </si>
  <si>
    <t>S8</t>
  </si>
  <si>
    <t>Sulfur octamer</t>
  </si>
  <si>
    <t>SO</t>
  </si>
  <si>
    <t>Sulfur Monoxide</t>
  </si>
  <si>
    <t>Sulfur Dioxide</t>
  </si>
  <si>
    <t>SO3</t>
  </si>
  <si>
    <t>Sulfur Trioxide</t>
  </si>
  <si>
    <t>S has several transitions.  SO3 is a liquid at 298.15 K; b.p. is 314 K.</t>
  </si>
  <si>
    <t>Antimony</t>
  </si>
  <si>
    <t xml:space="preserve">  Sb:  melts at 903.9 and normal b.p. to mixed Sb species at 1860 K, and calc'd b. p. to Sb2(g) at 1949 K.  Sb2(g) std state above b.p.  dGf set = 0 above b. p.</t>
  </si>
  <si>
    <t>Sb2O3</t>
  </si>
  <si>
    <t>(cub,orth,l)</t>
  </si>
  <si>
    <t>Antimony Sesquioxide</t>
  </si>
  <si>
    <t xml:space="preserve">  Sb:  melts at 903.9 and normal b.p. at 1860 K, and calc'd b. p. to Sb2(g) at 1949 K</t>
  </si>
  <si>
    <t>(ortho)</t>
  </si>
  <si>
    <t>Sb2O4</t>
  </si>
  <si>
    <t>Antimony Tetroxide</t>
  </si>
  <si>
    <t>Sb2O5</t>
  </si>
  <si>
    <t>Antimony Pentoxide</t>
  </si>
  <si>
    <t>Sb4</t>
  </si>
  <si>
    <t>Antimony tetramer</t>
  </si>
  <si>
    <t xml:space="preserve">  Sb:  melts at 903.9 and normal b.p. to mixed Sb species at 1860 K.  Calc'd b. p. to Sb2(g) at 1949 K.  Sb2(g) std state above b.p.  dGf set = 0 above b. p.</t>
  </si>
  <si>
    <t>Sb4O6</t>
  </si>
  <si>
    <t>Antimony Trioxide dimer</t>
  </si>
  <si>
    <t>Se</t>
  </si>
  <si>
    <t>Selenium</t>
  </si>
  <si>
    <t xml:space="preserve">  Se:  melts at 494.3 and normal b.p. at 958 K.  Calc'd b. p. to Se2 at 1016.55 K.  The fictive b. p. of 1016.55 was required to obtain a good fit to tabular data.</t>
  </si>
  <si>
    <t xml:space="preserve">  Se:  melts at 494.3 and normal b.p. at 958 K.  Calc'd b. p. to Se2 at 1016.55 K.</t>
  </si>
  <si>
    <t>Se2</t>
  </si>
  <si>
    <t>Selenium dimer</t>
  </si>
  <si>
    <t>Se3</t>
  </si>
  <si>
    <t>Selenium trimer</t>
  </si>
  <si>
    <t>Se4</t>
  </si>
  <si>
    <t>Selenium tetramer</t>
  </si>
  <si>
    <t>Se5</t>
  </si>
  <si>
    <t>Selenium pentamer</t>
  </si>
  <si>
    <t>Se6</t>
  </si>
  <si>
    <t>Selenium hexamer</t>
  </si>
  <si>
    <t>Se7</t>
  </si>
  <si>
    <t>Selenium heptamer</t>
  </si>
  <si>
    <t>Se8</t>
  </si>
  <si>
    <t>Selenium octamer</t>
  </si>
  <si>
    <t>Silicon</t>
  </si>
  <si>
    <t xml:space="preserve">  Si:  melts at 1687 and normal b.p. at 3490 K.  Calc'd b. p. to Si(g) at 3508 K.</t>
  </si>
  <si>
    <t>Si2</t>
  </si>
  <si>
    <t>Silicon dimer</t>
  </si>
  <si>
    <t xml:space="preserve">  Si:  melts at 1687 and normal b.p. at 3490 K.  Calc'd. b. p. to Si(g) at 3508 K.</t>
  </si>
  <si>
    <t>Si2N</t>
  </si>
  <si>
    <t>Disilicon Mononitride</t>
  </si>
  <si>
    <t>Si2ON2</t>
  </si>
  <si>
    <t>Silicon Oxynitride</t>
  </si>
  <si>
    <t>Si3</t>
  </si>
  <si>
    <t>Silicon trimer</t>
  </si>
  <si>
    <t>Si3N4</t>
  </si>
  <si>
    <t>Silicon Nitride</t>
  </si>
  <si>
    <t>SiC</t>
  </si>
  <si>
    <t>(a,hex)</t>
  </si>
  <si>
    <t>Silicon Carbide</t>
  </si>
  <si>
    <t xml:space="preserve">  Si:  melts at 1687 and normal b.p. at 3490 K.  Calc'd. b. p. to Si(g) at 3508 K.  SiC decomposes to mixed gases at about 3260 K &amp; 1 atm.  Data extrapolated by assuming linear Cp with T.</t>
  </si>
  <si>
    <t>(b,cubic)</t>
  </si>
  <si>
    <t>Moissanite</t>
  </si>
  <si>
    <t>SiCl</t>
  </si>
  <si>
    <t>Silicon Monochloride</t>
  </si>
  <si>
    <t>SiCl2</t>
  </si>
  <si>
    <t>Silicon Dichloride</t>
  </si>
  <si>
    <t>SiCl3</t>
  </si>
  <si>
    <t>Silicon Trichloride</t>
  </si>
  <si>
    <t>SiCl4</t>
  </si>
  <si>
    <t>Silicon Tetrachloride</t>
  </si>
  <si>
    <t>SiH3</t>
  </si>
  <si>
    <t>Silicon Trihydride</t>
  </si>
  <si>
    <t>SiH3Cl</t>
  </si>
  <si>
    <t>Silane Monochloride</t>
  </si>
  <si>
    <t>SiH4</t>
  </si>
  <si>
    <t>Silicon Tetrahydride</t>
  </si>
  <si>
    <t>SiHCl3</t>
  </si>
  <si>
    <t>Silane Trichloride</t>
  </si>
  <si>
    <t>SiO</t>
  </si>
  <si>
    <t>Silicon Monoxide</t>
  </si>
  <si>
    <t xml:space="preserve">  Si:  melts at 1687 and normal b.p. at 3490 K.  Calc'd. b. p. to Si(g) at 3508 K.  Data extrapolated by assuming Cp linear with T.</t>
  </si>
  <si>
    <t>(crist)</t>
  </si>
  <si>
    <t>Silicon Dioxide</t>
  </si>
  <si>
    <t>Cristobalite</t>
  </si>
  <si>
    <t xml:space="preserve">  Si:  melts at 1687 and normal b.p. at 3490 K.  Calc'd. b. p. to Si(g) at 3508 K.  Crist. melts to Vitr. (FACT data) at 1970 K.</t>
  </si>
  <si>
    <t>(vitr)</t>
  </si>
  <si>
    <t>Silicon dioxide</t>
  </si>
  <si>
    <t>Silica, Vitreous</t>
  </si>
  <si>
    <t>Data preferred to that of USBM (Glass).  Crist. melts to Vitr. at 1970 K.  Actual m.p. is close to 1996 K.  Slight differences in dGf have big effect on transf. temps.</t>
  </si>
  <si>
    <t>(glass)</t>
  </si>
  <si>
    <t>Silica, Glass</t>
  </si>
  <si>
    <t xml:space="preserve">  Si:  melts at 1687 and normal b.p. at 3490 K.  Calc'd. b. p. to Si(g) at 3508 K.  dGf data off; Glass more stable than Crist above nominal m.p. of 2000 K.  See Vitr. entry.</t>
  </si>
  <si>
    <t>(qtz)</t>
  </si>
  <si>
    <t>Quartz</t>
  </si>
  <si>
    <t xml:space="preserve">  Si:  melts at 1687 and normal b.p. at 3490 K.  Calc'd. b. p. to Si(g) at 3508 K.  Qtz. transf. to Trid. at 1195 K.</t>
  </si>
  <si>
    <t>(trid)</t>
  </si>
  <si>
    <t>Tridymite</t>
  </si>
  <si>
    <t xml:space="preserve">  Si:  melts at 1687 and normal b.p. at 3490 K.  Calc'd. b. p. to Si(g) at 3508 K.  Trid. transf. to Crist. at 1695 K.</t>
  </si>
  <si>
    <t>(b,l,g)</t>
  </si>
  <si>
    <t>Tin</t>
  </si>
  <si>
    <t xml:space="preserve">  Sn:  trans. at 286.2, melts at 505.12, and boils at 2876 K.</t>
  </si>
  <si>
    <t>Sn2O2</t>
  </si>
  <si>
    <t>Tin Monoxide dimer</t>
  </si>
  <si>
    <t>Sn2S2</t>
  </si>
  <si>
    <t>Tin Sulfide dimer</t>
  </si>
  <si>
    <t>dGf data obtained from HK compilation.  Enthalpy data estimated from that of SnS(g).  Data valid only 1050 - 1500 K.</t>
  </si>
  <si>
    <t>Sn2S3</t>
  </si>
  <si>
    <t>Tin Sesquisulfide</t>
  </si>
  <si>
    <t>Ottemanite</t>
  </si>
  <si>
    <t xml:space="preserve">  Sn:  trans. at 286.2, melts at 505.12, and boils at 2876 K.  S:  trans. at 368.3, melts at 388.36, 2nd order trans. at 432.02, and normal b.p. at 717.824 K.  Calc'd. b.p. to S2 at 881.8 K.</t>
  </si>
  <si>
    <t>Sn3O3</t>
  </si>
  <si>
    <t>Tin Monoxide trimer</t>
  </si>
  <si>
    <t>Sn4O4</t>
  </si>
  <si>
    <t>Tin Monoxide tetramer</t>
  </si>
  <si>
    <t>SnCl4</t>
  </si>
  <si>
    <t>Tin Tetrachloride</t>
  </si>
  <si>
    <t>SnO</t>
  </si>
  <si>
    <t>Tin Monoxide</t>
  </si>
  <si>
    <t>Romarehite</t>
  </si>
  <si>
    <t>SnO2</t>
  </si>
  <si>
    <t>Tin Dioxide</t>
  </si>
  <si>
    <t>Cassiterite</t>
  </si>
  <si>
    <t>Ta</t>
  </si>
  <si>
    <t>Tantalum</t>
  </si>
  <si>
    <t xml:space="preserve">  Ta:  melts at 3258 and calc'd. b. p. of 5739 K.</t>
  </si>
  <si>
    <t xml:space="preserve">  Ta:  melts at 3258 and calc'd b. p. of 5739 K.  dGf set = 0 above b. p.</t>
  </si>
  <si>
    <t>Ta2C</t>
  </si>
  <si>
    <t>Ditantalum Carbide</t>
  </si>
  <si>
    <t>Ta2N</t>
  </si>
  <si>
    <t>Ditantalum Nitride</t>
  </si>
  <si>
    <t>Ta2O5</t>
  </si>
  <si>
    <t>(b)</t>
  </si>
  <si>
    <t>Tantalum Pentoxide</t>
  </si>
  <si>
    <t>Tautite</t>
  </si>
  <si>
    <t>TaB2</t>
  </si>
  <si>
    <t>Tantalum Diboride</t>
  </si>
  <si>
    <t xml:space="preserve">  Ta:  melts at 3258 and calc'd. b. p. of 5739 K.  B:  melts at 2300 and calc'd b. p. is 4113 K.</t>
  </si>
  <si>
    <t>TaC</t>
  </si>
  <si>
    <t>Tantalum Carbide</t>
  </si>
  <si>
    <t>TaN</t>
  </si>
  <si>
    <t>Tantalum Nitride</t>
  </si>
  <si>
    <t>Tellurium</t>
  </si>
  <si>
    <t xml:space="preserve">  Te:  melts at 722.65 and boils to equilibrium Te(x) mixture at 1262 K.  Calc'd b. p. at 1339 K to Te2 at 1 atm </t>
  </si>
  <si>
    <t xml:space="preserve">  Te:  melts at 722.65 and boils to equilibrium Te(x) mixture at 1262 K.  Calc'd b. p. at 1339 K to Te2 at 1 atm.  </t>
  </si>
  <si>
    <t>Te2</t>
  </si>
  <si>
    <t>Tellurium dimer</t>
  </si>
  <si>
    <t xml:space="preserve">  Te:  melts at 722.65 and boils to equilibrium Te(x) mixture at 1262 K.  Calc'd b. p. at 1339 K to Te2 at 1 atm.  dGf set = 0 above b. p. </t>
  </si>
  <si>
    <t>TeO</t>
  </si>
  <si>
    <t>Tellurium Monoxide</t>
  </si>
  <si>
    <t>TeO2</t>
  </si>
  <si>
    <t>Tellurium Dioxide</t>
  </si>
  <si>
    <t>Tellurite</t>
  </si>
  <si>
    <t>Titanium</t>
  </si>
  <si>
    <t xml:space="preserve">  Ti:  trans. at 1156, melts at 1945, and boils at 3611 K.  B. p. calc'd at T where dGf of Ti(g) = 0.</t>
  </si>
  <si>
    <t>TiCl</t>
  </si>
  <si>
    <t>Titanium Monochloride</t>
  </si>
  <si>
    <t>TiCl2</t>
  </si>
  <si>
    <t>Titanium Dichloride</t>
  </si>
  <si>
    <t xml:space="preserve">Sublimation Pt </t>
  </si>
  <si>
    <t>TiCl3</t>
  </si>
  <si>
    <t>Titanium Trichloride</t>
  </si>
  <si>
    <t>TiCl4</t>
  </si>
  <si>
    <t>Titanium Tetrachloride</t>
  </si>
  <si>
    <t>TiO</t>
  </si>
  <si>
    <t>Titanium Monoxide</t>
  </si>
  <si>
    <t>Hongquiite</t>
  </si>
  <si>
    <t>TiO2</t>
  </si>
  <si>
    <t>(anatase)</t>
  </si>
  <si>
    <t>Titanium Dioxide</t>
  </si>
  <si>
    <t>Anatase</t>
  </si>
  <si>
    <t>(rutile)</t>
  </si>
  <si>
    <t>Rutile</t>
  </si>
  <si>
    <t>TiOCl</t>
  </si>
  <si>
    <t>Titanium Oxychloride</t>
  </si>
  <si>
    <t>TiOCl2</t>
  </si>
  <si>
    <t>Titanium Oxide Dichloride</t>
  </si>
  <si>
    <t>Vanadium</t>
  </si>
  <si>
    <t xml:space="preserve">  V:  melts at 2190 and boils at 3694 K.</t>
  </si>
  <si>
    <t>Tungsten</t>
  </si>
  <si>
    <t xml:space="preserve">  W:  melts at 3680 and boils at 5931 K.</t>
  </si>
  <si>
    <t>W(CO)6</t>
  </si>
  <si>
    <t>Tungsten Carbonyl</t>
  </si>
  <si>
    <t>W2B</t>
  </si>
  <si>
    <t>Ditungsten Boride</t>
  </si>
  <si>
    <t xml:space="preserve">  W:  melts at 3680 and boils at 5931 K.  B:  melts at 2300 and calc'd b. p. is 4113 K.</t>
  </si>
  <si>
    <t>W2O6</t>
  </si>
  <si>
    <t>Tungsten Trioxide dimer</t>
  </si>
  <si>
    <t>W3O8</t>
  </si>
  <si>
    <t>Tritungsten Octaoxide</t>
  </si>
  <si>
    <t>W3O9</t>
  </si>
  <si>
    <t>Tungsten Trioxide trimer</t>
  </si>
  <si>
    <t>W4O12</t>
  </si>
  <si>
    <t>Tungsten Trioxide tetramer</t>
  </si>
  <si>
    <t>WO</t>
  </si>
  <si>
    <t>Tungsten Monoxide</t>
  </si>
  <si>
    <t>WO2</t>
  </si>
  <si>
    <t>Tungsten Dioxide</t>
  </si>
  <si>
    <t>WO3</t>
  </si>
  <si>
    <t>Tungsten Trioxide</t>
  </si>
  <si>
    <t>Zinc</t>
  </si>
  <si>
    <t xml:space="preserve">  Zn:  melts at 692.73 and boils at 1180 K.  </t>
  </si>
  <si>
    <t>ZnBr2</t>
  </si>
  <si>
    <t>Zinc Bromide</t>
  </si>
  <si>
    <t xml:space="preserve">  Zn:  melts at 692.73 and boils at 1180 K.  Br:  boils to Br2 at 322.6 K.  </t>
  </si>
  <si>
    <t>ZnCO3</t>
  </si>
  <si>
    <t>Zinc Carbonate</t>
  </si>
  <si>
    <t>Smithsonite</t>
  </si>
  <si>
    <t xml:space="preserve">  Zn:  melts at 692.73 and boils at 1180 K.</t>
  </si>
  <si>
    <t>ZnCl2</t>
  </si>
  <si>
    <t>Zinc Chloride</t>
  </si>
  <si>
    <t>ZnFe2O4</t>
  </si>
  <si>
    <t>Zinc Ferrite</t>
  </si>
  <si>
    <t>Franklinite</t>
  </si>
  <si>
    <t xml:space="preserve">  Zn:  melts at 692.73 and boils at 1180 K.  Fe: Curie p. at 1043, transfs. at 1185 &amp; 1667, melts at 1811, and boils at 3135 K</t>
  </si>
  <si>
    <t xml:space="preserve">  Zn:  melts at 692.73 and boils at 1180 K.  Fe: Curie p. at 1043, transfs. at 1185 &amp; 1667, melts at 1811, and boils at 3135 K.  HSC data recommended in preference to USBM.</t>
  </si>
  <si>
    <t>ZnO</t>
  </si>
  <si>
    <t>Zinc Oxide</t>
  </si>
  <si>
    <t>Zincite</t>
  </si>
  <si>
    <t>ZnS</t>
  </si>
  <si>
    <t>(cubic; Sp)</t>
  </si>
  <si>
    <t>Zinc Sulfide</t>
  </si>
  <si>
    <t>Sphalerite</t>
  </si>
  <si>
    <t xml:space="preserve">  Zn:  melts at 692.73 and boils at 1180 K.  S:  trans. at 368.3, melts at 388.36, 2nd order trans. at 432.02, and normal b.p. at 717.824 K.  Calc'd. b.p. to S2 at 881.8 K.  Cp extrapolated to 1800 K</t>
  </si>
  <si>
    <t>(hexag; Wrtz)</t>
  </si>
  <si>
    <t>Wurtzite</t>
  </si>
  <si>
    <t xml:space="preserve">  Zn:  melts at 692.73 and boils at 1180 K.  S:  trans. at 368.3, melts at 388.36, 2nd order trans. at 432.02, and normal b.p. at 717.824 K.  Calc'd. b.p. to S2 at 881.8 K.  Cp extrapolated to 1800 K.</t>
  </si>
  <si>
    <t>ZnSO4</t>
  </si>
  <si>
    <t>Zinc Sulfate</t>
  </si>
  <si>
    <t>Zincosite</t>
  </si>
  <si>
    <t xml:space="preserve">  Zn:  melts at 692.73 and boils at 1180 K.  S:  trans. at 368.3, melts at 388.36, 2nd order trans. at 432.02, and normal b.p. at 717.824 K.  Calc'd. b.p. to S2 at 881.8 K.  Tabular Cp and HT-H298 data above 1015 K are internally inconsistent.</t>
  </si>
  <si>
    <t>Zirconium</t>
  </si>
  <si>
    <t xml:space="preserve">  Zr:  trans. at 1136, melts at 2125, and calc'd. b. p. of 4779 K where dGf of Zr(g) = 0.  Some differences between JANAF &amp; FREED Zr(l) and Zr(g) data..  </t>
  </si>
  <si>
    <t>Zr(SO4)2</t>
  </si>
  <si>
    <t>Zirconium Sulfate</t>
  </si>
  <si>
    <t xml:space="preserve">  Zr:  trans. at 1136, melts at 2125, and calc'd b. p. of 4779K.  S:  trans. at 368.3, melts at 388.36, 2nd order trans. at 432.02, and normal b.p. at 717.824 K.  Calc'd. b.p. to S2 at 881.8 K.</t>
  </si>
  <si>
    <t>ZrO2</t>
  </si>
  <si>
    <t>Zirconium Dioxide</t>
  </si>
  <si>
    <t>Baddeleyite/zirconia</t>
  </si>
  <si>
    <t xml:space="preserve">  Zr:  trans. at 1136, melts at 2125, and calc'd b. p. of 4779K.</t>
  </si>
  <si>
    <t>See comments in cell D6</t>
  </si>
  <si>
    <t>Transformations in Reference State Elements</t>
  </si>
  <si>
    <t>Ag:  melts at 1235.08 and boils at 2439 K.</t>
  </si>
  <si>
    <t>Al:  melts at 933.61 and boils at 2798 K.</t>
  </si>
  <si>
    <t>Ar:  no transformations.</t>
  </si>
  <si>
    <t>As:  sublimes to As4 at 876 K.</t>
  </si>
  <si>
    <t>Au:  melts at 1337.58 and boils at 3130 K.</t>
  </si>
  <si>
    <t>B:  melts at 2300 and calc'd b. p. is 4113 K.</t>
  </si>
  <si>
    <t>Ba:  transfs. at 582 &amp; 768, melts at 1002, and calc'd. b. p. at 2141 K, where dGf of Ba(g) = 0.</t>
  </si>
  <si>
    <t>Be:  trans. at 1527, melts at 1560, and boils at 2745 K.</t>
  </si>
  <si>
    <t>Bi:  melts at 544.59 and boils to Bi(g) at 1910 K.</t>
  </si>
  <si>
    <t xml:space="preserve">Br:  boils to Br2 at 322.6 K.  </t>
  </si>
  <si>
    <t xml:space="preserve">C:  sublimes at 1 atm. to a mixture of polymers at about 4000 K.   </t>
  </si>
  <si>
    <t>Ca:  trans. at 720, melts at 1112, and boils at 1757 K.</t>
  </si>
  <si>
    <t>Cd:  melts at 594.26 and boils at 1040 K.</t>
  </si>
  <si>
    <t>Ce:  trans. at 999, melts at 1071, and boils at 3700 K.</t>
  </si>
  <si>
    <t>Cl:  no transformations.</t>
  </si>
  <si>
    <t>Cm:  trans. at 1550 and melts at 1618 K.</t>
  </si>
  <si>
    <t xml:space="preserve">Co:  trans. at 700, Curie p. at 1394, melts at 1768, and boils at 3196 K. </t>
  </si>
  <si>
    <t>Cr:  2nd. order trans. at 311.5, melts at 2130, and boils at 2943 K.</t>
  </si>
  <si>
    <t>Cs:  melts at 301.55, normal b.p. at 941, and calc'd. b.p. to monatomic gas at 952 K.</t>
  </si>
  <si>
    <t>Cu:  melts at 1357.6 and boils at 2839 K.</t>
  </si>
  <si>
    <t>Dy:  trans. at 1657, melts at 1682, and boils at 2835 K.</t>
  </si>
  <si>
    <t>Er: melts at 1795 and boils at 3136 K.</t>
  </si>
  <si>
    <t>Eu: melts at 1090 and boils at 1800 K.</t>
  </si>
  <si>
    <t>F:  no transformations.</t>
  </si>
  <si>
    <t>Fe: Curie p. at 1043, transfs. at 1185 &amp; 1667, melts at 1811, and boils at 3135 K.</t>
  </si>
  <si>
    <t>Ga:  melts at 302.9 and boils at 2478 K.</t>
  </si>
  <si>
    <t>Gd: Curie p. at 291.8, trans at 1533, melts at 1585, and boils at 3540 K.</t>
  </si>
  <si>
    <t>Ge:  melts at 1210.4 and boils at 3106 K.</t>
  </si>
  <si>
    <t>H:  no transformations.</t>
  </si>
  <si>
    <t>He:  no transformations.</t>
  </si>
  <si>
    <t>Hf:  trans. at 2013, melts at 2470, and boils at 4964 K.</t>
  </si>
  <si>
    <t>Hg:  melts at 234.29 K, and boils at 629.81 K.</t>
  </si>
  <si>
    <t>Ho:  trans. at 1701, melts at 1743, and boils at 2968 K.</t>
  </si>
  <si>
    <t>I:  melts at 386.8 and boils at 458.4 K.</t>
  </si>
  <si>
    <t>In:  melts at 429.78 and boils at 2346 K.</t>
  </si>
  <si>
    <t>Ir:  melts at 2716 and boils at 4697 K.</t>
  </si>
  <si>
    <t xml:space="preserve">K:  melts at 336.35, normal b.p. at 1037, and calc'd b.p. to monatomic gas at 1043.7 K. </t>
  </si>
  <si>
    <t>Kr:  no transformations.</t>
  </si>
  <si>
    <t>La:  transfs. at 550 &amp; 1134, melts at 1193, and boils at 3730 K.</t>
  </si>
  <si>
    <t>Li:  melts at 453.7, normal b.p. at 1620, and calc'd. b.p. to monatomic gas at 1638 K.</t>
  </si>
  <si>
    <t>Lu:  melts at 1936 and boils at 3668 K.</t>
  </si>
  <si>
    <t>Mg:  melts at 922 and boils at 1363 K.</t>
  </si>
  <si>
    <t>Mn:  transfs. at 980, 1360, &amp; 1410, melts at 1517, and boils at 2308K.</t>
  </si>
  <si>
    <t>Mo:  melts at 2890 and boils at 4952 K.</t>
  </si>
  <si>
    <t>N:  no transformations.</t>
  </si>
  <si>
    <t>Na:  melts at 371, normal b.p. 1156, and calc'd. b.p. to monatomic gas at 1177 K.</t>
  </si>
  <si>
    <t>Nb:  melts at 2740 and boils at 5130 K.</t>
  </si>
  <si>
    <t>Nd:  trans. at 1128, melts at 1289, and boils at 3341 K.</t>
  </si>
  <si>
    <t>Ne:  no transformations.</t>
  </si>
  <si>
    <t xml:space="preserve">Ni:  Curie pt. at 631, melts at 1728, and boils at 3156 K.  </t>
  </si>
  <si>
    <t>Np:  transfs. at 553 &amp; 849, melts at 912, and boils at 4352 K.</t>
  </si>
  <si>
    <t>O:  no transformations.</t>
  </si>
  <si>
    <t>Os:  melts at 3300 and boils at 5281 K.</t>
  </si>
  <si>
    <t>P(wh):  melts at 317.3 and boils to P4 at 552.3K.  USBM b.p. changed from 550 to 552.3 to get better data fit.  P4(g) std. state above b.p.</t>
  </si>
  <si>
    <t xml:space="preserve">Pa:  trans. at 1443, and melts at 1845 K. </t>
  </si>
  <si>
    <t>Pb:  melts at 600.65 and boils at 2024 K.</t>
  </si>
  <si>
    <t>Pd:  melts at 1827 and boils at 3253 K.</t>
  </si>
  <si>
    <t>Pr:  trans. at 1068, melts at 1204 and boils at 3785 K.</t>
  </si>
  <si>
    <t>Pt:  melts at 2042 and boils at 4102 K.</t>
  </si>
  <si>
    <t>Pu:  transfs. at 395, 480, 588, 730, &amp; 752, melts at 913, and boils at 3498 K.</t>
  </si>
  <si>
    <t>Rb:  melts at 312.64, normal b.p. at 961, and calc'd. b.p. to monatomic gas at 974.5 K.</t>
  </si>
  <si>
    <t>Re:  melts at 3453 and boils at 5864 K.</t>
  </si>
  <si>
    <t>Rh:  melts at 2237 and boils at 3967 K.</t>
  </si>
  <si>
    <t>Ru:  melts at 2607 and boils at 4419 K.</t>
  </si>
  <si>
    <t>S:  trans. at 368.3, melts at 388.36, 2nd order trans. at 432.02, and normal b.p. at 717.824 K.  Calc'd. b.p. to S2 at 881.8 K.</t>
  </si>
  <si>
    <t xml:space="preserve">     normal b.p. at 717.824 K.  Calc'd. b.p. to S2 at 881.8 K.  </t>
  </si>
  <si>
    <t>Sb:  melts at 903.9 and normal b.p. at 1860 K, and calc'd b. p. to Sb2(g) at 1949 K.</t>
  </si>
  <si>
    <t>Sc:  trans. at 1608, melts at 1812, and boils at 3104 K.</t>
  </si>
  <si>
    <t>Se:  melts at 494.3 and normal b.p. at 958 K.  Calc'd b. p. to Se2 at 1016.55 K.</t>
  </si>
  <si>
    <t>Si:  melts at 1687 and normal b.p. at 3490 K.  Calc'd. b. p. to Si(g) at 3508 K.</t>
  </si>
  <si>
    <t>Sm:  trans. at 1190, melts at 1345, and boils at 2061K.</t>
  </si>
  <si>
    <t>Sn:  trans. at 286.2, melts at 505.12, and boils at 2876 K.</t>
  </si>
  <si>
    <t>Sr:  trans. at 828, melts at 1041, and boils at 1654.1 K.</t>
  </si>
  <si>
    <t>Ta:  melts at 3258 and calc'd. b. p. of 5739 K.</t>
  </si>
  <si>
    <t>Tb:  trans. at 1560, melts at 1630, and boils at 3496 K.</t>
  </si>
  <si>
    <t>Te:  melts at 722.65 and normal b. p.  at 1262 K.  Calcd. b. p. to Te2 at 1339 K.</t>
  </si>
  <si>
    <t>Th:  trans. at 1633, melts at 2023, and boils at 5056 K.</t>
  </si>
  <si>
    <t>Ti:  trans. at 1156, melts at 1945, and boils at 3611 K.  B. p. calc'd at T where dGf of Ti(g) = 0.</t>
  </si>
  <si>
    <t>Tl:  trans. at 507, melts at 577, and boils at 1746 K.</t>
  </si>
  <si>
    <t>Tm:  melts at 1818, and boils at 2220 K.</t>
  </si>
  <si>
    <t>U:  transfs. at 942 &amp; 1049, melts at 1408, and boils at 4402 K.</t>
  </si>
  <si>
    <t>V:  melts at 2190 and boils at 3694 K.</t>
  </si>
  <si>
    <t>W:  melts at 3680 and boils at 5931 K.</t>
  </si>
  <si>
    <t>Xe:  no transformations.</t>
  </si>
  <si>
    <t>Y:  trans. at 1752, melts at 1799, and boils at 3611 K.</t>
  </si>
  <si>
    <t>Yb:  2nd. order trans. at 553, trans. at 1033, melts at 1097, and boils at 1467 K.</t>
  </si>
  <si>
    <t>Zn:  melts at 692.73 and boils at 1180 K.</t>
  </si>
  <si>
    <t>Zr:  trans. at 1136, melts at 2125, and calc'd b. p. of 4779K.</t>
  </si>
  <si>
    <t>?</t>
  </si>
  <si>
    <t>1768-1900</t>
  </si>
  <si>
    <t>298-1358</t>
  </si>
  <si>
    <t>298-1652</t>
  </si>
  <si>
    <t>900-1870</t>
  </si>
  <si>
    <t>598-1465</t>
  </si>
  <si>
    <t>298-922</t>
  </si>
  <si>
    <t>298-601</t>
  </si>
  <si>
    <t>1155-1945</t>
  </si>
  <si>
    <t>298-700</t>
  </si>
  <si>
    <t>273-1043</t>
  </si>
  <si>
    <t>1043-1185</t>
  </si>
  <si>
    <t>1185-1667</t>
  </si>
  <si>
    <t>1667-1811</t>
  </si>
  <si>
    <t>1811-1873</t>
  </si>
  <si>
    <t>298-980</t>
  </si>
  <si>
    <t>980-1360</t>
  </si>
  <si>
    <t>1360-1410</t>
  </si>
  <si>
    <t>1410-1517</t>
  </si>
  <si>
    <t>298-631</t>
  </si>
  <si>
    <t>631-1728</t>
  </si>
  <si>
    <t>298-1156</t>
  </si>
  <si>
    <t>700-1394</t>
  </si>
  <si>
    <t>1394-1768</t>
  </si>
  <si>
    <t>ebulição cal/mol</t>
  </si>
  <si>
    <t>fusão   cal/mol</t>
  </si>
  <si>
    <t>Tr.est sólido cal/mol</t>
  </si>
  <si>
    <t>Tr.est sólido  cal/mol</t>
  </si>
  <si>
    <r>
      <t>D</t>
    </r>
    <r>
      <rPr>
        <b/>
        <sz val="12"/>
        <color rgb="FFFF0000"/>
        <rFont val="Arial"/>
        <family val="2"/>
      </rPr>
      <t>H</t>
    </r>
    <r>
      <rPr>
        <b/>
        <vertAlign val="superscript"/>
        <sz val="12"/>
        <color rgb="FFFF0000"/>
        <rFont val="Arial"/>
        <family val="2"/>
      </rPr>
      <t>o</t>
    </r>
    <r>
      <rPr>
        <b/>
        <sz val="12"/>
        <color rgb="FFFF0000"/>
        <rFont val="Arial"/>
        <family val="2"/>
      </rPr>
      <t xml:space="preserve">    (298K) cal/mol</t>
    </r>
  </si>
  <si>
    <r>
      <t>S</t>
    </r>
    <r>
      <rPr>
        <b/>
        <vertAlign val="superscript"/>
        <sz val="12"/>
        <color rgb="FF0000FF"/>
        <rFont val="Arial"/>
        <family val="2"/>
      </rPr>
      <t>o</t>
    </r>
    <r>
      <rPr>
        <b/>
        <sz val="12"/>
        <color rgb="FF0000FF"/>
        <rFont val="Arial"/>
        <family val="2"/>
      </rPr>
      <t xml:space="preserve">         (298 K) cal/mol.K</t>
    </r>
  </si>
  <si>
    <t>298-1338</t>
  </si>
  <si>
    <t>1338-1600</t>
  </si>
  <si>
    <t>1338-3000</t>
  </si>
  <si>
    <t>X,Al</t>
  </si>
  <si>
    <r>
      <rPr>
        <sz val="14"/>
        <rFont val="Symbol"/>
        <family val="1"/>
        <charset val="2"/>
      </rPr>
      <t>D</t>
    </r>
    <r>
      <rPr>
        <sz val="14"/>
        <rFont val="Arial"/>
        <family val="2"/>
      </rPr>
      <t>H</t>
    </r>
    <r>
      <rPr>
        <vertAlign val="superscript"/>
        <sz val="14"/>
        <rFont val="Arial"/>
        <family val="2"/>
      </rPr>
      <t>M</t>
    </r>
    <r>
      <rPr>
        <vertAlign val="subscript"/>
        <sz val="14"/>
        <rFont val="Arial"/>
        <family val="2"/>
      </rPr>
      <t>Al</t>
    </r>
  </si>
  <si>
    <r>
      <rPr>
        <sz val="14"/>
        <rFont val="Symbol"/>
        <family val="1"/>
        <charset val="2"/>
      </rPr>
      <t>D</t>
    </r>
    <r>
      <rPr>
        <sz val="14"/>
        <rFont val="Arial"/>
        <family val="2"/>
      </rPr>
      <t>S</t>
    </r>
    <r>
      <rPr>
        <vertAlign val="superscript"/>
        <sz val="14"/>
        <rFont val="Arial"/>
        <family val="2"/>
      </rPr>
      <t>M</t>
    </r>
    <r>
      <rPr>
        <vertAlign val="subscript"/>
        <sz val="14"/>
        <rFont val="Arial"/>
        <family val="2"/>
      </rPr>
      <t>Al</t>
    </r>
  </si>
  <si>
    <t>X,Fe</t>
  </si>
  <si>
    <r>
      <rPr>
        <sz val="14"/>
        <rFont val="Symbol"/>
        <family val="1"/>
        <charset val="2"/>
      </rPr>
      <t>D</t>
    </r>
    <r>
      <rPr>
        <sz val="14"/>
        <rFont val="Arial"/>
        <family val="2"/>
      </rPr>
      <t>H</t>
    </r>
    <r>
      <rPr>
        <vertAlign val="superscript"/>
        <sz val="14"/>
        <rFont val="Arial"/>
        <family val="2"/>
      </rPr>
      <t>M</t>
    </r>
    <r>
      <rPr>
        <vertAlign val="subscript"/>
        <sz val="14"/>
        <rFont val="Arial"/>
        <family val="2"/>
      </rPr>
      <t>Fe</t>
    </r>
  </si>
  <si>
    <r>
      <rPr>
        <sz val="14"/>
        <rFont val="Symbol"/>
        <family val="1"/>
        <charset val="2"/>
      </rPr>
      <t>D</t>
    </r>
    <r>
      <rPr>
        <sz val="14"/>
        <rFont val="Arial"/>
        <family val="2"/>
      </rPr>
      <t>S</t>
    </r>
    <r>
      <rPr>
        <vertAlign val="superscript"/>
        <sz val="14"/>
        <rFont val="Arial"/>
        <family val="2"/>
      </rPr>
      <t>M</t>
    </r>
    <r>
      <rPr>
        <vertAlign val="subscript"/>
        <sz val="14"/>
        <rFont val="Arial"/>
        <family val="2"/>
      </rPr>
      <t>Fe</t>
    </r>
  </si>
  <si>
    <t>(em calorias)</t>
  </si>
  <si>
    <t>{Al} = [Al]</t>
  </si>
  <si>
    <t>{Fe} = [Fe]</t>
  </si>
  <si>
    <t>¥</t>
  </si>
  <si>
    <t>&lt;C&gt; = [C]</t>
  </si>
  <si>
    <t>X,C</t>
  </si>
  <si>
    <r>
      <rPr>
        <sz val="14"/>
        <rFont val="Symbol"/>
        <family val="1"/>
        <charset val="2"/>
      </rPr>
      <t>D</t>
    </r>
    <r>
      <rPr>
        <sz val="14"/>
        <rFont val="Arial"/>
        <family val="2"/>
      </rPr>
      <t>H</t>
    </r>
    <r>
      <rPr>
        <vertAlign val="superscript"/>
        <sz val="14"/>
        <rFont val="Arial"/>
        <family val="2"/>
      </rPr>
      <t>M</t>
    </r>
    <r>
      <rPr>
        <vertAlign val="subscript"/>
        <sz val="14"/>
        <rFont val="Arial"/>
        <family val="2"/>
      </rPr>
      <t>C</t>
    </r>
  </si>
  <si>
    <r>
      <rPr>
        <sz val="14"/>
        <rFont val="Symbol"/>
        <family val="1"/>
        <charset val="2"/>
      </rPr>
      <t>D</t>
    </r>
    <r>
      <rPr>
        <sz val="14"/>
        <rFont val="Arial"/>
        <family val="2"/>
      </rPr>
      <t>S</t>
    </r>
    <r>
      <rPr>
        <vertAlign val="superscript"/>
        <sz val="14"/>
        <rFont val="Arial"/>
        <family val="2"/>
      </rPr>
      <t>M</t>
    </r>
    <r>
      <rPr>
        <vertAlign val="subscript"/>
        <sz val="14"/>
        <rFont val="Arial"/>
        <family val="2"/>
      </rPr>
      <t>C</t>
    </r>
  </si>
  <si>
    <t>Entalpia e entropia de mistura (entalpia e entropia de formação</t>
  </si>
  <si>
    <t>{Cu} = [Cu]</t>
  </si>
  <si>
    <t>X,Cu</t>
  </si>
  <si>
    <r>
      <rPr>
        <sz val="14"/>
        <rFont val="Symbol"/>
        <family val="1"/>
        <charset val="2"/>
      </rPr>
      <t>D</t>
    </r>
    <r>
      <rPr>
        <sz val="14"/>
        <rFont val="Arial"/>
        <family val="2"/>
      </rPr>
      <t>H</t>
    </r>
    <r>
      <rPr>
        <vertAlign val="superscript"/>
        <sz val="14"/>
        <rFont val="Arial"/>
        <family val="2"/>
      </rPr>
      <t>M</t>
    </r>
    <r>
      <rPr>
        <vertAlign val="subscript"/>
        <sz val="14"/>
        <rFont val="Arial"/>
        <family val="2"/>
      </rPr>
      <t>Cu</t>
    </r>
  </si>
  <si>
    <r>
      <rPr>
        <sz val="14"/>
        <rFont val="Symbol"/>
        <family val="1"/>
        <charset val="2"/>
      </rPr>
      <t>D</t>
    </r>
    <r>
      <rPr>
        <sz val="14"/>
        <rFont val="Arial"/>
        <family val="2"/>
      </rPr>
      <t>S</t>
    </r>
    <r>
      <rPr>
        <vertAlign val="superscript"/>
        <sz val="14"/>
        <rFont val="Arial"/>
        <family val="2"/>
      </rPr>
      <t>M</t>
    </r>
    <r>
      <rPr>
        <vertAlign val="subscript"/>
        <sz val="14"/>
        <rFont val="Arial"/>
        <family val="2"/>
      </rPr>
      <t>Cu</t>
    </r>
  </si>
  <si>
    <t>{Si} = [Si]</t>
  </si>
  <si>
    <t>X,Si</t>
  </si>
  <si>
    <r>
      <rPr>
        <sz val="14"/>
        <rFont val="Symbol"/>
        <family val="1"/>
        <charset val="2"/>
      </rPr>
      <t>D</t>
    </r>
    <r>
      <rPr>
        <sz val="14"/>
        <rFont val="Arial"/>
        <family val="2"/>
      </rPr>
      <t>H</t>
    </r>
    <r>
      <rPr>
        <vertAlign val="superscript"/>
        <sz val="14"/>
        <rFont val="Arial"/>
        <family val="2"/>
      </rPr>
      <t>M</t>
    </r>
    <r>
      <rPr>
        <vertAlign val="subscript"/>
        <sz val="14"/>
        <rFont val="Arial"/>
        <family val="2"/>
      </rPr>
      <t>Si</t>
    </r>
  </si>
  <si>
    <r>
      <rPr>
        <sz val="14"/>
        <rFont val="Symbol"/>
        <family val="1"/>
        <charset val="2"/>
      </rPr>
      <t>D</t>
    </r>
    <r>
      <rPr>
        <sz val="14"/>
        <rFont val="Arial"/>
        <family val="2"/>
      </rPr>
      <t>S</t>
    </r>
    <r>
      <rPr>
        <vertAlign val="superscript"/>
        <sz val="14"/>
        <rFont val="Arial"/>
        <family val="2"/>
      </rPr>
      <t>M</t>
    </r>
    <r>
      <rPr>
        <vertAlign val="subscript"/>
        <sz val="14"/>
        <rFont val="Arial"/>
        <family val="2"/>
      </rPr>
      <t>Si</t>
    </r>
  </si>
  <si>
    <r>
      <t>&lt;V&gt; = [V] (Fe</t>
    </r>
    <r>
      <rPr>
        <sz val="14"/>
        <rFont val="Symbol"/>
        <family val="1"/>
        <charset val="2"/>
      </rPr>
      <t>a</t>
    </r>
    <r>
      <rPr>
        <sz val="14"/>
        <rFont val="Arial"/>
        <family val="2"/>
      </rPr>
      <t>,V)</t>
    </r>
  </si>
  <si>
    <r>
      <t xml:space="preserve">Fe </t>
    </r>
    <r>
      <rPr>
        <b/>
        <i/>
        <sz val="14"/>
        <rFont val="Symbol"/>
        <family val="1"/>
        <charset val="2"/>
      </rPr>
      <t>a</t>
    </r>
    <r>
      <rPr>
        <sz val="14"/>
        <rFont val="Arial"/>
        <family val="2"/>
      </rPr>
      <t xml:space="preserve"> = [Fe] (Fe </t>
    </r>
    <r>
      <rPr>
        <sz val="14"/>
        <rFont val="Symbol"/>
        <family val="1"/>
        <charset val="2"/>
      </rPr>
      <t>a</t>
    </r>
    <r>
      <rPr>
        <sz val="14"/>
        <rFont val="Arial"/>
        <family val="2"/>
      </rPr>
      <t>,V)</t>
    </r>
  </si>
  <si>
    <t>T = 1600K</t>
  </si>
  <si>
    <t>T = 1823K</t>
  </si>
  <si>
    <t>X,V</t>
  </si>
  <si>
    <r>
      <rPr>
        <sz val="14"/>
        <rFont val="Symbol"/>
        <family val="1"/>
        <charset val="2"/>
      </rPr>
      <t>D</t>
    </r>
    <r>
      <rPr>
        <sz val="14"/>
        <rFont val="Arial"/>
        <family val="2"/>
      </rPr>
      <t>H</t>
    </r>
    <r>
      <rPr>
        <vertAlign val="superscript"/>
        <sz val="14"/>
        <rFont val="Arial"/>
        <family val="2"/>
      </rPr>
      <t>M</t>
    </r>
    <r>
      <rPr>
        <vertAlign val="subscript"/>
        <sz val="14"/>
        <rFont val="Arial"/>
        <family val="2"/>
      </rPr>
      <t>V</t>
    </r>
  </si>
  <si>
    <r>
      <rPr>
        <sz val="14"/>
        <rFont val="Symbol"/>
        <family val="1"/>
        <charset val="2"/>
      </rPr>
      <t>D</t>
    </r>
    <r>
      <rPr>
        <sz val="14"/>
        <rFont val="Arial"/>
        <family val="2"/>
      </rPr>
      <t>S</t>
    </r>
    <r>
      <rPr>
        <vertAlign val="superscript"/>
        <sz val="14"/>
        <rFont val="Arial"/>
        <family val="2"/>
      </rPr>
      <t>M</t>
    </r>
    <r>
      <rPr>
        <vertAlign val="subscript"/>
        <sz val="14"/>
        <rFont val="Arial"/>
        <family val="2"/>
      </rPr>
      <t>V</t>
    </r>
  </si>
  <si>
    <t>de solução) em ligas com Ferro.</t>
  </si>
  <si>
    <t>T = 1876K</t>
  </si>
  <si>
    <t>T = 1873K</t>
  </si>
  <si>
    <t>298-373</t>
  </si>
  <si>
    <t>298-2750</t>
  </si>
  <si>
    <t xml:space="preserve">Tabela de entalpia de dissolução de elementos  </t>
  </si>
  <si>
    <t>no ferro líquido em baixas concentrações</t>
  </si>
  <si>
    <r>
      <t xml:space="preserve">C (grafite) </t>
    </r>
    <r>
      <rPr>
        <sz val="14"/>
        <rFont val="Symbol"/>
        <family val="1"/>
        <charset val="2"/>
      </rPr>
      <t>®</t>
    </r>
    <r>
      <rPr>
        <sz val="12.6"/>
        <rFont val="Arial"/>
        <family val="2"/>
      </rPr>
      <t xml:space="preserve"> [C]</t>
    </r>
  </si>
  <si>
    <r>
      <t xml:space="preserve">Si (líquido) </t>
    </r>
    <r>
      <rPr>
        <sz val="14"/>
        <rFont val="Symbol"/>
        <family val="1"/>
        <charset val="2"/>
      </rPr>
      <t>®</t>
    </r>
    <r>
      <rPr>
        <sz val="12.6"/>
        <rFont val="Arial"/>
        <family val="2"/>
      </rPr>
      <t xml:space="preserve"> [Si]</t>
    </r>
  </si>
  <si>
    <r>
      <t xml:space="preserve">Mn (líquido) </t>
    </r>
    <r>
      <rPr>
        <sz val="14"/>
        <rFont val="Symbol"/>
        <family val="1"/>
        <charset val="2"/>
      </rPr>
      <t>®</t>
    </r>
    <r>
      <rPr>
        <sz val="12.6"/>
        <rFont val="Arial"/>
        <family val="2"/>
      </rPr>
      <t xml:space="preserve"> [Mn]</t>
    </r>
  </si>
  <si>
    <r>
      <t xml:space="preserve">Cr (sólido) </t>
    </r>
    <r>
      <rPr>
        <sz val="14"/>
        <rFont val="Symbol"/>
        <family val="1"/>
        <charset val="2"/>
      </rPr>
      <t>®</t>
    </r>
    <r>
      <rPr>
        <sz val="12.6"/>
        <rFont val="Arial"/>
        <family val="2"/>
      </rPr>
      <t xml:space="preserve"> [Cr]</t>
    </r>
  </si>
  <si>
    <r>
      <t xml:space="preserve">1/2 O2 (g) </t>
    </r>
    <r>
      <rPr>
        <sz val="14"/>
        <rFont val="Symbol"/>
        <family val="1"/>
        <charset val="2"/>
      </rPr>
      <t>®</t>
    </r>
    <r>
      <rPr>
        <sz val="12.6"/>
        <rFont val="Arial"/>
        <family val="2"/>
      </rPr>
      <t xml:space="preserve"> [O]</t>
    </r>
  </si>
  <si>
    <r>
      <t xml:space="preserve">1/2  S2 () </t>
    </r>
    <r>
      <rPr>
        <sz val="14"/>
        <rFont val="Symbol"/>
        <family val="1"/>
        <charset val="2"/>
      </rPr>
      <t>®</t>
    </r>
    <r>
      <rPr>
        <sz val="12.6"/>
        <rFont val="Arial"/>
        <family val="2"/>
      </rPr>
      <t xml:space="preserve"> [S]</t>
    </r>
  </si>
  <si>
    <r>
      <t xml:space="preserve">Co (líquido) </t>
    </r>
    <r>
      <rPr>
        <sz val="14"/>
        <rFont val="Symbol"/>
        <family val="1"/>
        <charset val="2"/>
      </rPr>
      <t>®</t>
    </r>
    <r>
      <rPr>
        <sz val="12.6"/>
        <rFont val="Arial"/>
        <family val="2"/>
      </rPr>
      <t xml:space="preserve"> [Co]</t>
    </r>
  </si>
  <si>
    <r>
      <t xml:space="preserve">Cu (líquido) </t>
    </r>
    <r>
      <rPr>
        <sz val="14"/>
        <rFont val="Symbol"/>
        <family val="1"/>
        <charset val="2"/>
      </rPr>
      <t>®</t>
    </r>
    <r>
      <rPr>
        <sz val="12.6"/>
        <rFont val="Arial"/>
        <family val="2"/>
      </rPr>
      <t xml:space="preserve"> [Cu]</t>
    </r>
  </si>
  <si>
    <r>
      <t xml:space="preserve">Ni (líquido) </t>
    </r>
    <r>
      <rPr>
        <sz val="14"/>
        <rFont val="Symbol"/>
        <family val="1"/>
        <charset val="2"/>
      </rPr>
      <t>®</t>
    </r>
    <r>
      <rPr>
        <sz val="12.6"/>
        <rFont val="Arial"/>
        <family val="2"/>
      </rPr>
      <t xml:space="preserve"> [Ni]</t>
    </r>
  </si>
  <si>
    <t>reação</t>
  </si>
  <si>
    <r>
      <rPr>
        <b/>
        <sz val="14"/>
        <rFont val="Symbol"/>
        <family val="1"/>
        <charset val="2"/>
      </rPr>
      <t>D</t>
    </r>
    <r>
      <rPr>
        <b/>
        <sz val="14"/>
        <rFont val="Arial"/>
        <family val="2"/>
      </rPr>
      <t>H</t>
    </r>
    <r>
      <rPr>
        <b/>
        <vertAlign val="superscript"/>
        <sz val="14"/>
        <rFont val="Arial"/>
        <family val="2"/>
      </rPr>
      <t>M</t>
    </r>
    <r>
      <rPr>
        <b/>
        <vertAlign val="subscript"/>
        <sz val="14"/>
        <rFont val="Arial"/>
        <family val="2"/>
      </rPr>
      <t xml:space="preserve">i </t>
    </r>
    <r>
      <rPr>
        <b/>
        <sz val="14"/>
        <rFont val="Arial"/>
        <family val="2"/>
      </rPr>
      <t>(cal/mol)</t>
    </r>
  </si>
  <si>
    <r>
      <t xml:space="preserve">Al (líquido) </t>
    </r>
    <r>
      <rPr>
        <sz val="14"/>
        <rFont val="Symbol"/>
        <family val="1"/>
        <charset val="2"/>
      </rPr>
      <t>®</t>
    </r>
    <r>
      <rPr>
        <sz val="12.6"/>
        <rFont val="Arial"/>
        <family val="2"/>
      </rPr>
      <t xml:space="preserve"> [Al]</t>
    </r>
  </si>
  <si>
    <t>composto</t>
  </si>
  <si>
    <t>298-505</t>
  </si>
  <si>
    <t>505-3000</t>
  </si>
  <si>
    <t xml:space="preserve">CO </t>
  </si>
  <si>
    <t>rutilo</t>
  </si>
  <si>
    <t>298-1600</t>
  </si>
  <si>
    <t>298-2000</t>
  </si>
  <si>
    <t>298-1068</t>
  </si>
  <si>
    <t>298-2890</t>
  </si>
  <si>
    <t>1068-1500</t>
  </si>
  <si>
    <t>298-1075</t>
  </si>
  <si>
    <t>1075-1500</t>
  </si>
  <si>
    <t>&lt; &gt; sólido;   { } líquido ;   ( ) gás</t>
  </si>
  <si>
    <t>&lt;Al&gt; =  {Al}</t>
  </si>
  <si>
    <t>{Al} = (Al)</t>
  </si>
  <si>
    <t>&lt;C&gt; = (C )</t>
  </si>
  <si>
    <t>&lt;Ca&gt; = {Ca}</t>
  </si>
  <si>
    <t>{Ca} = (Ca)</t>
  </si>
  <si>
    <t>&lt;CaO&gt; = {CaO}</t>
  </si>
  <si>
    <t>&lt;Cr&gt; = {Cr}</t>
  </si>
  <si>
    <t>{Cr} = (Cr)</t>
  </si>
  <si>
    <r>
      <t>&lt;Fe&gt;</t>
    </r>
    <r>
      <rPr>
        <sz val="14"/>
        <rFont val="Symbol"/>
        <family val="1"/>
        <charset val="2"/>
      </rPr>
      <t>d</t>
    </r>
    <r>
      <rPr>
        <sz val="14"/>
        <rFont val="Arial"/>
        <family val="2"/>
      </rPr>
      <t xml:space="preserve"> = {Fe}</t>
    </r>
  </si>
  <si>
    <t>{Fe} = (Fe)</t>
  </si>
  <si>
    <r>
      <t>&lt;Fe</t>
    </r>
    <r>
      <rPr>
        <vertAlign val="subscript"/>
        <sz val="14"/>
        <rFont val="Arial"/>
        <family val="2"/>
      </rPr>
      <t>0,947</t>
    </r>
    <r>
      <rPr>
        <sz val="14"/>
        <rFont val="Arial"/>
        <family val="2"/>
      </rPr>
      <t>O&gt; = {Fe</t>
    </r>
    <r>
      <rPr>
        <vertAlign val="subscript"/>
        <sz val="14"/>
        <rFont val="Arial"/>
        <family val="2"/>
      </rPr>
      <t>0,947</t>
    </r>
    <r>
      <rPr>
        <sz val="14"/>
        <rFont val="Arial"/>
        <family val="2"/>
      </rPr>
      <t>O}</t>
    </r>
  </si>
  <si>
    <t>&lt;FeO&gt; = {FeO}</t>
  </si>
  <si>
    <t>&lt;Cu&gt; = {Cu}</t>
  </si>
  <si>
    <t>{Cu} = (Cu)</t>
  </si>
  <si>
    <t>&lt;Mg&gt; = {Mg}</t>
  </si>
  <si>
    <t>{Mg} = (Mg)</t>
  </si>
  <si>
    <t>&lt;Mn&gt; = {Mn}</t>
  </si>
  <si>
    <t>{Mn} = (Mn)</t>
  </si>
  <si>
    <t>&lt;MnS&gt; = {MnS}</t>
  </si>
  <si>
    <t>&lt;Nb&gt; = {Nb}</t>
  </si>
  <si>
    <t>{Nb} = (Nb)</t>
  </si>
  <si>
    <t>&lt;Ni&gt; = {Ni}</t>
  </si>
  <si>
    <t>{Ni} = (Ni)</t>
  </si>
  <si>
    <t>&lt;Pb&gt; = {Pb}</t>
  </si>
  <si>
    <t>{Pb} = (Pb)</t>
  </si>
  <si>
    <t>&lt;S&gt; = {S}</t>
  </si>
  <si>
    <t>&lt;Si&gt; = {Si}</t>
  </si>
  <si>
    <t>{Si} = (Si)</t>
  </si>
  <si>
    <t>&lt;Sn&gt; = {Sn}</t>
  </si>
  <si>
    <t>{Sn} = (Sn)</t>
  </si>
  <si>
    <t>&lt;Ti&gt; = {Ti}</t>
  </si>
  <si>
    <t>{Ti} = (Ti)</t>
  </si>
  <si>
    <t>&lt;TiC&gt; = &lt;Ti&gt; + &lt;C&gt;</t>
  </si>
  <si>
    <t>&lt;Zn&gt; = {Zn}</t>
  </si>
  <si>
    <t>{Zn} = (Zn)</t>
  </si>
  <si>
    <t>&lt;Zr&gt; = {Zr}</t>
  </si>
  <si>
    <t>{Zr} = (Zr)</t>
  </si>
  <si>
    <t>&lt;Mo&gt; = {Mo}</t>
  </si>
  <si>
    <t>{Mo} = (Mo)</t>
  </si>
  <si>
    <t>525-565</t>
  </si>
  <si>
    <t>565-1800</t>
  </si>
  <si>
    <t>&lt;NiO&gt; = {NiO}</t>
  </si>
  <si>
    <r>
      <rPr>
        <b/>
        <sz val="12"/>
        <rFont val="Symbol"/>
        <family val="1"/>
        <charset val="2"/>
      </rPr>
      <t>D</t>
    </r>
    <r>
      <rPr>
        <b/>
        <sz val="12"/>
        <rFont val="Arial"/>
        <family val="2"/>
      </rPr>
      <t>G</t>
    </r>
    <r>
      <rPr>
        <b/>
        <vertAlign val="superscript"/>
        <sz val="12"/>
        <rFont val="Arial"/>
        <family val="2"/>
      </rPr>
      <t>o</t>
    </r>
    <r>
      <rPr>
        <b/>
        <sz val="12"/>
        <rFont val="Arial"/>
        <family val="2"/>
      </rPr>
      <t xml:space="preserve"> = </t>
    </r>
    <r>
      <rPr>
        <b/>
        <sz val="12"/>
        <rFont val="Symbol"/>
        <family val="1"/>
        <charset val="2"/>
      </rPr>
      <t>D</t>
    </r>
    <r>
      <rPr>
        <b/>
        <sz val="12"/>
        <rFont val="Arial"/>
        <family val="2"/>
      </rPr>
      <t>H</t>
    </r>
    <r>
      <rPr>
        <b/>
        <vertAlign val="superscript"/>
        <sz val="12"/>
        <rFont val="Arial"/>
        <family val="2"/>
      </rPr>
      <t>o</t>
    </r>
    <r>
      <rPr>
        <b/>
        <sz val="12"/>
        <rFont val="Arial"/>
        <family val="2"/>
      </rPr>
      <t xml:space="preserve"> - T.</t>
    </r>
    <r>
      <rPr>
        <b/>
        <sz val="12"/>
        <rFont val="Symbol"/>
        <family val="1"/>
        <charset val="2"/>
      </rPr>
      <t>D</t>
    </r>
    <r>
      <rPr>
        <b/>
        <sz val="12"/>
        <rFont val="Arial"/>
        <family val="2"/>
      </rPr>
      <t>S</t>
    </r>
    <r>
      <rPr>
        <b/>
        <vertAlign val="superscript"/>
        <sz val="12"/>
        <rFont val="Arial"/>
        <family val="2"/>
      </rPr>
      <t>o</t>
    </r>
  </si>
  <si>
    <t>2 &lt;Ag&gt; + 1/2 (O2) = &lt;Ag2O&gt;</t>
  </si>
  <si>
    <t>-1675100 + 313,195.T</t>
  </si>
  <si>
    <t>-28117 + 60,626.T</t>
  </si>
  <si>
    <t>298 - 1000</t>
  </si>
  <si>
    <t>faixa de T (K)</t>
  </si>
  <si>
    <t>298-933(m)</t>
  </si>
  <si>
    <t>-1682927 + 323,239.T</t>
  </si>
  <si>
    <t>933-2315(M)</t>
  </si>
  <si>
    <t>2 {Al} + 3/2 (O2) = {Al2O3}</t>
  </si>
  <si>
    <t>-1574106 + 275,011.T</t>
  </si>
  <si>
    <t>2315-2767(b)</t>
  </si>
  <si>
    <t>2 (Al) + 3/2 (O2) = {Al2O3}</t>
  </si>
  <si>
    <t>-2106430 + 468,619.T</t>
  </si>
  <si>
    <t>2767-3500</t>
  </si>
  <si>
    <r>
      <t>2 &lt;Al&gt; + 3/2 (O2) = &lt;Al2O3&gt;</t>
    </r>
    <r>
      <rPr>
        <sz val="12"/>
        <rFont val="Symbol"/>
        <family val="1"/>
        <charset val="2"/>
      </rPr>
      <t>a</t>
    </r>
  </si>
  <si>
    <r>
      <t>2 {Al} + 3/2 (O2) = &lt;Al2O3&gt;</t>
    </r>
    <r>
      <rPr>
        <sz val="12"/>
        <rFont val="Symbol"/>
        <family val="1"/>
        <charset val="2"/>
      </rPr>
      <t>a</t>
    </r>
  </si>
  <si>
    <t xml:space="preserve">&lt;Ba&gt; + 1/2 (O2) = &lt;BaO&gt; </t>
  </si>
  <si>
    <t>-568187 + 97,069.T</t>
  </si>
  <si>
    <t>298-1002(m)</t>
  </si>
  <si>
    <r>
      <rPr>
        <b/>
        <sz val="12"/>
        <color rgb="FFFF0000"/>
        <rFont val="Symbol"/>
        <family val="1"/>
        <charset val="2"/>
      </rPr>
      <t>D</t>
    </r>
    <r>
      <rPr>
        <b/>
        <sz val="12"/>
        <color rgb="FFFF0000"/>
        <rFont val="Arial"/>
        <family val="2"/>
      </rPr>
      <t>G</t>
    </r>
    <r>
      <rPr>
        <b/>
        <vertAlign val="superscript"/>
        <sz val="12"/>
        <color rgb="FFFF0000"/>
        <rFont val="Arial"/>
        <family val="2"/>
      </rPr>
      <t>o</t>
    </r>
    <r>
      <rPr>
        <b/>
        <sz val="12"/>
        <color rgb="FFFF0000"/>
        <rFont val="Arial"/>
        <family val="2"/>
      </rPr>
      <t xml:space="preserve"> (J/mol); </t>
    </r>
    <r>
      <rPr>
        <b/>
        <sz val="12"/>
        <color rgb="FFFF0000"/>
        <rFont val="Symbol"/>
        <family val="1"/>
        <charset val="2"/>
      </rPr>
      <t xml:space="preserve"> D</t>
    </r>
    <r>
      <rPr>
        <b/>
        <sz val="12"/>
        <color rgb="FFFF0000"/>
        <rFont val="Arial"/>
        <family val="2"/>
      </rPr>
      <t>S</t>
    </r>
    <r>
      <rPr>
        <b/>
        <vertAlign val="superscript"/>
        <sz val="12"/>
        <color rgb="FFFF0000"/>
        <rFont val="Arial"/>
        <family val="2"/>
      </rPr>
      <t>o</t>
    </r>
    <r>
      <rPr>
        <b/>
        <sz val="12"/>
        <color rgb="FFFF0000"/>
        <rFont val="Arial"/>
        <family val="2"/>
      </rPr>
      <t xml:space="preserve"> (J/mol.K)</t>
    </r>
  </si>
  <si>
    <t xml:space="preserve">{Ba} + 1/2 (O2) = &lt;BaO&gt; </t>
  </si>
  <si>
    <t>-557183 + 102,675.T</t>
  </si>
  <si>
    <t>1002-1895(b)</t>
  </si>
  <si>
    <t>(m) fusão do metal</t>
  </si>
  <si>
    <t>(M) fusão do composto</t>
  </si>
  <si>
    <t>(b) ebulição do metal</t>
  </si>
  <si>
    <t>2 {Bi} + 3/2 (O2) = &lt;Bi2O3&gt;</t>
  </si>
  <si>
    <t>-590153 + 292,629.T</t>
  </si>
  <si>
    <t>545-1097(M)</t>
  </si>
  <si>
    <t>2 {Bi} + 3/2 (O2) = {Bi2O3}</t>
  </si>
  <si>
    <t>-445178 + 159,578.T</t>
  </si>
  <si>
    <t>1097-1773</t>
  </si>
  <si>
    <t>&lt;C&gt; + 1/2 (O2) = (CO)</t>
  </si>
  <si>
    <t>-112877 - 86,514.T</t>
  </si>
  <si>
    <t>&lt;C&gt; + (O2) = (CO2)</t>
  </si>
  <si>
    <t>-394762 - 0,836.T</t>
  </si>
  <si>
    <t>&lt;Ca&gt; + 1/2 (O2) = &lt;CaO&gt;</t>
  </si>
  <si>
    <t>-633144 + 98,993.T</t>
  </si>
  <si>
    <t>298-1112(m)</t>
  </si>
  <si>
    <t>&lt;Ca&gt; + &lt;C&gt; + 3/2 (O2) = &lt;CaCO3&gt;</t>
  </si>
  <si>
    <t>-1196312 + 242,087.T</t>
  </si>
  <si>
    <t>{Ca} + &lt;C&gt; + 3/2 (O2) = &lt;CaCO3&gt;</t>
  </si>
  <si>
    <t>-1196247 + 244,973.T</t>
  </si>
  <si>
    <t>1112-1473</t>
  </si>
  <si>
    <t>Energia livre padrão de dissolução de vários elementos no ferro líquido</t>
  </si>
  <si>
    <t>M (puro) = M (1% em solução)</t>
  </si>
  <si>
    <r>
      <rPr>
        <sz val="10"/>
        <rFont val="Symbol"/>
        <family val="1"/>
        <charset val="2"/>
      </rPr>
      <t>D</t>
    </r>
    <r>
      <rPr>
        <sz val="10"/>
        <rFont val="Arial"/>
        <family val="2"/>
      </rPr>
      <t>G</t>
    </r>
    <r>
      <rPr>
        <vertAlign val="superscript"/>
        <sz val="10"/>
        <rFont val="Arial"/>
        <family val="2"/>
      </rPr>
      <t>o</t>
    </r>
    <r>
      <rPr>
        <sz val="10"/>
        <rFont val="Arial"/>
        <family val="2"/>
      </rPr>
      <t xml:space="preserve"> = A + BT (cal/mol)</t>
    </r>
  </si>
  <si>
    <t>{Al}</t>
  </si>
  <si>
    <t>elemento (estado)</t>
  </si>
  <si>
    <t>&lt;B&gt;</t>
  </si>
  <si>
    <t>(Ca)</t>
  </si>
  <si>
    <t>{Ce}</t>
  </si>
  <si>
    <t>{Pb}</t>
  </si>
  <si>
    <t>{Co}</t>
  </si>
  <si>
    <t>{Cu}</t>
  </si>
  <si>
    <t>{Cr}</t>
  </si>
  <si>
    <t>&lt;Cr&gt;</t>
  </si>
  <si>
    <t>-</t>
  </si>
  <si>
    <t>{Sn}</t>
  </si>
  <si>
    <r>
      <t xml:space="preserve">P   1/2 (P2) = </t>
    </r>
    <r>
      <rPr>
        <u/>
        <sz val="10"/>
        <rFont val="Arial"/>
        <family val="2"/>
      </rPr>
      <t>P</t>
    </r>
    <r>
      <rPr>
        <sz val="10"/>
        <rFont val="Arial"/>
        <family val="2"/>
      </rPr>
      <t xml:space="preserve"> (%)</t>
    </r>
  </si>
  <si>
    <r>
      <t xml:space="preserve">S   1/2 (S2) = </t>
    </r>
    <r>
      <rPr>
        <u/>
        <sz val="10"/>
        <rFont val="Arial"/>
        <family val="2"/>
      </rPr>
      <t>S</t>
    </r>
    <r>
      <rPr>
        <sz val="10"/>
        <rFont val="Arial"/>
        <family val="2"/>
      </rPr>
      <t xml:space="preserve"> (%)</t>
    </r>
  </si>
  <si>
    <r>
      <t xml:space="preserve">H   1/2 (H2) = </t>
    </r>
    <r>
      <rPr>
        <u/>
        <sz val="10"/>
        <rFont val="Arial"/>
        <family val="2"/>
      </rPr>
      <t>H</t>
    </r>
    <r>
      <rPr>
        <sz val="10"/>
        <rFont val="Arial"/>
        <family val="2"/>
      </rPr>
      <t xml:space="preserve"> (%)</t>
    </r>
  </si>
  <si>
    <r>
      <t xml:space="preserve">H   1/2 (H2) = </t>
    </r>
    <r>
      <rPr>
        <u/>
        <sz val="10"/>
        <rFont val="Arial"/>
        <family val="2"/>
      </rPr>
      <t>H</t>
    </r>
    <r>
      <rPr>
        <sz val="10"/>
        <rFont val="Arial"/>
        <family val="2"/>
      </rPr>
      <t xml:space="preserve"> (ppm)</t>
    </r>
  </si>
  <si>
    <t>{Mn}</t>
  </si>
  <si>
    <t>{Mo}</t>
  </si>
  <si>
    <t>{Nb}</t>
  </si>
  <si>
    <t>&lt;Nb&gt;</t>
  </si>
  <si>
    <t>&lt;Mo&gt;</t>
  </si>
  <si>
    <t>{Ni}</t>
  </si>
  <si>
    <r>
      <t xml:space="preserve">N   1/2 (N2) = </t>
    </r>
    <r>
      <rPr>
        <u/>
        <sz val="10"/>
        <rFont val="Arial"/>
        <family val="2"/>
      </rPr>
      <t>N</t>
    </r>
    <r>
      <rPr>
        <sz val="10"/>
        <rFont val="Arial"/>
        <family val="2"/>
      </rPr>
      <t xml:space="preserve"> (%)</t>
    </r>
  </si>
  <si>
    <r>
      <t xml:space="preserve">O   1/2 (O2) = </t>
    </r>
    <r>
      <rPr>
        <u/>
        <sz val="10"/>
        <rFont val="Arial"/>
        <family val="2"/>
      </rPr>
      <t>O</t>
    </r>
    <r>
      <rPr>
        <sz val="10"/>
        <rFont val="Arial"/>
        <family val="2"/>
      </rPr>
      <t xml:space="preserve"> (%)</t>
    </r>
  </si>
  <si>
    <r>
      <t xml:space="preserve">O   {FeO} = </t>
    </r>
    <r>
      <rPr>
        <u/>
        <sz val="10"/>
        <rFont val="Arial"/>
        <family val="2"/>
      </rPr>
      <t>O</t>
    </r>
    <r>
      <rPr>
        <sz val="10"/>
        <rFont val="Arial"/>
        <family val="2"/>
      </rPr>
      <t xml:space="preserve"> (%) + {Fe}</t>
    </r>
  </si>
  <si>
    <t>{Pd}</t>
  </si>
  <si>
    <t>{Ag}</t>
  </si>
  <si>
    <t>{Si}</t>
  </si>
  <si>
    <t>{Ti}</t>
  </si>
  <si>
    <t>&lt;Ti&gt;</t>
  </si>
  <si>
    <t>{W}</t>
  </si>
  <si>
    <t>&lt;W&gt;</t>
  </si>
  <si>
    <t>{U}</t>
  </si>
  <si>
    <t>{V}</t>
  </si>
  <si>
    <t>&lt;V&gt;</t>
  </si>
  <si>
    <t>{Zr}</t>
  </si>
  <si>
    <t>&lt;Zr&gt;</t>
  </si>
  <si>
    <r>
      <rPr>
        <sz val="10"/>
        <rFont val="Symbol"/>
        <family val="1"/>
        <charset val="2"/>
      </rPr>
      <t>D</t>
    </r>
    <r>
      <rPr>
        <sz val="10"/>
        <rFont val="Arial"/>
        <family val="2"/>
      </rPr>
      <t>G</t>
    </r>
    <r>
      <rPr>
        <vertAlign val="superscript"/>
        <sz val="10"/>
        <rFont val="Arial"/>
        <family val="2"/>
      </rPr>
      <t>o</t>
    </r>
    <r>
      <rPr>
        <sz val="10"/>
        <rFont val="Arial"/>
        <family val="2"/>
      </rPr>
      <t xml:space="preserve"> = A + BT (J/mol)</t>
    </r>
  </si>
  <si>
    <t xml:space="preserve">&lt;C&gt; (grafite) </t>
  </si>
  <si>
    <t>(*)   0,573</t>
  </si>
  <si>
    <t>MM</t>
  </si>
  <si>
    <t xml:space="preserve">P </t>
  </si>
  <si>
    <t>P2O5</t>
  </si>
  <si>
    <t>693-1180</t>
  </si>
  <si>
    <t>1180-2000</t>
  </si>
  <si>
    <t xml:space="preserve">H2 </t>
  </si>
  <si>
    <t>Ge</t>
  </si>
  <si>
    <t>La</t>
  </si>
  <si>
    <t>Nd</t>
  </si>
  <si>
    <t>Pd</t>
  </si>
  <si>
    <t>Rh</t>
  </si>
  <si>
    <t>U</t>
  </si>
  <si>
    <t>f</t>
  </si>
  <si>
    <t>-102/T-0,0155 (1121-1420)</t>
  </si>
  <si>
    <t>-843,9/T+0,443 (1173-1398)</t>
  </si>
  <si>
    <t>Zn, C</t>
  </si>
  <si>
    <t>0,2/T-0,0001 (1250-1500)</t>
  </si>
  <si>
    <t>W, C</t>
  </si>
  <si>
    <t>-13,1/T+0,003 (1250-1500)</t>
  </si>
  <si>
    <t>1,21/T</t>
  </si>
  <si>
    <t>V, C</t>
  </si>
  <si>
    <t>-117,8/T-0,0004 (1123-1523)</t>
  </si>
  <si>
    <t>0,6/T+0,0004 (1121-1420)</t>
  </si>
  <si>
    <t>Si, Si</t>
  </si>
  <si>
    <t>9,9/T+0,0006 (1121-1420)</t>
  </si>
  <si>
    <t>Si, C</t>
  </si>
  <si>
    <t>63,8/T+0,0376 (1121-1420)</t>
  </si>
  <si>
    <t>0,2/T (1073-1473)</t>
  </si>
  <si>
    <t>Ni, C</t>
  </si>
  <si>
    <t>19,1/T+0,003 (1073-1473)</t>
  </si>
  <si>
    <t>-0,9/T+0,0004 (1173-1398)</t>
  </si>
  <si>
    <t>Mo, C</t>
  </si>
  <si>
    <t>-92,5/T+0,0472 (1173-1398)</t>
  </si>
  <si>
    <t>-0,2/T (1121-1420)</t>
  </si>
  <si>
    <t>Mn, C</t>
  </si>
  <si>
    <t>-22,3/T (1121-1420)</t>
  </si>
  <si>
    <t>1,3/T-0,0013 (1123-1323)</t>
  </si>
  <si>
    <t>Cu, C</t>
  </si>
  <si>
    <t>-34,7/T+0,0367 (1123-1323)</t>
  </si>
  <si>
    <t>-1,9/T+0,0040 (1173-1398)</t>
  </si>
  <si>
    <t>Cr, C</t>
  </si>
  <si>
    <t>-194,4/T+0,1058 (1173-1398)</t>
  </si>
  <si>
    <t>-0,0003 (1123-1323)</t>
  </si>
  <si>
    <t>Co, C</t>
  </si>
  <si>
    <t>0,0094 (1123-1323)</t>
  </si>
  <si>
    <t>C, Co</t>
  </si>
  <si>
    <t>1,80/T-0,0007 (1173-1673)</t>
  </si>
  <si>
    <t>C, C</t>
  </si>
  <si>
    <t>179,5/T+0,025 (1173-1673)</t>
  </si>
  <si>
    <t>Al, Al</t>
  </si>
  <si>
    <t>Al, C</t>
  </si>
  <si>
    <t>d</t>
  </si>
  <si>
    <t>f(T)</t>
  </si>
  <si>
    <t>T(K)</t>
  </si>
  <si>
    <t>ei(j,k,...)</t>
  </si>
  <si>
    <t>estado</t>
  </si>
  <si>
    <t>j, k , ...</t>
  </si>
  <si>
    <t>i</t>
  </si>
  <si>
    <t>Valores recomendados de equilíbrio para as reações de aciaria</t>
  </si>
  <si>
    <t>S. Matsushita</t>
  </si>
  <si>
    <t>Comitê no.19 de aciaria</t>
  </si>
  <si>
    <t>Nippon Gakujutsu Shinkokai - 1984</t>
  </si>
  <si>
    <t>Coeficientes de interação no Fe sólido</t>
  </si>
  <si>
    <t>Hf</t>
  </si>
  <si>
    <r>
      <t xml:space="preserve">(*) o valor de </t>
    </r>
    <r>
      <rPr>
        <sz val="10"/>
        <rFont val="Symbol"/>
        <family val="1"/>
        <charset val="2"/>
      </rPr>
      <t>g°</t>
    </r>
    <r>
      <rPr>
        <sz val="10"/>
        <rFont val="Arial"/>
        <family val="2"/>
      </rPr>
      <t xml:space="preserve"> é válido até %C </t>
    </r>
    <r>
      <rPr>
        <sz val="10"/>
        <rFont val="Symbol"/>
        <family val="1"/>
        <charset val="2"/>
      </rPr>
      <t>@</t>
    </r>
    <r>
      <rPr>
        <sz val="10"/>
        <rFont val="Arial"/>
        <family val="2"/>
      </rPr>
      <t xml:space="preserve"> 0,2</t>
    </r>
  </si>
  <si>
    <r>
      <rPr>
        <sz val="10"/>
        <rFont val="Symbol"/>
        <family val="1"/>
        <charset val="2"/>
      </rPr>
      <t>g</t>
    </r>
    <r>
      <rPr>
        <vertAlign val="superscript"/>
        <sz val="10"/>
        <rFont val="Arial"/>
        <family val="2"/>
      </rPr>
      <t>o</t>
    </r>
    <r>
      <rPr>
        <vertAlign val="subscript"/>
        <sz val="10"/>
        <rFont val="Arial"/>
        <family val="2"/>
      </rPr>
      <t>1873</t>
    </r>
  </si>
  <si>
    <t>Massa Molecular (g/mol)</t>
  </si>
  <si>
    <t>No. Atômico e Massa Atômica (g/atg)</t>
  </si>
  <si>
    <r>
      <t>T</t>
    </r>
    <r>
      <rPr>
        <b/>
        <vertAlign val="subscript"/>
        <sz val="12"/>
        <rFont val="Arial"/>
        <family val="2"/>
      </rPr>
      <t>f(K)</t>
    </r>
  </si>
  <si>
    <t>MM (g/mol</t>
  </si>
  <si>
    <t>Energia livre padrão de dissolução de vários elementos no níquel líquido</t>
  </si>
  <si>
    <t>{Au}</t>
  </si>
  <si>
    <t>{Fe}</t>
  </si>
  <si>
    <t>{Ge}</t>
  </si>
  <si>
    <t>1/2(H2)</t>
  </si>
  <si>
    <t>{Mg}</t>
  </si>
  <si>
    <t>(Mg)</t>
  </si>
  <si>
    <t>1/2 (N2)</t>
  </si>
  <si>
    <t>1/2(O2)</t>
  </si>
  <si>
    <t>&lt;Pd&gt;</t>
  </si>
  <si>
    <t>{B}</t>
  </si>
  <si>
    <t>{Ca}</t>
  </si>
  <si>
    <r>
      <rPr>
        <sz val="10"/>
        <rFont val="Symbol"/>
        <family val="1"/>
        <charset val="2"/>
      </rPr>
      <t>D</t>
    </r>
    <r>
      <rPr>
        <sz val="10"/>
        <rFont val="Arial"/>
        <family val="2"/>
      </rPr>
      <t>Gº(X) = A + BT (cal/mol)</t>
    </r>
  </si>
  <si>
    <r>
      <rPr>
        <sz val="10"/>
        <rFont val="Symbol"/>
        <family val="1"/>
        <charset val="2"/>
      </rPr>
      <t>D</t>
    </r>
    <r>
      <rPr>
        <sz val="10"/>
        <rFont val="Arial"/>
        <family val="2"/>
      </rPr>
      <t>Gº(%) = A + BT (cal/mol)</t>
    </r>
  </si>
  <si>
    <t>1/2(S2)</t>
  </si>
  <si>
    <t>-1453/T+0,748</t>
  </si>
  <si>
    <t>Ga</t>
  </si>
  <si>
    <t>cp(mol)</t>
  </si>
  <si>
    <t>cp(g)</t>
  </si>
  <si>
    <t>T©</t>
  </si>
  <si>
    <r>
      <t>&lt;AlN&gt; = {Al} + 1/2 (N</t>
    </r>
    <r>
      <rPr>
        <vertAlign val="subscript"/>
        <sz val="14"/>
        <rFont val="Arial"/>
        <family val="2"/>
      </rPr>
      <t>2</t>
    </r>
    <r>
      <rPr>
        <sz val="14"/>
        <rFont val="Arial"/>
        <family val="2"/>
      </rPr>
      <t>)</t>
    </r>
  </si>
  <si>
    <r>
      <t>&lt;Al</t>
    </r>
    <r>
      <rPr>
        <vertAlign val="subscript"/>
        <sz val="14"/>
        <rFont val="Arial"/>
        <family val="2"/>
      </rPr>
      <t>2</t>
    </r>
    <r>
      <rPr>
        <sz val="14"/>
        <rFont val="Arial"/>
        <family val="2"/>
      </rPr>
      <t>O</t>
    </r>
    <r>
      <rPr>
        <vertAlign val="subscript"/>
        <sz val="14"/>
        <rFont val="Arial"/>
        <family val="2"/>
      </rPr>
      <t>3</t>
    </r>
    <r>
      <rPr>
        <sz val="14"/>
        <rFont val="Arial"/>
        <family val="2"/>
      </rPr>
      <t>&gt; = 2 {Al} + 3/2 (O</t>
    </r>
    <r>
      <rPr>
        <vertAlign val="subscript"/>
        <sz val="14"/>
        <rFont val="Arial"/>
        <family val="2"/>
      </rPr>
      <t>2</t>
    </r>
    <r>
      <rPr>
        <sz val="14"/>
        <rFont val="Arial"/>
        <family val="2"/>
      </rPr>
      <t>)</t>
    </r>
  </si>
  <si>
    <r>
      <t>(CH</t>
    </r>
    <r>
      <rPr>
        <vertAlign val="subscript"/>
        <sz val="14"/>
        <rFont val="Arial"/>
        <family val="2"/>
      </rPr>
      <t>4</t>
    </r>
    <r>
      <rPr>
        <sz val="14"/>
        <rFont val="Arial"/>
        <family val="2"/>
      </rPr>
      <t>) = &lt;C&gt; + 2 (H</t>
    </r>
    <r>
      <rPr>
        <vertAlign val="subscript"/>
        <sz val="14"/>
        <rFont val="Arial"/>
        <family val="2"/>
      </rPr>
      <t>2</t>
    </r>
    <r>
      <rPr>
        <sz val="14"/>
        <rFont val="Arial"/>
        <family val="2"/>
      </rPr>
      <t>)</t>
    </r>
  </si>
  <si>
    <r>
      <t>(CO) = &lt;C&gt; + 1/2 (O</t>
    </r>
    <r>
      <rPr>
        <vertAlign val="subscript"/>
        <sz val="14"/>
        <rFont val="Arial"/>
        <family val="2"/>
      </rPr>
      <t>2</t>
    </r>
    <r>
      <rPr>
        <sz val="14"/>
        <rFont val="Arial"/>
        <family val="2"/>
      </rPr>
      <t>)</t>
    </r>
  </si>
  <si>
    <r>
      <t>(CO</t>
    </r>
    <r>
      <rPr>
        <vertAlign val="subscript"/>
        <sz val="14"/>
        <rFont val="Arial"/>
        <family val="2"/>
      </rPr>
      <t>2</t>
    </r>
    <r>
      <rPr>
        <sz val="14"/>
        <rFont val="Arial"/>
        <family val="2"/>
      </rPr>
      <t>) = &lt;C&gt; + (O</t>
    </r>
    <r>
      <rPr>
        <vertAlign val="subscript"/>
        <sz val="14"/>
        <rFont val="Arial"/>
        <family val="2"/>
      </rPr>
      <t>2</t>
    </r>
    <r>
      <rPr>
        <sz val="14"/>
        <rFont val="Arial"/>
        <family val="2"/>
      </rPr>
      <t>)</t>
    </r>
  </si>
  <si>
    <r>
      <t>&lt;CaF</t>
    </r>
    <r>
      <rPr>
        <vertAlign val="subscript"/>
        <sz val="14"/>
        <rFont val="Arial"/>
        <family val="2"/>
      </rPr>
      <t>2</t>
    </r>
    <r>
      <rPr>
        <sz val="14"/>
        <rFont val="Arial"/>
        <family val="2"/>
      </rPr>
      <t>&gt; = {CaF</t>
    </r>
    <r>
      <rPr>
        <vertAlign val="subscript"/>
        <sz val="14"/>
        <rFont val="Arial"/>
        <family val="2"/>
      </rPr>
      <t>2</t>
    </r>
    <r>
      <rPr>
        <sz val="14"/>
        <rFont val="Arial"/>
        <family val="2"/>
      </rPr>
      <t>}</t>
    </r>
  </si>
  <si>
    <r>
      <t>{CaF</t>
    </r>
    <r>
      <rPr>
        <vertAlign val="subscript"/>
        <sz val="14"/>
        <rFont val="Arial"/>
        <family val="2"/>
      </rPr>
      <t>2</t>
    </r>
    <r>
      <rPr>
        <sz val="14"/>
        <rFont val="Arial"/>
        <family val="2"/>
      </rPr>
      <t>} = (CaF</t>
    </r>
    <r>
      <rPr>
        <vertAlign val="subscript"/>
        <sz val="14"/>
        <rFont val="Arial"/>
        <family val="2"/>
      </rPr>
      <t>2</t>
    </r>
    <r>
      <rPr>
        <sz val="14"/>
        <rFont val="Arial"/>
        <family val="2"/>
      </rPr>
      <t>)</t>
    </r>
  </si>
  <si>
    <r>
      <t>&lt;CaF</t>
    </r>
    <r>
      <rPr>
        <vertAlign val="subscript"/>
        <sz val="14"/>
        <rFont val="Arial"/>
        <family val="2"/>
      </rPr>
      <t>2</t>
    </r>
    <r>
      <rPr>
        <sz val="14"/>
        <rFont val="Arial"/>
        <family val="2"/>
      </rPr>
      <t>&gt; = {Ca} + (F</t>
    </r>
    <r>
      <rPr>
        <vertAlign val="subscript"/>
        <sz val="14"/>
        <rFont val="Arial"/>
        <family val="2"/>
      </rPr>
      <t>2</t>
    </r>
    <r>
      <rPr>
        <sz val="14"/>
        <rFont val="Arial"/>
        <family val="2"/>
      </rPr>
      <t>)</t>
    </r>
  </si>
  <si>
    <r>
      <t>&lt;CaC</t>
    </r>
    <r>
      <rPr>
        <vertAlign val="subscript"/>
        <sz val="14"/>
        <rFont val="Arial"/>
        <family val="2"/>
      </rPr>
      <t>2</t>
    </r>
    <r>
      <rPr>
        <sz val="14"/>
        <rFont val="Arial"/>
        <family val="2"/>
      </rPr>
      <t>&gt; = {Ca} + 2 &lt;C&gt;</t>
    </r>
  </si>
  <si>
    <r>
      <t>&lt;CaCO</t>
    </r>
    <r>
      <rPr>
        <vertAlign val="subscript"/>
        <sz val="14"/>
        <rFont val="Arial"/>
        <family val="2"/>
      </rPr>
      <t>3</t>
    </r>
    <r>
      <rPr>
        <sz val="14"/>
        <rFont val="Arial"/>
        <family val="2"/>
      </rPr>
      <t>&gt; = &lt;CaO&gt; + (CO</t>
    </r>
    <r>
      <rPr>
        <vertAlign val="subscript"/>
        <sz val="14"/>
        <rFont val="Arial"/>
        <family val="2"/>
      </rPr>
      <t>2</t>
    </r>
    <r>
      <rPr>
        <sz val="14"/>
        <rFont val="Arial"/>
        <family val="2"/>
      </rPr>
      <t>)</t>
    </r>
  </si>
  <si>
    <t>&lt;CaSi&gt; = &lt;Ca&gt; + &lt;Si&gt;</t>
  </si>
  <si>
    <r>
      <t>&lt;Ca</t>
    </r>
    <r>
      <rPr>
        <vertAlign val="subscript"/>
        <sz val="14"/>
        <rFont val="Arial"/>
        <family val="2"/>
      </rPr>
      <t>3</t>
    </r>
    <r>
      <rPr>
        <sz val="14"/>
        <rFont val="Arial"/>
        <family val="2"/>
      </rPr>
      <t>P</t>
    </r>
    <r>
      <rPr>
        <vertAlign val="subscript"/>
        <sz val="14"/>
        <rFont val="Arial"/>
        <family val="2"/>
      </rPr>
      <t>2</t>
    </r>
    <r>
      <rPr>
        <sz val="14"/>
        <rFont val="Arial"/>
        <family val="2"/>
      </rPr>
      <t>&gt; = 3 &lt;Ca&gt; + (P</t>
    </r>
    <r>
      <rPr>
        <vertAlign val="subscript"/>
        <sz val="14"/>
        <rFont val="Arial"/>
        <family val="2"/>
      </rPr>
      <t>2</t>
    </r>
    <r>
      <rPr>
        <sz val="14"/>
        <rFont val="Arial"/>
        <family val="2"/>
      </rPr>
      <t>)</t>
    </r>
  </si>
  <si>
    <r>
      <t>&lt;CaO&gt; = {Ca} + 1/2 (O</t>
    </r>
    <r>
      <rPr>
        <vertAlign val="subscript"/>
        <sz val="14"/>
        <rFont val="Arial"/>
        <family val="2"/>
      </rPr>
      <t>2</t>
    </r>
    <r>
      <rPr>
        <sz val="14"/>
        <rFont val="Arial"/>
        <family val="2"/>
      </rPr>
      <t>)</t>
    </r>
  </si>
  <si>
    <r>
      <t>&lt;CaS&gt; = {Ca} + 1/2 (S</t>
    </r>
    <r>
      <rPr>
        <vertAlign val="subscript"/>
        <sz val="14"/>
        <rFont val="Arial"/>
        <family val="2"/>
      </rPr>
      <t>2</t>
    </r>
    <r>
      <rPr>
        <sz val="14"/>
        <rFont val="Arial"/>
        <family val="2"/>
      </rPr>
      <t>)</t>
    </r>
  </si>
  <si>
    <r>
      <t>&lt;Cr</t>
    </r>
    <r>
      <rPr>
        <vertAlign val="subscript"/>
        <sz val="14"/>
        <rFont val="Arial"/>
        <family val="2"/>
      </rPr>
      <t>23</t>
    </r>
    <r>
      <rPr>
        <sz val="14"/>
        <rFont val="Arial"/>
        <family val="2"/>
      </rPr>
      <t>C</t>
    </r>
    <r>
      <rPr>
        <vertAlign val="subscript"/>
        <sz val="14"/>
        <rFont val="Arial"/>
        <family val="2"/>
      </rPr>
      <t>6</t>
    </r>
    <r>
      <rPr>
        <sz val="14"/>
        <rFont val="Arial"/>
        <family val="2"/>
      </rPr>
      <t>&gt; = 23 &lt;Cr&gt; + 6 &lt;C&gt;</t>
    </r>
  </si>
  <si>
    <t>&lt;PbO&gt; = {PbO}</t>
  </si>
  <si>
    <t>&lt;PbS&gt; = {PbS}</t>
  </si>
  <si>
    <r>
      <t>&lt;Cr</t>
    </r>
    <r>
      <rPr>
        <vertAlign val="subscript"/>
        <sz val="14"/>
        <rFont val="Arial"/>
        <family val="2"/>
      </rPr>
      <t>2</t>
    </r>
    <r>
      <rPr>
        <sz val="14"/>
        <rFont val="Arial"/>
        <family val="2"/>
      </rPr>
      <t>O</t>
    </r>
    <r>
      <rPr>
        <vertAlign val="subscript"/>
        <sz val="14"/>
        <rFont val="Arial"/>
        <family val="2"/>
      </rPr>
      <t>3</t>
    </r>
    <r>
      <rPr>
        <sz val="14"/>
        <rFont val="Arial"/>
        <family val="2"/>
      </rPr>
      <t>&gt; = 2 &lt;Cr&gt; + 3/2 (O</t>
    </r>
    <r>
      <rPr>
        <vertAlign val="subscript"/>
        <sz val="14"/>
        <rFont val="Arial"/>
        <family val="2"/>
      </rPr>
      <t>2</t>
    </r>
    <r>
      <rPr>
        <sz val="14"/>
        <rFont val="Arial"/>
        <family val="2"/>
      </rPr>
      <t>)</t>
    </r>
  </si>
  <si>
    <r>
      <t>&lt;Cu</t>
    </r>
    <r>
      <rPr>
        <vertAlign val="subscript"/>
        <sz val="14"/>
        <rFont val="Arial"/>
        <family val="2"/>
      </rPr>
      <t>2</t>
    </r>
    <r>
      <rPr>
        <sz val="14"/>
        <rFont val="Arial"/>
        <family val="2"/>
      </rPr>
      <t>O&gt; = 2 &lt;Cu&gt; + 1/2 (O</t>
    </r>
    <r>
      <rPr>
        <vertAlign val="subscript"/>
        <sz val="14"/>
        <rFont val="Arial"/>
        <family val="2"/>
      </rPr>
      <t>2</t>
    </r>
    <r>
      <rPr>
        <sz val="14"/>
        <rFont val="Arial"/>
        <family val="2"/>
      </rPr>
      <t>)</t>
    </r>
  </si>
  <si>
    <r>
      <t>&lt;Cu</t>
    </r>
    <r>
      <rPr>
        <vertAlign val="subscript"/>
        <sz val="14"/>
        <rFont val="Arial"/>
        <family val="2"/>
      </rPr>
      <t>2</t>
    </r>
    <r>
      <rPr>
        <sz val="14"/>
        <rFont val="Arial"/>
        <family val="2"/>
      </rPr>
      <t>O&gt; = {Cu</t>
    </r>
    <r>
      <rPr>
        <vertAlign val="subscript"/>
        <sz val="14"/>
        <rFont val="Arial"/>
        <family val="2"/>
      </rPr>
      <t>2</t>
    </r>
    <r>
      <rPr>
        <sz val="14"/>
        <rFont val="Arial"/>
        <family val="2"/>
      </rPr>
      <t>O}</t>
    </r>
  </si>
  <si>
    <r>
      <t>{Cu</t>
    </r>
    <r>
      <rPr>
        <vertAlign val="subscript"/>
        <sz val="14"/>
        <rFont val="Arial"/>
        <family val="2"/>
      </rPr>
      <t>2</t>
    </r>
    <r>
      <rPr>
        <sz val="14"/>
        <rFont val="Arial"/>
        <family val="2"/>
      </rPr>
      <t>O} = 2 {Cu} + 1/2 (O</t>
    </r>
    <r>
      <rPr>
        <vertAlign val="subscript"/>
        <sz val="14"/>
        <rFont val="Arial"/>
        <family val="2"/>
      </rPr>
      <t>2</t>
    </r>
    <r>
      <rPr>
        <sz val="14"/>
        <rFont val="Arial"/>
        <family val="2"/>
      </rPr>
      <t>)</t>
    </r>
  </si>
  <si>
    <r>
      <t>&lt;CuO&gt; = &lt;Cu&gt; + 1/2 (O</t>
    </r>
    <r>
      <rPr>
        <vertAlign val="subscript"/>
        <sz val="14"/>
        <rFont val="Arial"/>
        <family val="2"/>
      </rPr>
      <t>2</t>
    </r>
    <r>
      <rPr>
        <sz val="14"/>
        <rFont val="Arial"/>
        <family val="2"/>
      </rPr>
      <t>)</t>
    </r>
  </si>
  <si>
    <r>
      <t>&lt;CuS&gt; = &lt;Cu&gt; + 1/2 (S</t>
    </r>
    <r>
      <rPr>
        <vertAlign val="subscript"/>
        <sz val="14"/>
        <rFont val="Arial"/>
        <family val="2"/>
      </rPr>
      <t>2</t>
    </r>
    <r>
      <rPr>
        <sz val="14"/>
        <rFont val="Arial"/>
        <family val="2"/>
      </rPr>
      <t>)</t>
    </r>
  </si>
  <si>
    <r>
      <t>&lt;FeO&gt; = &lt;Fe&gt; + 1/2 (O</t>
    </r>
    <r>
      <rPr>
        <vertAlign val="subscript"/>
        <sz val="14"/>
        <rFont val="Arial"/>
        <family val="2"/>
      </rPr>
      <t>2</t>
    </r>
    <r>
      <rPr>
        <sz val="14"/>
        <rFont val="Arial"/>
        <family val="2"/>
      </rPr>
      <t>)</t>
    </r>
  </si>
  <si>
    <r>
      <t>{FeO} = {Fe} + 1/2 (O</t>
    </r>
    <r>
      <rPr>
        <vertAlign val="subscript"/>
        <sz val="14"/>
        <rFont val="Arial"/>
        <family val="2"/>
      </rPr>
      <t>2</t>
    </r>
    <r>
      <rPr>
        <sz val="14"/>
        <rFont val="Arial"/>
        <family val="2"/>
      </rPr>
      <t>)</t>
    </r>
  </si>
  <si>
    <r>
      <t>&lt;Fe</t>
    </r>
    <r>
      <rPr>
        <vertAlign val="subscript"/>
        <sz val="14"/>
        <rFont val="Arial"/>
        <family val="2"/>
      </rPr>
      <t>3</t>
    </r>
    <r>
      <rPr>
        <sz val="14"/>
        <rFont val="Arial"/>
        <family val="2"/>
      </rPr>
      <t>O</t>
    </r>
    <r>
      <rPr>
        <vertAlign val="subscript"/>
        <sz val="14"/>
        <rFont val="Arial"/>
        <family val="2"/>
      </rPr>
      <t>4</t>
    </r>
    <r>
      <rPr>
        <sz val="14"/>
        <rFont val="Arial"/>
        <family val="2"/>
      </rPr>
      <t>&gt; = 3 &lt;Fe&gt; + 2 (O</t>
    </r>
    <r>
      <rPr>
        <vertAlign val="subscript"/>
        <sz val="14"/>
        <rFont val="Arial"/>
        <family val="2"/>
      </rPr>
      <t>2</t>
    </r>
    <r>
      <rPr>
        <sz val="14"/>
        <rFont val="Arial"/>
        <family val="2"/>
      </rPr>
      <t>)</t>
    </r>
  </si>
  <si>
    <r>
      <t>&lt;Fe</t>
    </r>
    <r>
      <rPr>
        <vertAlign val="subscript"/>
        <sz val="14"/>
        <rFont val="Arial"/>
        <family val="2"/>
      </rPr>
      <t>2</t>
    </r>
    <r>
      <rPr>
        <sz val="14"/>
        <rFont val="Arial"/>
        <family val="2"/>
      </rPr>
      <t>O</t>
    </r>
    <r>
      <rPr>
        <vertAlign val="subscript"/>
        <sz val="14"/>
        <rFont val="Arial"/>
        <family val="2"/>
      </rPr>
      <t>3</t>
    </r>
    <r>
      <rPr>
        <sz val="14"/>
        <rFont val="Arial"/>
        <family val="2"/>
      </rPr>
      <t>&gt; = 2 &lt;Fe&gt; + 3/2 (O</t>
    </r>
    <r>
      <rPr>
        <vertAlign val="subscript"/>
        <sz val="14"/>
        <rFont val="Arial"/>
        <family val="2"/>
      </rPr>
      <t>2</t>
    </r>
    <r>
      <rPr>
        <sz val="14"/>
        <rFont val="Arial"/>
        <family val="2"/>
      </rPr>
      <t>)</t>
    </r>
  </si>
  <si>
    <r>
      <t>{H</t>
    </r>
    <r>
      <rPr>
        <vertAlign val="subscript"/>
        <sz val="14"/>
        <rFont val="Arial"/>
        <family val="2"/>
      </rPr>
      <t>2</t>
    </r>
    <r>
      <rPr>
        <sz val="14"/>
        <rFont val="Arial"/>
        <family val="2"/>
      </rPr>
      <t>O} = (H</t>
    </r>
    <r>
      <rPr>
        <vertAlign val="subscript"/>
        <sz val="14"/>
        <rFont val="Arial"/>
        <family val="2"/>
      </rPr>
      <t>2</t>
    </r>
    <r>
      <rPr>
        <sz val="14"/>
        <rFont val="Arial"/>
        <family val="2"/>
      </rPr>
      <t>O)</t>
    </r>
  </si>
  <si>
    <r>
      <t>(H</t>
    </r>
    <r>
      <rPr>
        <vertAlign val="subscript"/>
        <sz val="14"/>
        <rFont val="Arial"/>
        <family val="2"/>
      </rPr>
      <t>2</t>
    </r>
    <r>
      <rPr>
        <sz val="14"/>
        <rFont val="Arial"/>
        <family val="2"/>
      </rPr>
      <t>O) = (H</t>
    </r>
    <r>
      <rPr>
        <vertAlign val="subscript"/>
        <sz val="14"/>
        <rFont val="Arial"/>
        <family val="2"/>
      </rPr>
      <t>2</t>
    </r>
    <r>
      <rPr>
        <sz val="14"/>
        <rFont val="Arial"/>
        <family val="2"/>
      </rPr>
      <t>) + 1/2 (O</t>
    </r>
    <r>
      <rPr>
        <vertAlign val="subscript"/>
        <sz val="14"/>
        <rFont val="Arial"/>
        <family val="2"/>
      </rPr>
      <t>2</t>
    </r>
    <r>
      <rPr>
        <sz val="14"/>
        <rFont val="Arial"/>
        <family val="2"/>
      </rPr>
      <t>)</t>
    </r>
  </si>
  <si>
    <r>
      <t>(H</t>
    </r>
    <r>
      <rPr>
        <vertAlign val="subscript"/>
        <sz val="14"/>
        <rFont val="Arial"/>
        <family val="2"/>
      </rPr>
      <t>2</t>
    </r>
    <r>
      <rPr>
        <sz val="14"/>
        <rFont val="Arial"/>
        <family val="2"/>
      </rPr>
      <t>S) = (H</t>
    </r>
    <r>
      <rPr>
        <vertAlign val="subscript"/>
        <sz val="14"/>
        <rFont val="Arial"/>
        <family val="2"/>
      </rPr>
      <t>2</t>
    </r>
    <r>
      <rPr>
        <sz val="14"/>
        <rFont val="Arial"/>
        <family val="2"/>
      </rPr>
      <t>) + 1/2 (S</t>
    </r>
    <r>
      <rPr>
        <vertAlign val="subscript"/>
        <sz val="14"/>
        <rFont val="Arial"/>
        <family val="2"/>
      </rPr>
      <t>2</t>
    </r>
    <r>
      <rPr>
        <sz val="14"/>
        <rFont val="Arial"/>
        <family val="2"/>
      </rPr>
      <t>)</t>
    </r>
  </si>
  <si>
    <r>
      <t>&lt;MgCO</t>
    </r>
    <r>
      <rPr>
        <vertAlign val="subscript"/>
        <sz val="14"/>
        <rFont val="Arial"/>
        <family val="2"/>
      </rPr>
      <t>3</t>
    </r>
    <r>
      <rPr>
        <sz val="14"/>
        <rFont val="Arial"/>
        <family val="2"/>
      </rPr>
      <t>&gt; = &lt;MgO&gt; + (CO</t>
    </r>
    <r>
      <rPr>
        <vertAlign val="subscript"/>
        <sz val="14"/>
        <rFont val="Arial"/>
        <family val="2"/>
      </rPr>
      <t>2</t>
    </r>
    <r>
      <rPr>
        <sz val="14"/>
        <rFont val="Arial"/>
        <family val="2"/>
      </rPr>
      <t>)</t>
    </r>
  </si>
  <si>
    <r>
      <t>&lt;MgO&gt; = &lt;Mg&gt; + 1/2 (O</t>
    </r>
    <r>
      <rPr>
        <vertAlign val="subscript"/>
        <sz val="14"/>
        <rFont val="Arial"/>
        <family val="2"/>
      </rPr>
      <t>2</t>
    </r>
    <r>
      <rPr>
        <sz val="14"/>
        <rFont val="Arial"/>
        <family val="2"/>
      </rPr>
      <t>)</t>
    </r>
  </si>
  <si>
    <r>
      <t>&lt;MgO&gt; = (Mg) + 1/2 (O</t>
    </r>
    <r>
      <rPr>
        <vertAlign val="subscript"/>
        <sz val="14"/>
        <rFont val="Arial"/>
        <family val="2"/>
      </rPr>
      <t>2</t>
    </r>
    <r>
      <rPr>
        <sz val="14"/>
        <rFont val="Arial"/>
        <family val="2"/>
      </rPr>
      <t>)</t>
    </r>
  </si>
  <si>
    <r>
      <t>&lt;MgS&gt; = &lt;Mg&gt; + 1/2 (S</t>
    </r>
    <r>
      <rPr>
        <vertAlign val="subscript"/>
        <sz val="14"/>
        <rFont val="Arial"/>
        <family val="2"/>
      </rPr>
      <t>2</t>
    </r>
    <r>
      <rPr>
        <sz val="14"/>
        <rFont val="Arial"/>
        <family val="2"/>
      </rPr>
      <t>)</t>
    </r>
  </si>
  <si>
    <r>
      <t>&lt;MgS&gt; = (Mg) + 1/2 (S</t>
    </r>
    <r>
      <rPr>
        <vertAlign val="subscript"/>
        <sz val="14"/>
        <rFont val="Arial"/>
        <family val="2"/>
      </rPr>
      <t>2</t>
    </r>
    <r>
      <rPr>
        <sz val="14"/>
        <rFont val="Arial"/>
        <family val="2"/>
      </rPr>
      <t>)</t>
    </r>
  </si>
  <si>
    <r>
      <t>&lt;MnO&gt; = &lt;Mn&gt; + 1/2 (O</t>
    </r>
    <r>
      <rPr>
        <vertAlign val="subscript"/>
        <sz val="14"/>
        <rFont val="Arial"/>
        <family val="2"/>
      </rPr>
      <t>2</t>
    </r>
    <r>
      <rPr>
        <sz val="14"/>
        <rFont val="Arial"/>
        <family val="2"/>
      </rPr>
      <t>)</t>
    </r>
  </si>
  <si>
    <r>
      <t>&lt;Mn</t>
    </r>
    <r>
      <rPr>
        <vertAlign val="subscript"/>
        <sz val="14"/>
        <rFont val="Arial"/>
        <family val="2"/>
      </rPr>
      <t>3</t>
    </r>
    <r>
      <rPr>
        <sz val="14"/>
        <rFont val="Arial"/>
        <family val="2"/>
      </rPr>
      <t>O</t>
    </r>
    <r>
      <rPr>
        <vertAlign val="subscript"/>
        <sz val="14"/>
        <rFont val="Arial"/>
        <family val="2"/>
      </rPr>
      <t>4</t>
    </r>
    <r>
      <rPr>
        <sz val="14"/>
        <rFont val="Arial"/>
        <family val="2"/>
      </rPr>
      <t>&gt; = 3 &lt;Mn&gt; + 2 (O</t>
    </r>
    <r>
      <rPr>
        <vertAlign val="subscript"/>
        <sz val="14"/>
        <rFont val="Arial"/>
        <family val="2"/>
      </rPr>
      <t>2</t>
    </r>
    <r>
      <rPr>
        <sz val="14"/>
        <rFont val="Arial"/>
        <family val="2"/>
      </rPr>
      <t>)</t>
    </r>
  </si>
  <si>
    <r>
      <t>&lt;Mn</t>
    </r>
    <r>
      <rPr>
        <vertAlign val="subscript"/>
        <sz val="14"/>
        <rFont val="Arial"/>
        <family val="2"/>
      </rPr>
      <t>3</t>
    </r>
    <r>
      <rPr>
        <sz val="14"/>
        <rFont val="Arial"/>
        <family val="2"/>
      </rPr>
      <t>O</t>
    </r>
    <r>
      <rPr>
        <vertAlign val="subscript"/>
        <sz val="14"/>
        <rFont val="Arial"/>
        <family val="2"/>
      </rPr>
      <t>4</t>
    </r>
    <r>
      <rPr>
        <sz val="14"/>
        <rFont val="Arial"/>
        <family val="2"/>
      </rPr>
      <t>&gt; = 3 &lt;MnO&gt; + 1/2 (O</t>
    </r>
    <r>
      <rPr>
        <vertAlign val="subscript"/>
        <sz val="14"/>
        <rFont val="Arial"/>
        <family val="2"/>
      </rPr>
      <t>2</t>
    </r>
    <r>
      <rPr>
        <sz val="14"/>
        <rFont val="Arial"/>
        <family val="2"/>
      </rPr>
      <t>)</t>
    </r>
  </si>
  <si>
    <r>
      <t>&lt;Mn</t>
    </r>
    <r>
      <rPr>
        <vertAlign val="subscript"/>
        <sz val="14"/>
        <rFont val="Arial"/>
        <family val="2"/>
      </rPr>
      <t>2</t>
    </r>
    <r>
      <rPr>
        <sz val="14"/>
        <rFont val="Arial"/>
        <family val="2"/>
      </rPr>
      <t>O</t>
    </r>
    <r>
      <rPr>
        <vertAlign val="subscript"/>
        <sz val="14"/>
        <rFont val="Arial"/>
        <family val="2"/>
      </rPr>
      <t>3</t>
    </r>
    <r>
      <rPr>
        <sz val="14"/>
        <rFont val="Arial"/>
        <family val="2"/>
      </rPr>
      <t>&gt; = 2 &lt;Mn&gt; + 3/2 (O</t>
    </r>
    <r>
      <rPr>
        <vertAlign val="subscript"/>
        <sz val="14"/>
        <rFont val="Arial"/>
        <family val="2"/>
      </rPr>
      <t>2</t>
    </r>
    <r>
      <rPr>
        <sz val="14"/>
        <rFont val="Arial"/>
        <family val="2"/>
      </rPr>
      <t>)</t>
    </r>
  </si>
  <si>
    <r>
      <t>&lt;Mn</t>
    </r>
    <r>
      <rPr>
        <vertAlign val="subscript"/>
        <sz val="14"/>
        <rFont val="Arial"/>
        <family val="2"/>
      </rPr>
      <t>2</t>
    </r>
    <r>
      <rPr>
        <sz val="14"/>
        <rFont val="Arial"/>
        <family val="2"/>
      </rPr>
      <t>O</t>
    </r>
    <r>
      <rPr>
        <vertAlign val="subscript"/>
        <sz val="14"/>
        <rFont val="Arial"/>
        <family val="2"/>
      </rPr>
      <t>3</t>
    </r>
    <r>
      <rPr>
        <sz val="14"/>
        <rFont val="Arial"/>
        <family val="2"/>
      </rPr>
      <t>&gt; = 2/3 &lt;Mn</t>
    </r>
    <r>
      <rPr>
        <vertAlign val="subscript"/>
        <sz val="14"/>
        <rFont val="Arial"/>
        <family val="2"/>
      </rPr>
      <t>3</t>
    </r>
    <r>
      <rPr>
        <sz val="14"/>
        <rFont val="Arial"/>
        <family val="2"/>
      </rPr>
      <t>O</t>
    </r>
    <r>
      <rPr>
        <vertAlign val="subscript"/>
        <sz val="14"/>
        <rFont val="Arial"/>
        <family val="2"/>
      </rPr>
      <t>4</t>
    </r>
    <r>
      <rPr>
        <sz val="14"/>
        <rFont val="Arial"/>
        <family val="2"/>
      </rPr>
      <t>&gt; + 1/6 (O</t>
    </r>
    <r>
      <rPr>
        <vertAlign val="subscript"/>
        <sz val="14"/>
        <rFont val="Arial"/>
        <family val="2"/>
      </rPr>
      <t>2</t>
    </r>
    <r>
      <rPr>
        <sz val="14"/>
        <rFont val="Arial"/>
        <family val="2"/>
      </rPr>
      <t>)</t>
    </r>
  </si>
  <si>
    <r>
      <t>&lt;MnO</t>
    </r>
    <r>
      <rPr>
        <vertAlign val="subscript"/>
        <sz val="14"/>
        <rFont val="Arial"/>
        <family val="2"/>
      </rPr>
      <t>2</t>
    </r>
    <r>
      <rPr>
        <sz val="14"/>
        <rFont val="Arial"/>
        <family val="2"/>
      </rPr>
      <t>&gt; = &lt;Mn&gt; + (O</t>
    </r>
    <r>
      <rPr>
        <vertAlign val="subscript"/>
        <sz val="14"/>
        <rFont val="Arial"/>
        <family val="2"/>
      </rPr>
      <t>2</t>
    </r>
    <r>
      <rPr>
        <sz val="14"/>
        <rFont val="Arial"/>
        <family val="2"/>
      </rPr>
      <t>)</t>
    </r>
  </si>
  <si>
    <r>
      <t>&lt;MnS&gt; = &lt;Mn&gt; + 1/2 (S</t>
    </r>
    <r>
      <rPr>
        <vertAlign val="subscript"/>
        <sz val="14"/>
        <rFont val="Arial"/>
        <family val="2"/>
      </rPr>
      <t>2</t>
    </r>
    <r>
      <rPr>
        <sz val="14"/>
        <rFont val="Arial"/>
        <family val="2"/>
      </rPr>
      <t>)</t>
    </r>
  </si>
  <si>
    <r>
      <t>&lt;MoO</t>
    </r>
    <r>
      <rPr>
        <vertAlign val="subscript"/>
        <sz val="14"/>
        <rFont val="Arial"/>
        <family val="2"/>
      </rPr>
      <t>3</t>
    </r>
    <r>
      <rPr>
        <sz val="14"/>
        <rFont val="Arial"/>
        <family val="2"/>
      </rPr>
      <t>&gt; = {MoO</t>
    </r>
    <r>
      <rPr>
        <vertAlign val="subscript"/>
        <sz val="14"/>
        <rFont val="Arial"/>
        <family val="2"/>
      </rPr>
      <t>3</t>
    </r>
    <r>
      <rPr>
        <sz val="14"/>
        <rFont val="Arial"/>
        <family val="2"/>
      </rPr>
      <t>}</t>
    </r>
  </si>
  <si>
    <r>
      <t>&lt;MoO</t>
    </r>
    <r>
      <rPr>
        <vertAlign val="subscript"/>
        <sz val="14"/>
        <rFont val="Arial"/>
        <family val="2"/>
      </rPr>
      <t>3</t>
    </r>
    <r>
      <rPr>
        <sz val="14"/>
        <rFont val="Arial"/>
        <family val="2"/>
      </rPr>
      <t>&gt; = &lt;Mo&gt; + 3/2 (O</t>
    </r>
    <r>
      <rPr>
        <vertAlign val="subscript"/>
        <sz val="14"/>
        <rFont val="Arial"/>
        <family val="2"/>
      </rPr>
      <t>2</t>
    </r>
    <r>
      <rPr>
        <sz val="14"/>
        <rFont val="Arial"/>
        <family val="2"/>
      </rPr>
      <t>)</t>
    </r>
  </si>
  <si>
    <r>
      <t>(MoO</t>
    </r>
    <r>
      <rPr>
        <vertAlign val="subscript"/>
        <sz val="14"/>
        <rFont val="Arial"/>
        <family val="2"/>
      </rPr>
      <t>3</t>
    </r>
    <r>
      <rPr>
        <sz val="14"/>
        <rFont val="Arial"/>
        <family val="2"/>
      </rPr>
      <t>) = &lt;Mo&gt; + 3/2 (O</t>
    </r>
    <r>
      <rPr>
        <vertAlign val="subscript"/>
        <sz val="14"/>
        <rFont val="Arial"/>
        <family val="2"/>
      </rPr>
      <t>2</t>
    </r>
    <r>
      <rPr>
        <sz val="14"/>
        <rFont val="Arial"/>
        <family val="2"/>
      </rPr>
      <t>)</t>
    </r>
  </si>
  <si>
    <r>
      <t>(NH</t>
    </r>
    <r>
      <rPr>
        <vertAlign val="subscript"/>
        <sz val="14"/>
        <rFont val="Arial"/>
        <family val="2"/>
      </rPr>
      <t>3</t>
    </r>
    <r>
      <rPr>
        <sz val="14"/>
        <rFont val="Arial"/>
        <family val="2"/>
      </rPr>
      <t>) = 1/2 (N</t>
    </r>
    <r>
      <rPr>
        <vertAlign val="subscript"/>
        <sz val="14"/>
        <rFont val="Arial"/>
        <family val="2"/>
      </rPr>
      <t>2</t>
    </r>
    <r>
      <rPr>
        <sz val="14"/>
        <rFont val="Arial"/>
        <family val="2"/>
      </rPr>
      <t>) + 3/2 (H</t>
    </r>
    <r>
      <rPr>
        <vertAlign val="subscript"/>
        <sz val="14"/>
        <rFont val="Arial"/>
        <family val="2"/>
      </rPr>
      <t>2</t>
    </r>
    <r>
      <rPr>
        <sz val="14"/>
        <rFont val="Arial"/>
        <family val="2"/>
      </rPr>
      <t>)</t>
    </r>
  </si>
  <si>
    <r>
      <t>(NO) = 1/2 (N</t>
    </r>
    <r>
      <rPr>
        <vertAlign val="subscript"/>
        <sz val="14"/>
        <rFont val="Arial"/>
        <family val="2"/>
      </rPr>
      <t>2</t>
    </r>
    <r>
      <rPr>
        <sz val="14"/>
        <rFont val="Arial"/>
        <family val="2"/>
      </rPr>
      <t>) + 1/2 (O</t>
    </r>
    <r>
      <rPr>
        <vertAlign val="subscript"/>
        <sz val="14"/>
        <rFont val="Arial"/>
        <family val="2"/>
      </rPr>
      <t>2</t>
    </r>
    <r>
      <rPr>
        <sz val="14"/>
        <rFont val="Arial"/>
        <family val="2"/>
      </rPr>
      <t>)</t>
    </r>
  </si>
  <si>
    <r>
      <t>(NO</t>
    </r>
    <r>
      <rPr>
        <vertAlign val="subscript"/>
        <sz val="14"/>
        <rFont val="Arial"/>
        <family val="2"/>
      </rPr>
      <t>2</t>
    </r>
    <r>
      <rPr>
        <sz val="14"/>
        <rFont val="Arial"/>
        <family val="2"/>
      </rPr>
      <t>) = 1/2 (N</t>
    </r>
    <r>
      <rPr>
        <vertAlign val="subscript"/>
        <sz val="14"/>
        <rFont val="Arial"/>
        <family val="2"/>
      </rPr>
      <t>2</t>
    </r>
    <r>
      <rPr>
        <sz val="14"/>
        <rFont val="Arial"/>
        <family val="2"/>
      </rPr>
      <t>) + (O</t>
    </r>
    <r>
      <rPr>
        <vertAlign val="subscript"/>
        <sz val="14"/>
        <rFont val="Arial"/>
        <family val="2"/>
      </rPr>
      <t>2</t>
    </r>
    <r>
      <rPr>
        <sz val="14"/>
        <rFont val="Arial"/>
        <family val="2"/>
      </rPr>
      <t>)</t>
    </r>
  </si>
  <si>
    <r>
      <t>&lt;Nb</t>
    </r>
    <r>
      <rPr>
        <vertAlign val="subscript"/>
        <sz val="14"/>
        <rFont val="Arial"/>
        <family val="2"/>
      </rPr>
      <t>2</t>
    </r>
    <r>
      <rPr>
        <sz val="14"/>
        <rFont val="Arial"/>
        <family val="2"/>
      </rPr>
      <t>O</t>
    </r>
    <r>
      <rPr>
        <vertAlign val="subscript"/>
        <sz val="14"/>
        <rFont val="Arial"/>
        <family val="2"/>
      </rPr>
      <t>5</t>
    </r>
    <r>
      <rPr>
        <sz val="14"/>
        <rFont val="Arial"/>
        <family val="2"/>
      </rPr>
      <t>&gt; = {Nb</t>
    </r>
    <r>
      <rPr>
        <vertAlign val="subscript"/>
        <sz val="14"/>
        <rFont val="Arial"/>
        <family val="2"/>
      </rPr>
      <t>2</t>
    </r>
    <r>
      <rPr>
        <sz val="14"/>
        <rFont val="Arial"/>
        <family val="2"/>
      </rPr>
      <t>O</t>
    </r>
    <r>
      <rPr>
        <vertAlign val="subscript"/>
        <sz val="14"/>
        <rFont val="Arial"/>
        <family val="2"/>
      </rPr>
      <t>5</t>
    </r>
    <r>
      <rPr>
        <sz val="14"/>
        <rFont val="Arial"/>
        <family val="2"/>
      </rPr>
      <t>}</t>
    </r>
  </si>
  <si>
    <r>
      <t>{Nb</t>
    </r>
    <r>
      <rPr>
        <vertAlign val="subscript"/>
        <sz val="14"/>
        <rFont val="Arial"/>
        <family val="2"/>
      </rPr>
      <t>2</t>
    </r>
    <r>
      <rPr>
        <sz val="14"/>
        <rFont val="Arial"/>
        <family val="2"/>
      </rPr>
      <t>O</t>
    </r>
    <r>
      <rPr>
        <vertAlign val="subscript"/>
        <sz val="14"/>
        <rFont val="Arial"/>
        <family val="2"/>
      </rPr>
      <t>5</t>
    </r>
    <r>
      <rPr>
        <sz val="14"/>
        <rFont val="Arial"/>
        <family val="2"/>
      </rPr>
      <t>} = 2 &lt;Nb&gt; + 5/2 (O</t>
    </r>
    <r>
      <rPr>
        <vertAlign val="subscript"/>
        <sz val="14"/>
        <rFont val="Arial"/>
        <family val="2"/>
      </rPr>
      <t>2</t>
    </r>
    <r>
      <rPr>
        <sz val="14"/>
        <rFont val="Arial"/>
        <family val="2"/>
      </rPr>
      <t>)</t>
    </r>
  </si>
  <si>
    <r>
      <t>&lt;NiO&gt; = &lt;Ni&gt; + 1/2 (O</t>
    </r>
    <r>
      <rPr>
        <vertAlign val="subscript"/>
        <sz val="14"/>
        <rFont val="Arial"/>
        <family val="2"/>
      </rPr>
      <t>2</t>
    </r>
    <r>
      <rPr>
        <sz val="14"/>
        <rFont val="Arial"/>
        <family val="2"/>
      </rPr>
      <t>)</t>
    </r>
  </si>
  <si>
    <r>
      <t>(P</t>
    </r>
    <r>
      <rPr>
        <vertAlign val="subscript"/>
        <sz val="14"/>
        <rFont val="Arial"/>
        <family val="2"/>
      </rPr>
      <t>2</t>
    </r>
    <r>
      <rPr>
        <sz val="14"/>
        <rFont val="Arial"/>
        <family val="2"/>
      </rPr>
      <t>O</t>
    </r>
    <r>
      <rPr>
        <vertAlign val="subscript"/>
        <sz val="14"/>
        <rFont val="Arial"/>
        <family val="2"/>
      </rPr>
      <t>5</t>
    </r>
    <r>
      <rPr>
        <sz val="14"/>
        <rFont val="Arial"/>
        <family val="2"/>
      </rPr>
      <t>) = (P</t>
    </r>
    <r>
      <rPr>
        <vertAlign val="subscript"/>
        <sz val="14"/>
        <rFont val="Arial"/>
        <family val="2"/>
      </rPr>
      <t>2</t>
    </r>
    <r>
      <rPr>
        <sz val="14"/>
        <rFont val="Arial"/>
        <family val="2"/>
      </rPr>
      <t>) + 5/2 (O</t>
    </r>
    <r>
      <rPr>
        <vertAlign val="subscript"/>
        <sz val="14"/>
        <rFont val="Arial"/>
        <family val="2"/>
      </rPr>
      <t>2</t>
    </r>
    <r>
      <rPr>
        <sz val="14"/>
        <rFont val="Arial"/>
        <family val="2"/>
      </rPr>
      <t>)</t>
    </r>
  </si>
  <si>
    <r>
      <t>(P</t>
    </r>
    <r>
      <rPr>
        <vertAlign val="subscript"/>
        <sz val="14"/>
        <rFont val="Arial"/>
        <family val="2"/>
      </rPr>
      <t>4</t>
    </r>
    <r>
      <rPr>
        <sz val="14"/>
        <rFont val="Arial"/>
        <family val="2"/>
      </rPr>
      <t>O</t>
    </r>
    <r>
      <rPr>
        <vertAlign val="subscript"/>
        <sz val="14"/>
        <rFont val="Arial"/>
        <family val="2"/>
      </rPr>
      <t>10</t>
    </r>
    <r>
      <rPr>
        <sz val="14"/>
        <rFont val="Arial"/>
        <family val="2"/>
      </rPr>
      <t>) = 2 (P</t>
    </r>
    <r>
      <rPr>
        <vertAlign val="subscript"/>
        <sz val="14"/>
        <rFont val="Arial"/>
        <family val="2"/>
      </rPr>
      <t>2</t>
    </r>
    <r>
      <rPr>
        <sz val="14"/>
        <rFont val="Arial"/>
        <family val="2"/>
      </rPr>
      <t>) + 5 (O</t>
    </r>
    <r>
      <rPr>
        <vertAlign val="subscript"/>
        <sz val="14"/>
        <rFont val="Arial"/>
        <family val="2"/>
      </rPr>
      <t>2</t>
    </r>
    <r>
      <rPr>
        <sz val="14"/>
        <rFont val="Arial"/>
        <family val="2"/>
      </rPr>
      <t>)</t>
    </r>
  </si>
  <si>
    <r>
      <t>{PbO} = {Pb} + 1/2 (O</t>
    </r>
    <r>
      <rPr>
        <vertAlign val="subscript"/>
        <sz val="14"/>
        <rFont val="Arial"/>
        <family val="2"/>
      </rPr>
      <t>2</t>
    </r>
    <r>
      <rPr>
        <sz val="14"/>
        <rFont val="Arial"/>
        <family val="2"/>
      </rPr>
      <t>)</t>
    </r>
  </si>
  <si>
    <r>
      <t>&lt;PbS&gt; = {Pb} + 1/2 (S</t>
    </r>
    <r>
      <rPr>
        <vertAlign val="subscript"/>
        <sz val="14"/>
        <rFont val="Arial"/>
        <family val="2"/>
      </rPr>
      <t>2</t>
    </r>
    <r>
      <rPr>
        <sz val="14"/>
        <rFont val="Arial"/>
        <family val="2"/>
      </rPr>
      <t>)</t>
    </r>
  </si>
  <si>
    <r>
      <t>{S} = 1/2 (S</t>
    </r>
    <r>
      <rPr>
        <vertAlign val="subscript"/>
        <sz val="14"/>
        <rFont val="Arial"/>
        <family val="2"/>
      </rPr>
      <t>2</t>
    </r>
    <r>
      <rPr>
        <sz val="14"/>
        <rFont val="Arial"/>
        <family val="2"/>
      </rPr>
      <t>)</t>
    </r>
  </si>
  <si>
    <r>
      <t>(SO) = 1/2 (S</t>
    </r>
    <r>
      <rPr>
        <vertAlign val="subscript"/>
        <sz val="14"/>
        <rFont val="Arial"/>
        <family val="2"/>
      </rPr>
      <t>2</t>
    </r>
    <r>
      <rPr>
        <sz val="14"/>
        <rFont val="Arial"/>
        <family val="2"/>
      </rPr>
      <t>) + 1/2 (O</t>
    </r>
    <r>
      <rPr>
        <vertAlign val="subscript"/>
        <sz val="14"/>
        <rFont val="Arial"/>
        <family val="2"/>
      </rPr>
      <t>2</t>
    </r>
    <r>
      <rPr>
        <sz val="14"/>
        <rFont val="Arial"/>
        <family val="2"/>
      </rPr>
      <t>)</t>
    </r>
  </si>
  <si>
    <r>
      <t>(SO</t>
    </r>
    <r>
      <rPr>
        <vertAlign val="subscript"/>
        <sz val="14"/>
        <rFont val="Arial"/>
        <family val="2"/>
      </rPr>
      <t>2</t>
    </r>
    <r>
      <rPr>
        <sz val="14"/>
        <rFont val="Arial"/>
        <family val="2"/>
      </rPr>
      <t>) = 1/2 (S</t>
    </r>
    <r>
      <rPr>
        <vertAlign val="subscript"/>
        <sz val="14"/>
        <rFont val="Arial"/>
        <family val="2"/>
      </rPr>
      <t>2</t>
    </r>
    <r>
      <rPr>
        <sz val="14"/>
        <rFont val="Arial"/>
        <family val="2"/>
      </rPr>
      <t>) + (O</t>
    </r>
    <r>
      <rPr>
        <vertAlign val="subscript"/>
        <sz val="14"/>
        <rFont val="Arial"/>
        <family val="2"/>
      </rPr>
      <t>2</t>
    </r>
    <r>
      <rPr>
        <sz val="14"/>
        <rFont val="Arial"/>
        <family val="2"/>
      </rPr>
      <t>)</t>
    </r>
  </si>
  <si>
    <r>
      <t>(SO</t>
    </r>
    <r>
      <rPr>
        <vertAlign val="subscript"/>
        <sz val="14"/>
        <rFont val="Arial"/>
        <family val="2"/>
      </rPr>
      <t>3</t>
    </r>
    <r>
      <rPr>
        <sz val="14"/>
        <rFont val="Arial"/>
        <family val="2"/>
      </rPr>
      <t>) = 1/2 (S</t>
    </r>
    <r>
      <rPr>
        <vertAlign val="subscript"/>
        <sz val="14"/>
        <rFont val="Arial"/>
        <family val="2"/>
      </rPr>
      <t>2</t>
    </r>
    <r>
      <rPr>
        <sz val="14"/>
        <rFont val="Arial"/>
        <family val="2"/>
      </rPr>
      <t>) + 3/2 (O</t>
    </r>
    <r>
      <rPr>
        <vertAlign val="subscript"/>
        <sz val="14"/>
        <rFont val="Arial"/>
        <family val="2"/>
      </rPr>
      <t>2</t>
    </r>
    <r>
      <rPr>
        <sz val="14"/>
        <rFont val="Arial"/>
        <family val="2"/>
      </rPr>
      <t>)</t>
    </r>
  </si>
  <si>
    <r>
      <t>(SiO) = &lt;Si&gt; + 1/2 (O</t>
    </r>
    <r>
      <rPr>
        <vertAlign val="subscript"/>
        <sz val="14"/>
        <rFont val="Arial"/>
        <family val="2"/>
      </rPr>
      <t>2</t>
    </r>
    <r>
      <rPr>
        <sz val="14"/>
        <rFont val="Arial"/>
        <family val="2"/>
      </rPr>
      <t>)</t>
    </r>
  </si>
  <si>
    <r>
      <t>(SnO) = {Sn} + 1/2 (O</t>
    </r>
    <r>
      <rPr>
        <vertAlign val="subscript"/>
        <sz val="14"/>
        <rFont val="Arial"/>
        <family val="2"/>
      </rPr>
      <t>2</t>
    </r>
    <r>
      <rPr>
        <sz val="14"/>
        <rFont val="Arial"/>
        <family val="2"/>
      </rPr>
      <t>)</t>
    </r>
  </si>
  <si>
    <r>
      <t>&lt;SnO</t>
    </r>
    <r>
      <rPr>
        <vertAlign val="subscript"/>
        <sz val="14"/>
        <rFont val="Arial"/>
        <family val="2"/>
      </rPr>
      <t>2</t>
    </r>
    <r>
      <rPr>
        <sz val="14"/>
        <rFont val="Arial"/>
        <family val="2"/>
      </rPr>
      <t>&gt; = {Sn} + (O</t>
    </r>
    <r>
      <rPr>
        <vertAlign val="subscript"/>
        <sz val="14"/>
        <rFont val="Arial"/>
        <family val="2"/>
      </rPr>
      <t>2</t>
    </r>
    <r>
      <rPr>
        <sz val="14"/>
        <rFont val="Arial"/>
        <family val="2"/>
      </rPr>
      <t>)</t>
    </r>
  </si>
  <si>
    <r>
      <t>&lt;TiN&gt; = &lt;Ti&gt; + 1/2 (N</t>
    </r>
    <r>
      <rPr>
        <vertAlign val="subscript"/>
        <sz val="14"/>
        <rFont val="Arial"/>
        <family val="2"/>
      </rPr>
      <t>2</t>
    </r>
    <r>
      <rPr>
        <sz val="14"/>
        <rFont val="Arial"/>
        <family val="2"/>
      </rPr>
      <t>)</t>
    </r>
  </si>
  <si>
    <r>
      <t>&lt;TiO&gt;b = &lt;Ti&gt; + 1/2 (O</t>
    </r>
    <r>
      <rPr>
        <vertAlign val="subscript"/>
        <sz val="14"/>
        <rFont val="Arial"/>
        <family val="2"/>
      </rPr>
      <t>2</t>
    </r>
    <r>
      <rPr>
        <sz val="14"/>
        <rFont val="Arial"/>
        <family val="2"/>
      </rPr>
      <t>)</t>
    </r>
  </si>
  <si>
    <r>
      <t>&lt;ZnO&gt; = (Zn) + 1/2 (O</t>
    </r>
    <r>
      <rPr>
        <vertAlign val="subscript"/>
        <sz val="14"/>
        <rFont val="Arial"/>
        <family val="2"/>
      </rPr>
      <t>2</t>
    </r>
    <r>
      <rPr>
        <sz val="14"/>
        <rFont val="Arial"/>
        <family val="2"/>
      </rPr>
      <t>)</t>
    </r>
  </si>
  <si>
    <r>
      <t>&lt;ZnS&gt; = {Zn} + 1/2 (S</t>
    </r>
    <r>
      <rPr>
        <vertAlign val="subscript"/>
        <sz val="14"/>
        <rFont val="Arial"/>
        <family val="2"/>
      </rPr>
      <t>2</t>
    </r>
    <r>
      <rPr>
        <sz val="14"/>
        <rFont val="Arial"/>
        <family val="2"/>
      </rPr>
      <t>)</t>
    </r>
  </si>
  <si>
    <r>
      <t>(ZnS) = (Zn) + 1/2 (S</t>
    </r>
    <r>
      <rPr>
        <vertAlign val="subscript"/>
        <sz val="14"/>
        <rFont val="Arial"/>
        <family val="2"/>
      </rPr>
      <t>2</t>
    </r>
    <r>
      <rPr>
        <sz val="14"/>
        <rFont val="Arial"/>
        <family val="2"/>
      </rPr>
      <t>)</t>
    </r>
  </si>
  <si>
    <r>
      <t>&lt;ZrO</t>
    </r>
    <r>
      <rPr>
        <vertAlign val="subscript"/>
        <sz val="14"/>
        <rFont val="Arial"/>
        <family val="2"/>
      </rPr>
      <t>2</t>
    </r>
    <r>
      <rPr>
        <sz val="14"/>
        <rFont val="Arial"/>
        <family val="2"/>
      </rPr>
      <t>&gt; = {ZrO</t>
    </r>
    <r>
      <rPr>
        <vertAlign val="subscript"/>
        <sz val="14"/>
        <rFont val="Arial"/>
        <family val="2"/>
      </rPr>
      <t>2</t>
    </r>
    <r>
      <rPr>
        <sz val="14"/>
        <rFont val="Arial"/>
        <family val="2"/>
      </rPr>
      <t>}</t>
    </r>
  </si>
  <si>
    <r>
      <t>&lt;ZrO</t>
    </r>
    <r>
      <rPr>
        <vertAlign val="subscript"/>
        <sz val="14"/>
        <rFont val="Arial"/>
        <family val="2"/>
      </rPr>
      <t>2</t>
    </r>
    <r>
      <rPr>
        <sz val="14"/>
        <rFont val="Arial"/>
        <family val="2"/>
      </rPr>
      <t>&gt; = &lt;Zr&gt; + (O</t>
    </r>
    <r>
      <rPr>
        <vertAlign val="subscript"/>
        <sz val="14"/>
        <rFont val="Arial"/>
        <family val="2"/>
      </rPr>
      <t>2</t>
    </r>
    <r>
      <rPr>
        <sz val="14"/>
        <rFont val="Arial"/>
        <family val="2"/>
      </rPr>
      <t>)</t>
    </r>
  </si>
  <si>
    <r>
      <t>&lt;Fe</t>
    </r>
    <r>
      <rPr>
        <vertAlign val="subscript"/>
        <sz val="14"/>
        <rFont val="Arial"/>
        <family val="2"/>
      </rPr>
      <t>0,947</t>
    </r>
    <r>
      <rPr>
        <sz val="14"/>
        <rFont val="Arial"/>
        <family val="2"/>
      </rPr>
      <t>O&gt; = 0,947 &lt;Fe&gt; + 1/2 (O</t>
    </r>
    <r>
      <rPr>
        <vertAlign val="subscript"/>
        <sz val="14"/>
        <rFont val="Arial"/>
        <family val="2"/>
      </rPr>
      <t>2</t>
    </r>
    <r>
      <rPr>
        <sz val="14"/>
        <rFont val="Arial"/>
        <family val="2"/>
      </rPr>
      <t>)</t>
    </r>
  </si>
  <si>
    <r>
      <t>&lt;Cu</t>
    </r>
    <r>
      <rPr>
        <vertAlign val="subscript"/>
        <sz val="14"/>
        <rFont val="Arial"/>
        <family val="2"/>
      </rPr>
      <t>2</t>
    </r>
    <r>
      <rPr>
        <sz val="14"/>
        <rFont val="Arial"/>
        <family val="2"/>
      </rPr>
      <t>S&gt;</t>
    </r>
    <r>
      <rPr>
        <sz val="14"/>
        <rFont val="Symbol"/>
        <family val="1"/>
        <charset val="2"/>
      </rPr>
      <t>g</t>
    </r>
    <r>
      <rPr>
        <sz val="14"/>
        <rFont val="Arial"/>
        <family val="2"/>
      </rPr>
      <t xml:space="preserve"> = 2 &lt;Cu&gt; + 1/2 (S</t>
    </r>
    <r>
      <rPr>
        <vertAlign val="subscript"/>
        <sz val="14"/>
        <rFont val="Arial"/>
        <family val="2"/>
      </rPr>
      <t>2</t>
    </r>
    <r>
      <rPr>
        <sz val="14"/>
        <rFont val="Arial"/>
        <family val="2"/>
      </rPr>
      <t>)</t>
    </r>
  </si>
  <si>
    <r>
      <t>&lt;Cu</t>
    </r>
    <r>
      <rPr>
        <vertAlign val="subscript"/>
        <sz val="14"/>
        <rFont val="Arial"/>
        <family val="2"/>
      </rPr>
      <t>2</t>
    </r>
    <r>
      <rPr>
        <sz val="14"/>
        <rFont val="Arial"/>
        <family val="2"/>
      </rPr>
      <t>S&gt;</t>
    </r>
    <r>
      <rPr>
        <sz val="14"/>
        <rFont val="Symbol"/>
        <family val="1"/>
        <charset val="2"/>
      </rPr>
      <t>m</t>
    </r>
    <r>
      <rPr>
        <sz val="14"/>
        <rFont val="Arial"/>
        <family val="2"/>
      </rPr>
      <t xml:space="preserve"> = 2 &lt;Cu&gt; + 1/2 (S</t>
    </r>
    <r>
      <rPr>
        <vertAlign val="subscript"/>
        <sz val="14"/>
        <rFont val="Arial"/>
        <family val="2"/>
      </rPr>
      <t>2</t>
    </r>
    <r>
      <rPr>
        <sz val="14"/>
        <rFont val="Arial"/>
        <family val="2"/>
      </rPr>
      <t>)</t>
    </r>
  </si>
  <si>
    <r>
      <t>&lt;Cu</t>
    </r>
    <r>
      <rPr>
        <vertAlign val="subscript"/>
        <sz val="14"/>
        <rFont val="Arial"/>
        <family val="2"/>
      </rPr>
      <t>2</t>
    </r>
    <r>
      <rPr>
        <sz val="14"/>
        <rFont val="Arial"/>
        <family val="2"/>
      </rPr>
      <t>S&gt;</t>
    </r>
    <r>
      <rPr>
        <sz val="14"/>
        <rFont val="Symbol"/>
        <family val="1"/>
        <charset val="2"/>
      </rPr>
      <t>m</t>
    </r>
    <r>
      <rPr>
        <sz val="14"/>
        <rFont val="Arial"/>
        <family val="2"/>
      </rPr>
      <t xml:space="preserve"> = {Cu</t>
    </r>
    <r>
      <rPr>
        <vertAlign val="subscript"/>
        <sz val="14"/>
        <rFont val="Arial"/>
        <family val="2"/>
      </rPr>
      <t>2</t>
    </r>
    <r>
      <rPr>
        <sz val="14"/>
        <rFont val="Arial"/>
        <family val="2"/>
      </rPr>
      <t>S}</t>
    </r>
  </si>
  <si>
    <r>
      <t>&lt;TiO</t>
    </r>
    <r>
      <rPr>
        <vertAlign val="subscript"/>
        <sz val="14"/>
        <rFont val="Arial"/>
        <family val="2"/>
      </rPr>
      <t>2</t>
    </r>
    <r>
      <rPr>
        <sz val="14"/>
        <rFont val="Arial"/>
        <family val="2"/>
      </rPr>
      <t>&gt;</t>
    </r>
    <r>
      <rPr>
        <vertAlign val="subscript"/>
        <sz val="14"/>
        <rFont val="Arial"/>
        <family val="2"/>
      </rPr>
      <t>rutilo</t>
    </r>
    <r>
      <rPr>
        <sz val="14"/>
        <rFont val="Arial"/>
        <family val="2"/>
      </rPr>
      <t xml:space="preserve"> = &lt;Ti&gt; + (O</t>
    </r>
    <r>
      <rPr>
        <vertAlign val="subscript"/>
        <sz val="14"/>
        <rFont val="Arial"/>
        <family val="2"/>
      </rPr>
      <t>2</t>
    </r>
    <r>
      <rPr>
        <sz val="14"/>
        <rFont val="Arial"/>
        <family val="2"/>
      </rPr>
      <t>)</t>
    </r>
  </si>
  <si>
    <r>
      <t>&lt;SiO</t>
    </r>
    <r>
      <rPr>
        <vertAlign val="subscript"/>
        <sz val="14"/>
        <rFont val="Arial"/>
        <family val="2"/>
      </rPr>
      <t>2</t>
    </r>
    <r>
      <rPr>
        <sz val="14"/>
        <rFont val="Arial"/>
        <family val="2"/>
      </rPr>
      <t>&gt;</t>
    </r>
    <r>
      <rPr>
        <vertAlign val="subscript"/>
        <sz val="14"/>
        <rFont val="Arial"/>
        <family val="2"/>
      </rPr>
      <t>quartzo</t>
    </r>
    <r>
      <rPr>
        <sz val="14"/>
        <rFont val="Arial"/>
        <family val="2"/>
      </rPr>
      <t xml:space="preserve"> = {SiO</t>
    </r>
    <r>
      <rPr>
        <vertAlign val="subscript"/>
        <sz val="14"/>
        <rFont val="Arial"/>
        <family val="2"/>
      </rPr>
      <t>2</t>
    </r>
    <r>
      <rPr>
        <sz val="14"/>
        <rFont val="Arial"/>
        <family val="2"/>
      </rPr>
      <t>}</t>
    </r>
  </si>
  <si>
    <r>
      <t>&lt;SiO</t>
    </r>
    <r>
      <rPr>
        <vertAlign val="subscript"/>
        <sz val="14"/>
        <rFont val="Arial"/>
        <family val="2"/>
      </rPr>
      <t>2</t>
    </r>
    <r>
      <rPr>
        <sz val="14"/>
        <rFont val="Arial"/>
        <family val="2"/>
      </rPr>
      <t>&gt;</t>
    </r>
    <r>
      <rPr>
        <vertAlign val="subscript"/>
        <sz val="14"/>
        <rFont val="Arial"/>
        <family val="2"/>
      </rPr>
      <t>cristobalita</t>
    </r>
    <r>
      <rPr>
        <sz val="14"/>
        <rFont val="Arial"/>
        <family val="2"/>
      </rPr>
      <t xml:space="preserve"> = {SiO</t>
    </r>
    <r>
      <rPr>
        <vertAlign val="subscript"/>
        <sz val="14"/>
        <rFont val="Arial"/>
        <family val="2"/>
      </rPr>
      <t>2</t>
    </r>
    <r>
      <rPr>
        <sz val="14"/>
        <rFont val="Arial"/>
        <family val="2"/>
      </rPr>
      <t>}</t>
    </r>
  </si>
  <si>
    <r>
      <t>&lt;SiO</t>
    </r>
    <r>
      <rPr>
        <vertAlign val="subscript"/>
        <sz val="14"/>
        <rFont val="Arial"/>
        <family val="2"/>
      </rPr>
      <t>2</t>
    </r>
    <r>
      <rPr>
        <sz val="14"/>
        <rFont val="Arial"/>
        <family val="2"/>
      </rPr>
      <t>&gt;</t>
    </r>
    <r>
      <rPr>
        <vertAlign val="subscript"/>
        <sz val="14"/>
        <rFont val="Arial"/>
        <family val="2"/>
      </rPr>
      <t>quartzo</t>
    </r>
    <r>
      <rPr>
        <sz val="14"/>
        <rFont val="Arial"/>
        <family val="2"/>
      </rPr>
      <t xml:space="preserve"> = &lt;Si&gt; + (O</t>
    </r>
    <r>
      <rPr>
        <vertAlign val="subscript"/>
        <sz val="14"/>
        <rFont val="Arial"/>
        <family val="2"/>
      </rPr>
      <t>2</t>
    </r>
    <r>
      <rPr>
        <sz val="14"/>
        <rFont val="Arial"/>
        <family val="2"/>
      </rPr>
      <t>)</t>
    </r>
  </si>
  <si>
    <r>
      <t>&lt;SiO</t>
    </r>
    <r>
      <rPr>
        <vertAlign val="subscript"/>
        <sz val="14"/>
        <rFont val="Arial"/>
        <family val="2"/>
      </rPr>
      <t>2</t>
    </r>
    <r>
      <rPr>
        <sz val="14"/>
        <rFont val="Arial"/>
        <family val="2"/>
      </rPr>
      <t>&gt;</t>
    </r>
    <r>
      <rPr>
        <vertAlign val="subscript"/>
        <sz val="14"/>
        <rFont val="Arial"/>
        <family val="2"/>
      </rPr>
      <t>cristobalita</t>
    </r>
    <r>
      <rPr>
        <sz val="14"/>
        <rFont val="Arial"/>
        <family val="2"/>
      </rPr>
      <t xml:space="preserve"> = &lt;Si&gt; + (O</t>
    </r>
    <r>
      <rPr>
        <vertAlign val="subscript"/>
        <sz val="14"/>
        <rFont val="Arial"/>
        <family val="2"/>
      </rPr>
      <t>2</t>
    </r>
    <r>
      <rPr>
        <sz val="14"/>
        <rFont val="Arial"/>
        <family val="2"/>
      </rPr>
      <t>)</t>
    </r>
  </si>
  <si>
    <r>
      <rPr>
        <b/>
        <sz val="14"/>
        <rFont val="Symbol"/>
        <family val="1"/>
        <charset val="2"/>
      </rPr>
      <t>D</t>
    </r>
    <r>
      <rPr>
        <b/>
        <sz val="14"/>
        <rFont val="Arial"/>
        <family val="2"/>
      </rPr>
      <t xml:space="preserve">G° = </t>
    </r>
    <r>
      <rPr>
        <b/>
        <sz val="14"/>
        <rFont val="Symbol"/>
        <family val="1"/>
        <charset val="2"/>
      </rPr>
      <t>D</t>
    </r>
    <r>
      <rPr>
        <b/>
        <sz val="14"/>
        <rFont val="Arial"/>
        <family val="2"/>
      </rPr>
      <t>H° + T.</t>
    </r>
    <r>
      <rPr>
        <b/>
        <sz val="14"/>
        <rFont val="Symbol"/>
        <family val="1"/>
        <charset val="2"/>
      </rPr>
      <t>D</t>
    </r>
    <r>
      <rPr>
        <b/>
        <sz val="14"/>
        <rFont val="Arial"/>
        <family val="2"/>
      </rPr>
      <t>S°</t>
    </r>
  </si>
  <si>
    <r>
      <rPr>
        <sz val="14"/>
        <rFont val="Symbol"/>
        <family val="1"/>
        <charset val="2"/>
      </rPr>
      <t>D</t>
    </r>
    <r>
      <rPr>
        <sz val="14"/>
        <rFont val="Arial"/>
        <family val="2"/>
      </rPr>
      <t xml:space="preserve">S° </t>
    </r>
    <r>
      <rPr>
        <sz val="10"/>
        <rFont val="Arial"/>
        <family val="2"/>
      </rPr>
      <t>(cal/mol.K)</t>
    </r>
  </si>
  <si>
    <r>
      <rPr>
        <sz val="14"/>
        <rFont val="Symbol"/>
        <family val="1"/>
        <charset val="2"/>
      </rPr>
      <t>D</t>
    </r>
    <r>
      <rPr>
        <sz val="14"/>
        <rFont val="Arial"/>
        <family val="2"/>
      </rPr>
      <t xml:space="preserve">H°  </t>
    </r>
    <r>
      <rPr>
        <sz val="10"/>
        <rFont val="Arial"/>
        <family val="2"/>
      </rPr>
      <t>(cal)</t>
    </r>
  </si>
  <si>
    <t>faixa de T (°C)</t>
  </si>
  <si>
    <r>
      <rPr>
        <sz val="14"/>
        <rFont val="Symbol"/>
        <family val="1"/>
        <charset val="2"/>
      </rPr>
      <t>D</t>
    </r>
    <r>
      <rPr>
        <sz val="14"/>
        <rFont val="Arial"/>
        <family val="2"/>
      </rPr>
      <t xml:space="preserve">G° </t>
    </r>
  </si>
  <si>
    <t>Energia livre padrão de dissolução de vários elementos no cobre líquido</t>
  </si>
  <si>
    <t>(As)</t>
  </si>
  <si>
    <t>{Bi}</t>
  </si>
  <si>
    <t>(Cd)</t>
  </si>
  <si>
    <t>{Cd}</t>
  </si>
  <si>
    <t>&lt;Co&gt;</t>
  </si>
  <si>
    <t>&lt;Fe&gt;</t>
  </si>
  <si>
    <t>{Ga}</t>
  </si>
  <si>
    <t>{In}</t>
  </si>
  <si>
    <t>&lt;Mn&gt;</t>
  </si>
  <si>
    <t>&lt;Ni&gt;</t>
  </si>
  <si>
    <t>&lt;Pt&gt;</t>
  </si>
  <si>
    <t>{Sb}</t>
  </si>
  <si>
    <t>(Se)</t>
  </si>
  <si>
    <t>&lt;Si&gt;</t>
  </si>
  <si>
    <t>(Te)</t>
  </si>
  <si>
    <t>{Tl}</t>
  </si>
  <si>
    <r>
      <rPr>
        <sz val="10"/>
        <rFont val="Symbol"/>
        <family val="1"/>
        <charset val="2"/>
      </rPr>
      <t>g</t>
    </r>
    <r>
      <rPr>
        <vertAlign val="superscript"/>
        <sz val="10"/>
        <rFont val="Arial"/>
        <family val="2"/>
      </rPr>
      <t>o</t>
    </r>
    <r>
      <rPr>
        <vertAlign val="subscript"/>
        <sz val="10"/>
        <rFont val="Arial"/>
        <family val="2"/>
      </rPr>
      <t>1473</t>
    </r>
  </si>
  <si>
    <r>
      <rPr>
        <sz val="10"/>
        <rFont val="Symbol"/>
        <family val="1"/>
        <charset val="2"/>
      </rPr>
      <t>D</t>
    </r>
    <r>
      <rPr>
        <sz val="10"/>
        <rFont val="Arial"/>
        <family val="2"/>
      </rPr>
      <t>G</t>
    </r>
    <r>
      <rPr>
        <vertAlign val="superscript"/>
        <sz val="10"/>
        <rFont val="Arial"/>
        <family val="2"/>
      </rPr>
      <t>o</t>
    </r>
    <r>
      <rPr>
        <sz val="10"/>
        <rFont val="Arial"/>
        <family val="2"/>
      </rPr>
      <t xml:space="preserve"> (X)= A + BT (cal/mol)</t>
    </r>
  </si>
  <si>
    <r>
      <rPr>
        <sz val="10"/>
        <rFont val="Symbol"/>
        <family val="1"/>
        <charset val="2"/>
      </rPr>
      <t>D</t>
    </r>
    <r>
      <rPr>
        <sz val="10"/>
        <rFont val="Arial"/>
        <family val="2"/>
      </rPr>
      <t>G</t>
    </r>
    <r>
      <rPr>
        <vertAlign val="superscript"/>
        <sz val="10"/>
        <rFont val="Arial"/>
        <family val="2"/>
      </rPr>
      <t>o</t>
    </r>
    <r>
      <rPr>
        <sz val="10"/>
        <rFont val="Arial"/>
        <family val="2"/>
      </rPr>
      <t xml:space="preserve"> (%)= A + BT (cal/mol)</t>
    </r>
  </si>
  <si>
    <t>Pr</t>
  </si>
  <si>
    <t>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</si>
</sst>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0"/>
    <numFmt numFmtId="165" formatCode="0.0000E+00"/>
    <numFmt numFmtId="166" formatCode="0.0000000"/>
    <numFmt numFmtId="167" formatCode="0.00000E+00"/>
    <numFmt numFmtId="168" formatCode="0.000E+00"/>
    <numFmt numFmtId="169" formatCode="0.0000000E+00"/>
    <numFmt numFmtId="170" formatCode="0.0"/>
    <numFmt numFmtId="171" formatCode="0.000"/>
  </numFmts>
  <fonts count="48">
    <font>
      <sz val="10"/>
      <name val="Arial"/>
    </font>
    <font>
      <sz val="11"/>
      <color theme="1"/>
      <name val="Calibri"/>
      <family val="2"/>
      <scheme val="minor"/>
    </font>
    <font>
      <sz val="10"/>
      <name val="Arial"/>
      <family val="2"/>
    </font>
    <font>
      <sz val="10"/>
      <name val="Symbol"/>
      <family val="1"/>
      <charset val="2"/>
    </font>
    <font>
      <b/>
      <sz val="10"/>
      <name val="Arial"/>
      <family val="2"/>
    </font>
    <font>
      <b/>
      <vertAlign val="superscript"/>
      <sz val="10"/>
      <name val="Arial"/>
      <family val="2"/>
    </font>
    <font>
      <b/>
      <vertAlign val="subscript"/>
      <sz val="10"/>
      <name val="Arial"/>
      <family val="2"/>
    </font>
    <font>
      <sz val="10"/>
      <name val="Calibri"/>
      <family val="2"/>
      <scheme val="minor"/>
    </font>
    <font>
      <sz val="12"/>
      <name val="Arial"/>
      <family val="2"/>
    </font>
    <font>
      <b/>
      <sz val="12"/>
      <name val="Arial"/>
      <family val="2"/>
    </font>
    <font>
      <b/>
      <vertAlign val="subscript"/>
      <sz val="12"/>
      <name val="Arial"/>
      <family val="2"/>
    </font>
    <font>
      <b/>
      <sz val="12"/>
      <name val="Symbol"/>
      <family val="1"/>
      <charset val="2"/>
    </font>
    <font>
      <b/>
      <sz val="10"/>
      <color indexed="8"/>
      <name val="Arial"/>
      <family val="2"/>
    </font>
    <font>
      <b/>
      <sz val="11"/>
      <name val="Arial"/>
      <family val="2"/>
    </font>
    <font>
      <b/>
      <sz val="10"/>
      <color indexed="81"/>
      <name val="Tahoma"/>
      <family val="2"/>
    </font>
    <font>
      <sz val="10"/>
      <color indexed="81"/>
      <name val="Tahoma"/>
      <family val="2"/>
    </font>
    <font>
      <b/>
      <sz val="10"/>
      <color rgb="FFFF0000"/>
      <name val="Arial"/>
      <family val="2"/>
    </font>
    <font>
      <b/>
      <sz val="10"/>
      <color rgb="FF0000FF"/>
      <name val="Arial"/>
      <family val="2"/>
    </font>
    <font>
      <b/>
      <sz val="12"/>
      <color rgb="FFFF0000"/>
      <name val="Symbol"/>
      <family val="1"/>
      <charset val="2"/>
    </font>
    <font>
      <b/>
      <sz val="12"/>
      <color rgb="FFFF0000"/>
      <name val="Arial"/>
      <family val="2"/>
    </font>
    <font>
      <b/>
      <sz val="12"/>
      <color rgb="FF0000FF"/>
      <name val="Arial"/>
      <family val="2"/>
    </font>
    <font>
      <b/>
      <vertAlign val="superscript"/>
      <sz val="12"/>
      <color rgb="FFFF0000"/>
      <name val="Arial"/>
      <family val="2"/>
    </font>
    <font>
      <b/>
      <vertAlign val="superscript"/>
      <sz val="12"/>
      <color rgb="FF0000FF"/>
      <name val="Arial"/>
      <family val="2"/>
    </font>
    <font>
      <b/>
      <sz val="12"/>
      <color indexed="10"/>
      <name val="Arial"/>
      <family val="2"/>
    </font>
    <font>
      <sz val="14"/>
      <name val="Arial"/>
      <family val="2"/>
    </font>
    <font>
      <sz val="14"/>
      <name val="Symbol"/>
      <family val="1"/>
      <charset val="2"/>
    </font>
    <font>
      <vertAlign val="superscript"/>
      <sz val="14"/>
      <name val="Arial"/>
      <family val="2"/>
    </font>
    <font>
      <vertAlign val="subscript"/>
      <sz val="14"/>
      <name val="Arial"/>
      <family val="2"/>
    </font>
    <font>
      <b/>
      <sz val="14"/>
      <name val="Symbol"/>
      <family val="1"/>
      <charset val="2"/>
    </font>
    <font>
      <b/>
      <i/>
      <sz val="14"/>
      <name val="Symbol"/>
      <family val="1"/>
      <charset val="2"/>
    </font>
    <font>
      <b/>
      <sz val="14"/>
      <name val="Arial"/>
      <family val="2"/>
    </font>
    <font>
      <sz val="12.6"/>
      <name val="Arial"/>
      <family val="2"/>
    </font>
    <font>
      <b/>
      <vertAlign val="superscript"/>
      <sz val="14"/>
      <name val="Arial"/>
      <family val="2"/>
    </font>
    <font>
      <b/>
      <vertAlign val="subscript"/>
      <sz val="14"/>
      <name val="Arial"/>
      <family val="2"/>
    </font>
    <font>
      <sz val="14"/>
      <name val="Times New Roman"/>
      <family val="1"/>
    </font>
    <font>
      <sz val="12"/>
      <color rgb="FFFF00FF"/>
      <name val="Arial"/>
      <family val="2"/>
    </font>
    <font>
      <b/>
      <vertAlign val="superscript"/>
      <sz val="12"/>
      <name val="Arial"/>
      <family val="2"/>
    </font>
    <font>
      <sz val="12"/>
      <name val="Symbol"/>
      <family val="1"/>
      <charset val="2"/>
    </font>
    <font>
      <vertAlign val="superscript"/>
      <sz val="10"/>
      <name val="Arial"/>
      <family val="2"/>
    </font>
    <font>
      <u/>
      <sz val="10"/>
      <name val="Arial"/>
      <family val="2"/>
    </font>
    <font>
      <sz val="12"/>
      <color theme="1"/>
      <name val="Calibri"/>
      <family val="2"/>
      <scheme val="minor"/>
    </font>
    <font>
      <b/>
      <sz val="12"/>
      <color theme="1"/>
      <name val="Calibri"/>
      <family val="2"/>
      <scheme val="minor"/>
    </font>
    <font>
      <vertAlign val="subscript"/>
      <sz val="10"/>
      <name val="Arial"/>
      <family val="2"/>
    </font>
    <font>
      <sz val="10"/>
      <name val="Arial"/>
      <family val="1"/>
      <charset val="2"/>
    </font>
    <font>
      <sz val="10"/>
      <color rgb="FFFF0000"/>
      <name val="Arial"/>
      <family val="2"/>
    </font>
    <font>
      <b/>
      <sz val="14"/>
      <name val="Arial"/>
      <family val="1"/>
      <charset val="2"/>
    </font>
    <font>
      <sz val="14"/>
      <name val="Arial"/>
      <family val="1"/>
      <charset val="2"/>
    </font>
    <font>
      <sz val="14"/>
      <color rgb="FFFF0000"/>
      <name val="Arial"/>
      <family val="2"/>
    </font>
  </fonts>
  <fills count="1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rgb="FF99FFCC"/>
        <bgColor indexed="64"/>
      </patternFill>
    </fill>
    <fill>
      <patternFill patternType="solid">
        <fgColor rgb="FFCCCC00"/>
        <bgColor indexed="64"/>
      </patternFill>
    </fill>
    <fill>
      <patternFill patternType="solid">
        <fgColor rgb="FFFFFF00"/>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s>
  <cellStyleXfs count="2">
    <xf numFmtId="0" fontId="0" fillId="0" borderId="0"/>
    <xf numFmtId="0" fontId="1" fillId="0" borderId="0"/>
  </cellStyleXfs>
  <cellXfs count="253">
    <xf numFmtId="0" fontId="0" fillId="0" borderId="0" xfId="0"/>
    <xf numFmtId="0" fontId="0" fillId="0" borderId="0" xfId="0" applyAlignment="1">
      <alignment horizontal="center"/>
    </xf>
    <xf numFmtId="0" fontId="2" fillId="2" borderId="1" xfId="0" applyFont="1" applyFill="1" applyBorder="1" applyAlignment="1">
      <alignment horizontal="center"/>
    </xf>
    <xf numFmtId="2" fontId="0" fillId="0" borderId="0" xfId="0" applyNumberFormat="1" applyAlignment="1">
      <alignment horizontal="right"/>
    </xf>
    <xf numFmtId="0" fontId="0" fillId="2" borderId="1" xfId="0" applyFill="1" applyBorder="1" applyAlignment="1">
      <alignment horizontal="right"/>
    </xf>
    <xf numFmtId="164" fontId="0" fillId="2" borderId="1" xfId="0" applyNumberFormat="1" applyFill="1" applyBorder="1" applyAlignment="1">
      <alignment horizontal="right"/>
    </xf>
    <xf numFmtId="2" fontId="0" fillId="2" borderId="1" xfId="0" applyNumberFormat="1" applyFill="1" applyBorder="1" applyAlignment="1">
      <alignment horizontal="right"/>
    </xf>
    <xf numFmtId="0" fontId="0" fillId="0" borderId="0" xfId="0" applyAlignment="1">
      <alignment horizontal="right"/>
    </xf>
    <xf numFmtId="0" fontId="0" fillId="0" borderId="1" xfId="0" applyBorder="1" applyAlignment="1">
      <alignment horizontal="center"/>
    </xf>
    <xf numFmtId="1" fontId="0" fillId="0" borderId="1" xfId="0" applyNumberFormat="1" applyBorder="1" applyAlignment="1">
      <alignment horizontal="right"/>
    </xf>
    <xf numFmtId="2" fontId="0" fillId="0" borderId="1" xfId="0" applyNumberFormat="1" applyBorder="1" applyAlignment="1">
      <alignment horizontal="right"/>
    </xf>
    <xf numFmtId="0" fontId="2" fillId="0" borderId="1" xfId="0" applyFont="1" applyBorder="1" applyAlignment="1">
      <alignment horizontal="center"/>
    </xf>
    <xf numFmtId="0" fontId="0" fillId="0" borderId="1" xfId="0" applyBorder="1" applyAlignment="1">
      <alignment horizontal="right"/>
    </xf>
    <xf numFmtId="2" fontId="0" fillId="2" borderId="1" xfId="0" applyNumberFormat="1" applyFill="1" applyBorder="1" applyAlignment="1"/>
    <xf numFmtId="0" fontId="2" fillId="2" borderId="1" xfId="0" applyFont="1" applyFill="1" applyBorder="1" applyAlignment="1"/>
    <xf numFmtId="0" fontId="0" fillId="2" borderId="1" xfId="0" applyFill="1" applyBorder="1" applyAlignment="1"/>
    <xf numFmtId="2" fontId="2" fillId="2" borderId="1" xfId="0" applyNumberFormat="1" applyFont="1" applyFill="1" applyBorder="1" applyAlignment="1"/>
    <xf numFmtId="164" fontId="0" fillId="2" borderId="1" xfId="0" applyNumberFormat="1" applyFill="1" applyBorder="1" applyAlignment="1"/>
    <xf numFmtId="0" fontId="0" fillId="3" borderId="1" xfId="0" applyFill="1" applyBorder="1" applyAlignment="1">
      <alignment horizontal="right"/>
    </xf>
    <xf numFmtId="2" fontId="0" fillId="3" borderId="1" xfId="0" applyNumberFormat="1" applyFill="1" applyBorder="1" applyAlignment="1">
      <alignment horizontal="right"/>
    </xf>
    <xf numFmtId="164" fontId="0" fillId="3" borderId="1" xfId="0" applyNumberFormat="1" applyFill="1" applyBorder="1" applyAlignment="1">
      <alignment horizontal="right"/>
    </xf>
    <xf numFmtId="0" fontId="0" fillId="4" borderId="1" xfId="0" applyFill="1" applyBorder="1" applyAlignment="1">
      <alignment horizontal="center"/>
    </xf>
    <xf numFmtId="0" fontId="0" fillId="7" borderId="1" xfId="0" applyFill="1" applyBorder="1" applyAlignment="1">
      <alignment horizontal="right"/>
    </xf>
    <xf numFmtId="0" fontId="0" fillId="5" borderId="1" xfId="0" applyFill="1" applyBorder="1" applyAlignment="1">
      <alignment horizontal="right"/>
    </xf>
    <xf numFmtId="0" fontId="0" fillId="6" borderId="1" xfId="0" applyFill="1" applyBorder="1" applyAlignment="1">
      <alignment horizontal="center"/>
    </xf>
    <xf numFmtId="0" fontId="0" fillId="8" borderId="1" xfId="0" applyFill="1" applyBorder="1" applyAlignment="1">
      <alignment horizontal="center"/>
    </xf>
    <xf numFmtId="0" fontId="8" fillId="0" borderId="0" xfId="0" applyFont="1" applyAlignment="1">
      <alignment horizontal="center"/>
    </xf>
    <xf numFmtId="0" fontId="9" fillId="7" borderId="1" xfId="0" applyFont="1" applyFill="1" applyBorder="1" applyAlignment="1">
      <alignment horizontal="center"/>
    </xf>
    <xf numFmtId="0" fontId="9" fillId="5" borderId="1" xfId="0" applyFont="1" applyFill="1" applyBorder="1" applyAlignment="1">
      <alignment horizontal="center"/>
    </xf>
    <xf numFmtId="0" fontId="9" fillId="6" borderId="1" xfId="0" applyFont="1" applyFill="1" applyBorder="1" applyAlignment="1">
      <alignment horizontal="center"/>
    </xf>
    <xf numFmtId="0" fontId="9" fillId="4" borderId="1" xfId="0" applyFont="1" applyFill="1" applyBorder="1" applyAlignment="1">
      <alignment horizontal="center"/>
    </xf>
    <xf numFmtId="0" fontId="9" fillId="8" borderId="1" xfId="0" applyFont="1" applyFill="1" applyBorder="1" applyAlignment="1">
      <alignment horizontal="center"/>
    </xf>
    <xf numFmtId="0" fontId="4" fillId="0" borderId="1" xfId="0" applyNumberFormat="1" applyFont="1" applyFill="1" applyBorder="1"/>
    <xf numFmtId="0" fontId="4" fillId="0" borderId="1" xfId="0" quotePrefix="1" applyNumberFormat="1" applyFont="1" applyFill="1" applyBorder="1" applyAlignment="1">
      <alignment horizontal="left"/>
    </xf>
    <xf numFmtId="0" fontId="4" fillId="0" borderId="1" xfId="0" applyNumberFormat="1" applyFont="1" applyFill="1" applyBorder="1" applyAlignment="1">
      <alignment horizontal="left"/>
    </xf>
    <xf numFmtId="0" fontId="12" fillId="0" borderId="1" xfId="0" quotePrefix="1" applyNumberFormat="1" applyFont="1" applyFill="1" applyBorder="1" applyAlignment="1">
      <alignment horizontal="left"/>
    </xf>
    <xf numFmtId="0" fontId="12" fillId="0" borderId="1" xfId="0" applyNumberFormat="1" applyFont="1" applyFill="1" applyBorder="1" applyAlignment="1">
      <alignment horizontal="left"/>
    </xf>
    <xf numFmtId="0" fontId="0" fillId="9" borderId="0" xfId="0" applyFill="1"/>
    <xf numFmtId="0" fontId="0" fillId="0" borderId="0" xfId="0" applyNumberFormat="1"/>
    <xf numFmtId="2" fontId="0" fillId="0" borderId="0" xfId="0" applyNumberFormat="1"/>
    <xf numFmtId="0" fontId="0" fillId="10" borderId="0" xfId="0" applyFill="1"/>
    <xf numFmtId="0" fontId="4" fillId="0" borderId="0" xfId="0" applyFont="1"/>
    <xf numFmtId="0" fontId="4" fillId="0" borderId="0" xfId="0" applyNumberFormat="1" applyFont="1"/>
    <xf numFmtId="0" fontId="0" fillId="0" borderId="0" xfId="0" applyFill="1"/>
    <xf numFmtId="0" fontId="0" fillId="10" borderId="0" xfId="0" applyNumberFormat="1" applyFill="1"/>
    <xf numFmtId="0" fontId="2" fillId="0" borderId="0" xfId="0" applyNumberFormat="1" applyFont="1"/>
    <xf numFmtId="11" fontId="0" fillId="0" borderId="0" xfId="0" applyNumberFormat="1"/>
    <xf numFmtId="165" fontId="0" fillId="0" borderId="0" xfId="0" applyNumberFormat="1"/>
    <xf numFmtId="0" fontId="0" fillId="11" borderId="0" xfId="0" applyNumberFormat="1" applyFill="1"/>
    <xf numFmtId="0" fontId="0" fillId="0" borderId="0" xfId="0" applyNumberFormat="1" applyFill="1"/>
    <xf numFmtId="166" fontId="0" fillId="0" borderId="0" xfId="0" applyNumberFormat="1"/>
    <xf numFmtId="167" fontId="0" fillId="0" borderId="0" xfId="0" applyNumberFormat="1"/>
    <xf numFmtId="168" fontId="0" fillId="0" borderId="0" xfId="0" applyNumberFormat="1"/>
    <xf numFmtId="169" fontId="0" fillId="0" borderId="0" xfId="0" applyNumberFormat="1"/>
    <xf numFmtId="0" fontId="2" fillId="10" borderId="0" xfId="0" applyNumberFormat="1" applyFont="1" applyFill="1"/>
    <xf numFmtId="0" fontId="0" fillId="0" borderId="0" xfId="0" applyNumberFormat="1" applyAlignment="1">
      <alignment horizontal="center"/>
    </xf>
    <xf numFmtId="164" fontId="0" fillId="0" borderId="0" xfId="0" applyNumberFormat="1"/>
    <xf numFmtId="0" fontId="2" fillId="0" borderId="0" xfId="0" applyFont="1"/>
    <xf numFmtId="0" fontId="13" fillId="0" borderId="0" xfId="0" applyNumberFormat="1" applyFont="1"/>
    <xf numFmtId="49" fontId="13" fillId="0" borderId="0" xfId="0" applyNumberFormat="1" applyFont="1" applyFill="1"/>
    <xf numFmtId="0" fontId="0" fillId="9" borderId="0" xfId="0" applyNumberFormat="1" applyFill="1"/>
    <xf numFmtId="2" fontId="0" fillId="9" borderId="0" xfId="0" applyNumberFormat="1" applyFill="1"/>
    <xf numFmtId="49" fontId="0" fillId="9" borderId="0" xfId="0" applyNumberFormat="1" applyFill="1"/>
    <xf numFmtId="0" fontId="2" fillId="7" borderId="1" xfId="0" applyFont="1" applyFill="1" applyBorder="1" applyAlignment="1">
      <alignment horizontal="right"/>
    </xf>
    <xf numFmtId="0" fontId="8" fillId="12" borderId="1" xfId="0" applyFont="1" applyFill="1" applyBorder="1" applyAlignment="1">
      <alignment horizontal="center"/>
    </xf>
    <xf numFmtId="0" fontId="0" fillId="12" borderId="1" xfId="0" applyFill="1" applyBorder="1" applyAlignment="1">
      <alignment horizontal="center"/>
    </xf>
    <xf numFmtId="0" fontId="2" fillId="12" borderId="1" xfId="0" applyFont="1" applyFill="1" applyBorder="1" applyAlignment="1">
      <alignment horizontal="center"/>
    </xf>
    <xf numFmtId="0" fontId="3" fillId="12" borderId="1" xfId="0" applyFont="1" applyFill="1" applyBorder="1" applyAlignment="1">
      <alignment horizontal="center"/>
    </xf>
    <xf numFmtId="0" fontId="7" fillId="12" borderId="1" xfId="0" applyFont="1" applyFill="1" applyBorder="1" applyAlignment="1">
      <alignment horizontal="center"/>
    </xf>
    <xf numFmtId="0" fontId="9" fillId="12" borderId="1" xfId="0" applyFont="1" applyFill="1" applyBorder="1" applyAlignment="1">
      <alignment horizontal="center"/>
    </xf>
    <xf numFmtId="0" fontId="9" fillId="2" borderId="1" xfId="0" applyFont="1" applyFill="1" applyBorder="1" applyAlignment="1">
      <alignment horizontal="center"/>
    </xf>
    <xf numFmtId="0" fontId="9" fillId="3" borderId="6" xfId="0" applyFont="1" applyFill="1" applyBorder="1" applyAlignment="1">
      <alignment horizontal="center"/>
    </xf>
    <xf numFmtId="1" fontId="2" fillId="2" borderId="1" xfId="0" applyNumberFormat="1" applyFont="1" applyFill="1" applyBorder="1" applyAlignment="1"/>
    <xf numFmtId="1" fontId="0" fillId="2" borderId="1" xfId="0" applyNumberFormat="1" applyFill="1" applyBorder="1" applyAlignment="1"/>
    <xf numFmtId="1" fontId="0" fillId="3" borderId="1" xfId="0" applyNumberFormat="1" applyFill="1" applyBorder="1" applyAlignment="1">
      <alignment horizontal="right"/>
    </xf>
    <xf numFmtId="0" fontId="16" fillId="0" borderId="0" xfId="0" applyFont="1"/>
    <xf numFmtId="0" fontId="16" fillId="0" borderId="0" xfId="0" applyNumberFormat="1" applyFont="1"/>
    <xf numFmtId="0" fontId="17" fillId="0" borderId="0" xfId="0" applyFont="1"/>
    <xf numFmtId="0" fontId="17" fillId="0" borderId="0" xfId="0" applyNumberFormat="1" applyFont="1"/>
    <xf numFmtId="0" fontId="18" fillId="0" borderId="1" xfId="0" applyNumberFormat="1" applyFont="1" applyFill="1" applyBorder="1" applyAlignment="1">
      <alignment horizontal="center" vertical="justify"/>
    </xf>
    <xf numFmtId="0" fontId="20" fillId="0" borderId="1" xfId="0" applyNumberFormat="1" applyFont="1" applyFill="1" applyBorder="1" applyAlignment="1">
      <alignment horizontal="center" vertical="justify"/>
    </xf>
    <xf numFmtId="0" fontId="0" fillId="13" borderId="0" xfId="0" applyNumberFormat="1" applyFill="1"/>
    <xf numFmtId="0" fontId="9" fillId="0" borderId="1" xfId="0" applyNumberFormat="1" applyFont="1" applyFill="1" applyBorder="1"/>
    <xf numFmtId="0" fontId="9" fillId="0" borderId="1" xfId="0" applyNumberFormat="1" applyFont="1" applyFill="1" applyBorder="1" applyAlignment="1">
      <alignment vertical="justify"/>
    </xf>
    <xf numFmtId="2" fontId="9" fillId="0" borderId="1" xfId="0" applyNumberFormat="1" applyFont="1" applyFill="1" applyBorder="1" applyAlignment="1">
      <alignment horizontal="left" vertical="justify"/>
    </xf>
    <xf numFmtId="0" fontId="23" fillId="0" borderId="1" xfId="0" applyNumberFormat="1" applyFont="1" applyFill="1" applyBorder="1" applyAlignment="1">
      <alignment horizontal="left" vertical="justify"/>
    </xf>
    <xf numFmtId="0" fontId="2" fillId="3" borderId="1" xfId="0" applyFont="1" applyFill="1" applyBorder="1" applyAlignment="1">
      <alignment horizontal="right"/>
    </xf>
    <xf numFmtId="0" fontId="24" fillId="0" borderId="0" xfId="0" applyFont="1"/>
    <xf numFmtId="0" fontId="24" fillId="7" borderId="1" xfId="0" applyFont="1" applyFill="1" applyBorder="1"/>
    <xf numFmtId="170" fontId="24" fillId="7" borderId="1" xfId="0" applyNumberFormat="1" applyFont="1" applyFill="1" applyBorder="1"/>
    <xf numFmtId="171" fontId="24" fillId="7" borderId="1" xfId="0" applyNumberFormat="1" applyFont="1" applyFill="1" applyBorder="1"/>
    <xf numFmtId="171" fontId="28" fillId="7" borderId="1" xfId="0" applyNumberFormat="1" applyFont="1" applyFill="1" applyBorder="1" applyAlignment="1">
      <alignment horizontal="center"/>
    </xf>
    <xf numFmtId="0" fontId="24" fillId="7" borderId="1" xfId="0" applyFont="1" applyFill="1" applyBorder="1" applyAlignment="1">
      <alignment horizontal="center"/>
    </xf>
    <xf numFmtId="0" fontId="24" fillId="0" borderId="0" xfId="0" applyFont="1" applyAlignment="1">
      <alignment horizontal="center"/>
    </xf>
    <xf numFmtId="0" fontId="24" fillId="6" borderId="1" xfId="0" applyFont="1" applyFill="1" applyBorder="1" applyAlignment="1">
      <alignment horizontal="center"/>
    </xf>
    <xf numFmtId="2" fontId="24" fillId="6" borderId="1" xfId="0" applyNumberFormat="1" applyFont="1" applyFill="1" applyBorder="1"/>
    <xf numFmtId="0" fontId="24" fillId="6" borderId="1" xfId="0" applyFont="1" applyFill="1" applyBorder="1"/>
    <xf numFmtId="171" fontId="28" fillId="6" borderId="1" xfId="0" applyNumberFormat="1" applyFont="1" applyFill="1" applyBorder="1" applyAlignment="1">
      <alignment horizontal="center"/>
    </xf>
    <xf numFmtId="171" fontId="24" fillId="6" borderId="1" xfId="0" applyNumberFormat="1" applyFont="1" applyFill="1" applyBorder="1"/>
    <xf numFmtId="0" fontId="24" fillId="14" borderId="1" xfId="0" applyFont="1" applyFill="1" applyBorder="1" applyAlignment="1">
      <alignment horizontal="center"/>
    </xf>
    <xf numFmtId="170" fontId="24" fillId="14" borderId="1" xfId="0" applyNumberFormat="1" applyFont="1" applyFill="1" applyBorder="1"/>
    <xf numFmtId="0" fontId="24" fillId="14" borderId="1" xfId="0" applyFont="1" applyFill="1" applyBorder="1"/>
    <xf numFmtId="171" fontId="24" fillId="14" borderId="1" xfId="0" applyNumberFormat="1" applyFont="1" applyFill="1" applyBorder="1"/>
    <xf numFmtId="171" fontId="28" fillId="14" borderId="1" xfId="0" applyNumberFormat="1" applyFont="1" applyFill="1" applyBorder="1" applyAlignment="1">
      <alignment horizontal="center"/>
    </xf>
    <xf numFmtId="0" fontId="24" fillId="15" borderId="1" xfId="0" applyFont="1" applyFill="1" applyBorder="1" applyAlignment="1">
      <alignment horizontal="center"/>
    </xf>
    <xf numFmtId="170" fontId="24" fillId="15" borderId="1" xfId="0" applyNumberFormat="1" applyFont="1" applyFill="1" applyBorder="1"/>
    <xf numFmtId="0" fontId="24" fillId="15" borderId="1" xfId="0" applyFont="1" applyFill="1" applyBorder="1"/>
    <xf numFmtId="171" fontId="28" fillId="15" borderId="1" xfId="0" applyNumberFormat="1" applyFont="1" applyFill="1" applyBorder="1" applyAlignment="1">
      <alignment horizontal="center"/>
    </xf>
    <xf numFmtId="171" fontId="24" fillId="15" borderId="1" xfId="0" applyNumberFormat="1" applyFont="1" applyFill="1" applyBorder="1"/>
    <xf numFmtId="0" fontId="24" fillId="16" borderId="1" xfId="0" applyFont="1" applyFill="1" applyBorder="1" applyAlignment="1">
      <alignment horizontal="center"/>
    </xf>
    <xf numFmtId="170" fontId="24" fillId="16" borderId="1" xfId="0" applyNumberFormat="1" applyFont="1" applyFill="1" applyBorder="1"/>
    <xf numFmtId="0" fontId="24" fillId="16" borderId="1" xfId="0" applyFont="1" applyFill="1" applyBorder="1"/>
    <xf numFmtId="171" fontId="28" fillId="16" borderId="1" xfId="0" applyNumberFormat="1" applyFont="1" applyFill="1" applyBorder="1" applyAlignment="1">
      <alignment horizontal="center"/>
    </xf>
    <xf numFmtId="171" fontId="24" fillId="16" borderId="1" xfId="0" applyNumberFormat="1" applyFont="1" applyFill="1" applyBorder="1"/>
    <xf numFmtId="0" fontId="30" fillId="16" borderId="9" xfId="0" applyFont="1" applyFill="1" applyBorder="1"/>
    <xf numFmtId="0" fontId="30" fillId="16" borderId="10" xfId="0" applyFont="1" applyFill="1" applyBorder="1"/>
    <xf numFmtId="0" fontId="30" fillId="16" borderId="11" xfId="0" applyFont="1" applyFill="1" applyBorder="1"/>
    <xf numFmtId="0" fontId="30" fillId="14" borderId="9" xfId="0" applyFont="1" applyFill="1" applyBorder="1"/>
    <xf numFmtId="0" fontId="30" fillId="14" borderId="10" xfId="0" applyFont="1" applyFill="1" applyBorder="1"/>
    <xf numFmtId="0" fontId="30" fillId="14" borderId="11" xfId="0" applyFont="1" applyFill="1" applyBorder="1"/>
    <xf numFmtId="0" fontId="24" fillId="7" borderId="9" xfId="0" applyFont="1" applyFill="1" applyBorder="1"/>
    <xf numFmtId="0" fontId="24" fillId="7" borderId="10" xfId="0" applyFont="1" applyFill="1" applyBorder="1"/>
    <xf numFmtId="0" fontId="24" fillId="7" borderId="11" xfId="0" applyFont="1" applyFill="1" applyBorder="1"/>
    <xf numFmtId="0" fontId="24" fillId="6" borderId="9" xfId="0" applyFont="1" applyFill="1" applyBorder="1"/>
    <xf numFmtId="0" fontId="24" fillId="6" borderId="10" xfId="0" applyFont="1" applyFill="1" applyBorder="1"/>
    <xf numFmtId="0" fontId="24" fillId="6" borderId="11" xfId="0" applyFont="1" applyFill="1" applyBorder="1"/>
    <xf numFmtId="0" fontId="24" fillId="15" borderId="9" xfId="0" applyFont="1" applyFill="1" applyBorder="1"/>
    <xf numFmtId="0" fontId="24" fillId="15" borderId="10" xfId="0" applyFont="1" applyFill="1" applyBorder="1"/>
    <xf numFmtId="0" fontId="24" fillId="15" borderId="11" xfId="0" applyFont="1" applyFill="1" applyBorder="1"/>
    <xf numFmtId="0" fontId="2" fillId="5" borderId="1" xfId="0" applyFont="1" applyFill="1" applyBorder="1" applyAlignment="1">
      <alignment horizontal="right"/>
    </xf>
    <xf numFmtId="0" fontId="30" fillId="0" borderId="0" xfId="0" applyFont="1"/>
    <xf numFmtId="0" fontId="24" fillId="17" borderId="9" xfId="0" applyFont="1" applyFill="1" applyBorder="1"/>
    <xf numFmtId="0" fontId="24" fillId="17" borderId="10" xfId="0" applyFont="1" applyFill="1" applyBorder="1"/>
    <xf numFmtId="0" fontId="30" fillId="17" borderId="9" xfId="0" applyFont="1" applyFill="1" applyBorder="1" applyAlignment="1">
      <alignment horizontal="left"/>
    </xf>
    <xf numFmtId="0" fontId="24" fillId="17" borderId="11" xfId="0" applyFont="1" applyFill="1" applyBorder="1"/>
    <xf numFmtId="0" fontId="4" fillId="0" borderId="1" xfId="0" applyFont="1" applyBorder="1" applyAlignment="1">
      <alignment horizontal="left"/>
    </xf>
    <xf numFmtId="0" fontId="4" fillId="0" borderId="1" xfId="0" applyFont="1" applyBorder="1" applyAlignment="1">
      <alignment horizontal="right"/>
    </xf>
    <xf numFmtId="2" fontId="4" fillId="0" borderId="1" xfId="0" applyNumberFormat="1" applyFont="1" applyBorder="1" applyAlignment="1">
      <alignment horizontal="right"/>
    </xf>
    <xf numFmtId="0" fontId="4" fillId="0" borderId="1" xfId="0" applyFont="1" applyBorder="1" applyAlignment="1">
      <alignment horizontal="center"/>
    </xf>
    <xf numFmtId="0" fontId="34" fillId="0" borderId="0" xfId="0" applyFont="1"/>
    <xf numFmtId="0" fontId="35" fillId="0" borderId="0" xfId="0" applyFont="1"/>
    <xf numFmtId="0" fontId="9" fillId="0" borderId="0" xfId="0" applyFont="1" applyAlignment="1">
      <alignment horizontal="center"/>
    </xf>
    <xf numFmtId="0" fontId="8" fillId="0" borderId="0" xfId="0" applyFont="1"/>
    <xf numFmtId="0" fontId="8" fillId="0" borderId="0" xfId="0" quotePrefix="1" applyFont="1"/>
    <xf numFmtId="0" fontId="19" fillId="0" borderId="0" xfId="0" applyFont="1" applyAlignment="1">
      <alignment horizontal="center"/>
    </xf>
    <xf numFmtId="0" fontId="2" fillId="0" borderId="0" xfId="0" applyFont="1" applyAlignment="1">
      <alignment horizontal="right"/>
    </xf>
    <xf numFmtId="0" fontId="2" fillId="17" borderId="1" xfId="0" applyFont="1" applyFill="1" applyBorder="1" applyAlignment="1">
      <alignment horizontal="center"/>
    </xf>
    <xf numFmtId="2" fontId="2" fillId="17" borderId="1" xfId="0" applyNumberFormat="1" applyFont="1" applyFill="1" applyBorder="1" applyAlignment="1">
      <alignment horizontal="center"/>
    </xf>
    <xf numFmtId="0" fontId="0" fillId="17" borderId="1" xfId="0" applyFill="1" applyBorder="1"/>
    <xf numFmtId="2" fontId="0" fillId="17" borderId="1" xfId="0" applyNumberFormat="1" applyFill="1" applyBorder="1"/>
    <xf numFmtId="0" fontId="2" fillId="13" borderId="1" xfId="0" applyFont="1" applyFill="1" applyBorder="1" applyAlignment="1">
      <alignment horizontal="center"/>
    </xf>
    <xf numFmtId="2" fontId="2" fillId="13" borderId="1" xfId="0" applyNumberFormat="1" applyFont="1" applyFill="1" applyBorder="1" applyAlignment="1">
      <alignment horizontal="center"/>
    </xf>
    <xf numFmtId="1" fontId="0" fillId="13" borderId="1" xfId="0" applyNumberFormat="1" applyFill="1" applyBorder="1"/>
    <xf numFmtId="2" fontId="0" fillId="13" borderId="1" xfId="0" applyNumberFormat="1" applyFill="1" applyBorder="1"/>
    <xf numFmtId="0" fontId="2" fillId="13" borderId="9" xfId="0" applyFont="1" applyFill="1" applyBorder="1"/>
    <xf numFmtId="2" fontId="0" fillId="13" borderId="11" xfId="0" applyNumberFormat="1" applyFill="1" applyBorder="1"/>
    <xf numFmtId="0" fontId="2" fillId="18" borderId="9" xfId="0" applyFont="1" applyFill="1" applyBorder="1"/>
    <xf numFmtId="2" fontId="0" fillId="18" borderId="11" xfId="0" applyNumberFormat="1" applyFill="1" applyBorder="1"/>
    <xf numFmtId="0" fontId="2" fillId="4" borderId="1" xfId="0" applyFont="1" applyFill="1" applyBorder="1" applyAlignment="1">
      <alignment horizontal="right"/>
    </xf>
    <xf numFmtId="0" fontId="0" fillId="4" borderId="1" xfId="0" applyFill="1" applyBorder="1"/>
    <xf numFmtId="0" fontId="2" fillId="4" borderId="1" xfId="0" applyFont="1" applyFill="1" applyBorder="1"/>
    <xf numFmtId="2" fontId="4" fillId="0" borderId="0" xfId="0" applyNumberFormat="1" applyFont="1"/>
    <xf numFmtId="0" fontId="13" fillId="0" borderId="0" xfId="0" applyFont="1"/>
    <xf numFmtId="0" fontId="2" fillId="0" borderId="1" xfId="0" applyFont="1" applyBorder="1" applyAlignment="1"/>
    <xf numFmtId="0" fontId="0" fillId="0" borderId="1" xfId="0" applyBorder="1"/>
    <xf numFmtId="0" fontId="2" fillId="0" borderId="12" xfId="0" applyFont="1" applyFill="1" applyBorder="1" applyAlignment="1"/>
    <xf numFmtId="0" fontId="2" fillId="0" borderId="1" xfId="0" applyFont="1" applyBorder="1"/>
    <xf numFmtId="2" fontId="0" fillId="0" borderId="1" xfId="0" applyNumberFormat="1" applyBorder="1"/>
    <xf numFmtId="2" fontId="0" fillId="0" borderId="12" xfId="0" applyNumberFormat="1" applyBorder="1" applyAlignment="1">
      <alignment horizontal="right"/>
    </xf>
    <xf numFmtId="0" fontId="0" fillId="0" borderId="13" xfId="0" applyBorder="1"/>
    <xf numFmtId="0" fontId="4" fillId="0" borderId="0" xfId="0" applyFont="1" applyAlignment="1">
      <alignment horizontal="center" vertical="center"/>
    </xf>
    <xf numFmtId="0" fontId="4" fillId="0" borderId="0" xfId="0" applyFont="1" applyAlignment="1">
      <alignment horizontal="center"/>
    </xf>
    <xf numFmtId="0" fontId="40" fillId="0" borderId="0" xfId="1" applyFont="1"/>
    <xf numFmtId="0" fontId="40" fillId="4" borderId="1" xfId="1" applyFont="1" applyFill="1" applyBorder="1"/>
    <xf numFmtId="0" fontId="40" fillId="4" borderId="1" xfId="1" quotePrefix="1" applyFont="1" applyFill="1" applyBorder="1"/>
    <xf numFmtId="0" fontId="41" fillId="0" borderId="0" xfId="1" applyFont="1"/>
    <xf numFmtId="0" fontId="2" fillId="4" borderId="1" xfId="0" applyFont="1" applyFill="1" applyBorder="1" applyAlignment="1">
      <alignment horizontal="center"/>
    </xf>
    <xf numFmtId="0" fontId="0" fillId="4" borderId="12" xfId="0" applyFill="1" applyBorder="1"/>
    <xf numFmtId="0" fontId="0" fillId="17" borderId="12" xfId="0" applyFill="1" applyBorder="1"/>
    <xf numFmtId="0" fontId="0" fillId="17" borderId="1" xfId="0" applyFill="1" applyBorder="1" applyAlignment="1">
      <alignment horizontal="center"/>
    </xf>
    <xf numFmtId="0" fontId="0" fillId="13" borderId="1" xfId="0" applyFill="1" applyBorder="1"/>
    <xf numFmtId="0" fontId="0" fillId="13" borderId="1" xfId="0" applyFill="1" applyBorder="1" applyAlignment="1">
      <alignment horizontal="center"/>
    </xf>
    <xf numFmtId="0" fontId="0" fillId="13" borderId="12" xfId="0" applyFill="1" applyBorder="1"/>
    <xf numFmtId="2" fontId="0" fillId="13" borderId="1" xfId="0" applyNumberFormat="1" applyFill="1" applyBorder="1" applyAlignment="1">
      <alignment horizontal="right"/>
    </xf>
    <xf numFmtId="0" fontId="0" fillId="13" borderId="1" xfId="0" applyFill="1" applyBorder="1" applyAlignment="1">
      <alignment horizontal="right"/>
    </xf>
    <xf numFmtId="2" fontId="0" fillId="17" borderId="1" xfId="0" applyNumberFormat="1" applyFill="1" applyBorder="1" applyAlignment="1">
      <alignment horizontal="center"/>
    </xf>
    <xf numFmtId="0" fontId="43" fillId="18" borderId="9" xfId="0" applyFont="1" applyFill="1" applyBorder="1"/>
    <xf numFmtId="0" fontId="43" fillId="13" borderId="9" xfId="0" applyFont="1" applyFill="1" applyBorder="1"/>
    <xf numFmtId="0" fontId="4" fillId="0" borderId="0" xfId="0" applyFont="1" applyFill="1" applyBorder="1"/>
    <xf numFmtId="0" fontId="0" fillId="0" borderId="0" xfId="0" quotePrefix="1"/>
    <xf numFmtId="0" fontId="44" fillId="0" borderId="0" xfId="0" applyFont="1" applyAlignment="1">
      <alignment horizontal="center"/>
    </xf>
    <xf numFmtId="0" fontId="2" fillId="0" borderId="0" xfId="0" applyFont="1" applyAlignment="1">
      <alignment horizontal="center"/>
    </xf>
    <xf numFmtId="171" fontId="0" fillId="0" borderId="0" xfId="0" applyNumberFormat="1" applyAlignment="1">
      <alignment horizontal="center"/>
    </xf>
    <xf numFmtId="2" fontId="0" fillId="0" borderId="0" xfId="0" applyNumberFormat="1" applyAlignment="1">
      <alignment horizontal="center"/>
    </xf>
    <xf numFmtId="0" fontId="24" fillId="0" borderId="14" xfId="0" applyFont="1" applyBorder="1" applyAlignment="1">
      <alignment vertical="center"/>
    </xf>
    <xf numFmtId="0" fontId="24" fillId="0" borderId="14" xfId="0" applyFont="1" applyBorder="1" applyAlignment="1">
      <alignment vertical="top"/>
    </xf>
    <xf numFmtId="3" fontId="24" fillId="0" borderId="1" xfId="0" applyNumberFormat="1" applyFont="1" applyBorder="1"/>
    <xf numFmtId="2" fontId="24" fillId="0" borderId="1" xfId="0" applyNumberFormat="1" applyFont="1" applyBorder="1"/>
    <xf numFmtId="0" fontId="24" fillId="0" borderId="1" xfId="0" applyFont="1" applyBorder="1"/>
    <xf numFmtId="3" fontId="34" fillId="0" borderId="1" xfId="0" applyNumberFormat="1" applyFont="1" applyBorder="1"/>
    <xf numFmtId="0" fontId="34" fillId="0" borderId="1" xfId="0" applyFont="1" applyBorder="1"/>
    <xf numFmtId="0" fontId="46" fillId="0" borderId="1" xfId="0" applyFont="1" applyBorder="1" applyAlignment="1">
      <alignment horizontal="center" vertical="center"/>
    </xf>
    <xf numFmtId="0" fontId="47" fillId="0" borderId="1" xfId="0" applyFont="1" applyBorder="1"/>
    <xf numFmtId="0" fontId="24" fillId="0" borderId="1" xfId="0" applyFont="1" applyBorder="1" applyAlignment="1">
      <alignment horizontal="center"/>
    </xf>
    <xf numFmtId="0" fontId="46" fillId="0" borderId="0" xfId="0" applyFont="1" applyAlignment="1">
      <alignment horizontal="center"/>
    </xf>
    <xf numFmtId="0" fontId="2" fillId="0" borderId="0" xfId="0" applyFont="1" applyFill="1" applyBorder="1"/>
    <xf numFmtId="0" fontId="43" fillId="4" borderId="1" xfId="0" applyFont="1" applyFill="1" applyBorder="1" applyAlignment="1">
      <alignment horizontal="center"/>
    </xf>
    <xf numFmtId="0" fontId="2" fillId="13" borderId="1" xfId="0" applyFont="1" applyFill="1" applyBorder="1" applyAlignment="1">
      <alignment horizontal="right"/>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4" fillId="4" borderId="2" xfId="0" applyFont="1" applyFill="1" applyBorder="1" applyAlignment="1">
      <alignment horizontal="center" vertical="justify"/>
    </xf>
    <xf numFmtId="0" fontId="4" fillId="4" borderId="4" xfId="0" applyFont="1" applyFill="1" applyBorder="1" applyAlignment="1">
      <alignment horizontal="center" vertical="justify"/>
    </xf>
    <xf numFmtId="0" fontId="4" fillId="4" borderId="7" xfId="0" applyFont="1" applyFill="1" applyBorder="1" applyAlignment="1">
      <alignment horizontal="center" vertical="justify"/>
    </xf>
    <xf numFmtId="0" fontId="4" fillId="4" borderId="5" xfId="0" applyFont="1" applyFill="1" applyBorder="1" applyAlignment="1">
      <alignment horizontal="center" vertical="justify"/>
    </xf>
    <xf numFmtId="0" fontId="4" fillId="8" borderId="2" xfId="0" applyFont="1" applyFill="1" applyBorder="1" applyAlignment="1">
      <alignment horizontal="center" vertical="justify"/>
    </xf>
    <xf numFmtId="0" fontId="4" fillId="8" borderId="4" xfId="0" applyFont="1" applyFill="1" applyBorder="1" applyAlignment="1">
      <alignment horizontal="center" vertical="justify"/>
    </xf>
    <xf numFmtId="0" fontId="4" fillId="8" borderId="7" xfId="0" applyFont="1" applyFill="1" applyBorder="1" applyAlignment="1">
      <alignment horizontal="center" vertical="justify"/>
    </xf>
    <xf numFmtId="0" fontId="4" fillId="8" borderId="5" xfId="0" applyFont="1" applyFill="1" applyBorder="1" applyAlignment="1">
      <alignment horizontal="center" vertical="justify"/>
    </xf>
    <xf numFmtId="0" fontId="4" fillId="2"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0" borderId="4" xfId="0"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5" xfId="0" applyBorder="1" applyAlignment="1">
      <alignment horizontal="center" vertical="center"/>
    </xf>
    <xf numFmtId="0" fontId="4" fillId="7" borderId="2" xfId="0" applyFont="1" applyFill="1" applyBorder="1" applyAlignment="1">
      <alignment horizontal="center" vertical="justify"/>
    </xf>
    <xf numFmtId="0" fontId="4" fillId="7" borderId="4" xfId="0" applyFont="1" applyFill="1" applyBorder="1" applyAlignment="1">
      <alignment horizontal="center" vertical="justify"/>
    </xf>
    <xf numFmtId="0" fontId="4" fillId="7" borderId="7" xfId="0" applyFont="1" applyFill="1" applyBorder="1" applyAlignment="1">
      <alignment horizontal="center" vertical="justify"/>
    </xf>
    <xf numFmtId="0" fontId="4" fillId="7" borderId="5" xfId="0" applyFont="1" applyFill="1" applyBorder="1" applyAlignment="1">
      <alignment horizontal="center" vertical="justify"/>
    </xf>
    <xf numFmtId="0" fontId="4" fillId="5" borderId="2" xfId="0" applyFont="1" applyFill="1" applyBorder="1" applyAlignment="1">
      <alignment horizontal="center" vertical="justify"/>
    </xf>
    <xf numFmtId="0" fontId="4" fillId="5" borderId="4" xfId="0" applyFont="1" applyFill="1" applyBorder="1" applyAlignment="1">
      <alignment horizontal="center" vertical="justify"/>
    </xf>
    <xf numFmtId="0" fontId="4" fillId="5" borderId="7" xfId="0" applyFont="1" applyFill="1" applyBorder="1" applyAlignment="1">
      <alignment horizontal="center" vertical="justify"/>
    </xf>
    <xf numFmtId="0" fontId="4" fillId="5" borderId="5" xfId="0" applyFont="1" applyFill="1" applyBorder="1" applyAlignment="1">
      <alignment horizontal="center" vertical="justify"/>
    </xf>
    <xf numFmtId="0" fontId="4" fillId="6" borderId="2" xfId="0" applyFont="1" applyFill="1" applyBorder="1" applyAlignment="1">
      <alignment horizontal="center" vertical="justify"/>
    </xf>
    <xf numFmtId="0" fontId="4" fillId="6" borderId="4" xfId="0" applyFont="1" applyFill="1" applyBorder="1" applyAlignment="1">
      <alignment horizontal="center" vertical="justify"/>
    </xf>
    <xf numFmtId="0" fontId="4" fillId="6" borderId="7" xfId="0" applyFont="1" applyFill="1" applyBorder="1" applyAlignment="1">
      <alignment horizontal="center" vertical="justify"/>
    </xf>
    <xf numFmtId="0" fontId="4" fillId="6" borderId="5" xfId="0" applyFont="1" applyFill="1" applyBorder="1" applyAlignment="1">
      <alignment horizontal="center" vertical="justify"/>
    </xf>
    <xf numFmtId="0" fontId="24" fillId="14" borderId="1" xfId="0" applyFont="1" applyFill="1" applyBorder="1" applyAlignment="1">
      <alignment horizontal="center"/>
    </xf>
    <xf numFmtId="0" fontId="24" fillId="15" borderId="6" xfId="0" applyFont="1" applyFill="1" applyBorder="1" applyAlignment="1">
      <alignment horizontal="center"/>
    </xf>
    <xf numFmtId="0" fontId="24" fillId="16" borderId="6" xfId="0" applyFont="1" applyFill="1" applyBorder="1" applyAlignment="1">
      <alignment horizontal="center"/>
    </xf>
    <xf numFmtId="0" fontId="24" fillId="7" borderId="6" xfId="0" applyFont="1" applyFill="1" applyBorder="1" applyAlignment="1">
      <alignment horizontal="center"/>
    </xf>
    <xf numFmtId="0" fontId="24" fillId="6" borderId="6" xfId="0" applyFont="1" applyFill="1" applyBorder="1" applyAlignment="1">
      <alignment horizontal="center"/>
    </xf>
    <xf numFmtId="0" fontId="45" fillId="0" borderId="1" xfId="0" applyFont="1" applyBorder="1" applyAlignment="1">
      <alignment horizontal="center"/>
    </xf>
    <xf numFmtId="0" fontId="30" fillId="0" borderId="1" xfId="0" applyFont="1" applyBorder="1" applyAlignment="1">
      <alignment horizontal="center"/>
    </xf>
    <xf numFmtId="0" fontId="24" fillId="0" borderId="1" xfId="0" applyFont="1" applyBorder="1" applyAlignment="1">
      <alignment horizontal="center" vertical="center"/>
    </xf>
    <xf numFmtId="2" fontId="0" fillId="0" borderId="1" xfId="0" applyNumberFormat="1" applyFill="1" applyBorder="1" applyAlignment="1">
      <alignment horizontal="right"/>
    </xf>
    <xf numFmtId="164" fontId="0" fillId="0" borderId="1" xfId="0" applyNumberFormat="1" applyFill="1" applyBorder="1" applyAlignment="1">
      <alignment horizontal="right"/>
    </xf>
    <xf numFmtId="0" fontId="0" fillId="0" borderId="1" xfId="0" applyBorder="1" applyAlignment="1"/>
  </cellXfs>
  <cellStyles count="2">
    <cellStyle name="Normal" xfId="0" builtinId="0"/>
    <cellStyle name="Normal 2" xfId="1" xr:uid="{00000000-0005-0000-0000-000001000000}"/>
  </cellStyles>
  <dxfs count="0"/>
  <tableStyles count="0" defaultTableStyle="TableStyleMedium9" defaultPivotStyle="PivotStyleLight16"/>
  <colors>
    <mruColors>
      <color rgb="FFCCFFCC"/>
      <color rgb="FFFFFF99"/>
      <color rgb="FFFF00FF"/>
      <color rgb="FF0000FF"/>
      <color rgb="FF99FFCC"/>
      <color rgb="FFFFFFCC"/>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200025</xdr:colOff>
          <xdr:row>0</xdr:row>
          <xdr:rowOff>57150</xdr:rowOff>
        </xdr:from>
        <xdr:to>
          <xdr:col>18</xdr:col>
          <xdr:colOff>285750</xdr:colOff>
          <xdr:row>2</xdr:row>
          <xdr:rowOff>57150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solidFill>
              <a:srgbClr val="00FFFF" mc:Ignorable="a14" a14:legacySpreadsheetColorIndex="15"/>
            </a:solidFill>
          </xdr:spPr>
        </xdr:sp>
        <xdr:clientData/>
      </xdr:twoCellAnchor>
    </mc:Choice>
    <mc:Fallback/>
  </mc:AlternateContent>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9"/>
  <sheetViews>
    <sheetView tabSelected="1" topLeftCell="B7" zoomScale="130" zoomScaleNormal="130" workbookViewId="0">
      <selection activeCell="H24" sqref="H24"/>
    </sheetView>
  </sheetViews>
  <sheetFormatPr defaultRowHeight="12.75"/>
  <cols>
    <col min="1" max="1" width="2.85546875" customWidth="1"/>
    <col min="2" max="2" width="8.28515625" style="1" customWidth="1"/>
    <col min="3" max="3" width="7.7109375" style="7" customWidth="1"/>
    <col min="4" max="4" width="7.7109375" style="3" customWidth="1"/>
    <col min="5" max="5" width="7.7109375" customWidth="1"/>
    <col min="6" max="6" width="8.42578125" style="1" customWidth="1"/>
    <col min="7" max="7" width="7.7109375" style="1" customWidth="1"/>
    <col min="8" max="8" width="12.42578125" customWidth="1"/>
    <col min="9" max="9" width="7.7109375" customWidth="1"/>
    <col min="10" max="10" width="9.140625" customWidth="1"/>
    <col min="11" max="21" width="7.7109375" customWidth="1"/>
  </cols>
  <sheetData>
    <row r="1" spans="2:11" ht="13.15" customHeight="1">
      <c r="B1" s="208" t="s">
        <v>1842</v>
      </c>
      <c r="C1" s="208"/>
      <c r="D1" s="208"/>
      <c r="F1" s="208" t="s">
        <v>1842</v>
      </c>
      <c r="G1" s="208"/>
      <c r="H1" s="208"/>
      <c r="J1" s="208" t="s">
        <v>1841</v>
      </c>
      <c r="K1" s="208"/>
    </row>
    <row r="2" spans="2:11">
      <c r="B2" s="209"/>
      <c r="C2" s="209"/>
      <c r="D2" s="209"/>
      <c r="F2" s="209"/>
      <c r="G2" s="209"/>
      <c r="H2" s="209"/>
      <c r="J2" s="209"/>
      <c r="K2" s="209"/>
    </row>
    <row r="3" spans="2:11">
      <c r="B3" s="135" t="s">
        <v>25</v>
      </c>
      <c r="C3" s="136" t="s">
        <v>1</v>
      </c>
      <c r="D3" s="137" t="s">
        <v>26</v>
      </c>
      <c r="E3" s="41"/>
      <c r="F3" s="135" t="s">
        <v>25</v>
      </c>
      <c r="G3" s="136" t="s">
        <v>1</v>
      </c>
      <c r="H3" s="137" t="s">
        <v>26</v>
      </c>
      <c r="J3" s="135" t="s">
        <v>1632</v>
      </c>
      <c r="K3" s="138" t="s">
        <v>1775</v>
      </c>
    </row>
    <row r="4" spans="2:11">
      <c r="B4" s="8" t="s">
        <v>0</v>
      </c>
      <c r="C4" s="9">
        <v>13</v>
      </c>
      <c r="D4" s="10">
        <v>26.98</v>
      </c>
      <c r="F4" s="11" t="s">
        <v>47</v>
      </c>
      <c r="G4" s="12">
        <v>19</v>
      </c>
      <c r="H4" s="10">
        <v>39.1</v>
      </c>
      <c r="J4" s="163" t="s">
        <v>5</v>
      </c>
      <c r="K4" s="10">
        <v>101.96</v>
      </c>
    </row>
    <row r="5" spans="2:11">
      <c r="B5" s="11" t="s">
        <v>49</v>
      </c>
      <c r="C5" s="12">
        <v>47</v>
      </c>
      <c r="D5" s="10">
        <v>107.87</v>
      </c>
      <c r="F5" s="11" t="s">
        <v>40</v>
      </c>
      <c r="G5" s="12">
        <v>12</v>
      </c>
      <c r="H5" s="10">
        <v>24.31</v>
      </c>
      <c r="J5" s="163" t="s">
        <v>83</v>
      </c>
      <c r="K5" s="10">
        <v>100.09</v>
      </c>
    </row>
    <row r="6" spans="2:11">
      <c r="B6" s="11" t="s">
        <v>28</v>
      </c>
      <c r="C6" s="12">
        <v>18</v>
      </c>
      <c r="D6" s="10">
        <v>39.950000000000003</v>
      </c>
      <c r="F6" s="11" t="s">
        <v>41</v>
      </c>
      <c r="G6" s="12">
        <v>25</v>
      </c>
      <c r="H6" s="10">
        <v>54.94</v>
      </c>
      <c r="J6" s="163" t="s">
        <v>69</v>
      </c>
      <c r="K6" s="10">
        <v>56.08</v>
      </c>
    </row>
    <row r="7" spans="2:11">
      <c r="B7" s="11" t="s">
        <v>29</v>
      </c>
      <c r="C7" s="12">
        <v>33</v>
      </c>
      <c r="D7" s="10">
        <v>74.92</v>
      </c>
      <c r="F7" s="11" t="s">
        <v>42</v>
      </c>
      <c r="G7" s="12">
        <v>42</v>
      </c>
      <c r="H7" s="10">
        <v>95.94</v>
      </c>
      <c r="J7" s="163" t="s">
        <v>81</v>
      </c>
      <c r="K7" s="10">
        <v>72.14</v>
      </c>
    </row>
    <row r="8" spans="2:11">
      <c r="B8" s="11" t="s">
        <v>287</v>
      </c>
      <c r="C8" s="12">
        <v>79</v>
      </c>
      <c r="D8" s="10">
        <v>196.97</v>
      </c>
      <c r="F8" s="11" t="s">
        <v>45</v>
      </c>
      <c r="G8" s="12">
        <v>7</v>
      </c>
      <c r="H8" s="10">
        <v>14.01</v>
      </c>
      <c r="J8" s="163" t="s">
        <v>1635</v>
      </c>
      <c r="K8" s="10">
        <v>28.01</v>
      </c>
    </row>
    <row r="9" spans="2:11">
      <c r="B9" s="11" t="s">
        <v>6</v>
      </c>
      <c r="C9" s="12">
        <v>5</v>
      </c>
      <c r="D9" s="10">
        <v>10.81</v>
      </c>
      <c r="F9" s="11" t="s">
        <v>50</v>
      </c>
      <c r="G9" s="12">
        <v>11</v>
      </c>
      <c r="H9" s="10">
        <v>22.99</v>
      </c>
      <c r="J9" s="163" t="s">
        <v>60</v>
      </c>
      <c r="K9" s="10">
        <v>44.01</v>
      </c>
    </row>
    <row r="10" spans="2:11">
      <c r="B10" s="11" t="s">
        <v>30</v>
      </c>
      <c r="C10" s="12">
        <v>56</v>
      </c>
      <c r="D10" s="10">
        <v>137.34</v>
      </c>
      <c r="F10" s="11" t="s">
        <v>44</v>
      </c>
      <c r="G10" s="9">
        <v>41</v>
      </c>
      <c r="H10" s="10">
        <v>92.91</v>
      </c>
      <c r="J10" s="163" t="s">
        <v>22</v>
      </c>
      <c r="K10" s="10">
        <v>71.849999999999994</v>
      </c>
    </row>
    <row r="11" spans="2:11">
      <c r="B11" s="11" t="s">
        <v>31</v>
      </c>
      <c r="C11" s="12">
        <v>4</v>
      </c>
      <c r="D11" s="10">
        <v>9.01</v>
      </c>
      <c r="F11" s="11" t="s">
        <v>43</v>
      </c>
      <c r="G11" s="12">
        <v>28</v>
      </c>
      <c r="H11" s="10">
        <v>58.71</v>
      </c>
      <c r="J11" s="163" t="s">
        <v>24</v>
      </c>
      <c r="K11" s="10">
        <v>159.69999999999999</v>
      </c>
    </row>
    <row r="12" spans="2:11">
      <c r="B12" s="11" t="s">
        <v>32</v>
      </c>
      <c r="C12" s="12">
        <v>83</v>
      </c>
      <c r="D12" s="10">
        <v>208.98</v>
      </c>
      <c r="F12" s="11" t="s">
        <v>46</v>
      </c>
      <c r="G12" s="12">
        <v>8</v>
      </c>
      <c r="H12" s="10">
        <v>16</v>
      </c>
      <c r="J12" s="165" t="s">
        <v>23</v>
      </c>
      <c r="K12" s="169">
        <f>3*D22+4*H12</f>
        <v>231.55</v>
      </c>
    </row>
    <row r="13" spans="2:11">
      <c r="B13" s="11" t="s">
        <v>7</v>
      </c>
      <c r="C13" s="12">
        <v>6</v>
      </c>
      <c r="D13" s="10">
        <v>12.01</v>
      </c>
      <c r="F13" s="11" t="s">
        <v>1776</v>
      </c>
      <c r="G13" s="12">
        <v>15</v>
      </c>
      <c r="H13" s="164">
        <v>30.97</v>
      </c>
      <c r="J13" s="166" t="s">
        <v>1780</v>
      </c>
      <c r="K13" s="164">
        <v>2.02</v>
      </c>
    </row>
    <row r="14" spans="2:11">
      <c r="B14" s="11" t="s">
        <v>34</v>
      </c>
      <c r="C14" s="12">
        <v>20</v>
      </c>
      <c r="D14" s="10">
        <v>40.08</v>
      </c>
      <c r="F14" s="11" t="s">
        <v>39</v>
      </c>
      <c r="G14" s="12">
        <v>82</v>
      </c>
      <c r="H14" s="10">
        <v>207.19</v>
      </c>
      <c r="J14" s="163" t="s">
        <v>19</v>
      </c>
      <c r="K14" s="10">
        <f>2*D23+H12</f>
        <v>18.02</v>
      </c>
    </row>
    <row r="15" spans="2:11">
      <c r="B15" s="11" t="s">
        <v>33</v>
      </c>
      <c r="C15" s="12">
        <v>48</v>
      </c>
      <c r="D15" s="10">
        <v>112.4</v>
      </c>
      <c r="F15" s="11" t="s">
        <v>51</v>
      </c>
      <c r="G15" s="12">
        <v>16</v>
      </c>
      <c r="H15" s="10">
        <v>32.06</v>
      </c>
      <c r="J15" s="165" t="s">
        <v>124</v>
      </c>
      <c r="K15" s="164">
        <f>H5+D13+3*H12</f>
        <v>84.32</v>
      </c>
    </row>
    <row r="16" spans="2:11">
      <c r="B16" s="11" t="s">
        <v>35</v>
      </c>
      <c r="C16" s="12">
        <v>58</v>
      </c>
      <c r="D16" s="10">
        <v>140.12</v>
      </c>
      <c r="F16" s="11" t="s">
        <v>27</v>
      </c>
      <c r="G16" s="12">
        <v>51</v>
      </c>
      <c r="H16" s="10">
        <v>121.75</v>
      </c>
      <c r="J16" s="166" t="s">
        <v>62</v>
      </c>
      <c r="K16" s="167">
        <f>H5+H12</f>
        <v>40.31</v>
      </c>
    </row>
    <row r="17" spans="2:11">
      <c r="B17" s="11" t="s">
        <v>36</v>
      </c>
      <c r="C17" s="12">
        <v>17</v>
      </c>
      <c r="D17" s="10">
        <v>35.450000000000003</v>
      </c>
      <c r="F17" s="11" t="s">
        <v>48</v>
      </c>
      <c r="G17" s="12">
        <v>14</v>
      </c>
      <c r="H17" s="10">
        <v>28.09</v>
      </c>
      <c r="J17" s="165" t="s">
        <v>63</v>
      </c>
      <c r="K17" s="168">
        <f>H6+H12</f>
        <v>70.94</v>
      </c>
    </row>
    <row r="18" spans="2:11">
      <c r="B18" s="11" t="s">
        <v>12</v>
      </c>
      <c r="C18" s="9">
        <v>27</v>
      </c>
      <c r="D18" s="10">
        <v>58.93</v>
      </c>
      <c r="F18" s="11" t="s">
        <v>52</v>
      </c>
      <c r="G18" s="12">
        <v>50</v>
      </c>
      <c r="H18" s="10">
        <v>118.69</v>
      </c>
      <c r="J18" s="163" t="s">
        <v>972</v>
      </c>
      <c r="K18" s="12">
        <f>H6+2*H12</f>
        <v>86.94</v>
      </c>
    </row>
    <row r="19" spans="2:11">
      <c r="B19" s="11" t="s">
        <v>10</v>
      </c>
      <c r="C19" s="9">
        <v>24</v>
      </c>
      <c r="D19" s="10">
        <v>52</v>
      </c>
      <c r="F19" s="11" t="s">
        <v>53</v>
      </c>
      <c r="G19" s="12">
        <v>22</v>
      </c>
      <c r="H19" s="10">
        <v>47.9</v>
      </c>
      <c r="J19" s="166" t="s">
        <v>110</v>
      </c>
      <c r="K19" s="164">
        <v>28.02</v>
      </c>
    </row>
    <row r="20" spans="2:11">
      <c r="B20" s="11" t="s">
        <v>14</v>
      </c>
      <c r="C20" s="12">
        <v>29</v>
      </c>
      <c r="D20" s="10">
        <v>63.55</v>
      </c>
      <c r="F20" s="11" t="s">
        <v>55</v>
      </c>
      <c r="G20" s="12">
        <v>23</v>
      </c>
      <c r="H20" s="10">
        <v>50.94</v>
      </c>
      <c r="J20" s="166" t="s">
        <v>61</v>
      </c>
      <c r="K20" s="167">
        <v>32</v>
      </c>
    </row>
    <row r="21" spans="2:11">
      <c r="B21" s="11" t="s">
        <v>37</v>
      </c>
      <c r="C21" s="12">
        <v>9</v>
      </c>
      <c r="D21" s="10">
        <v>19</v>
      </c>
      <c r="F21" s="11" t="s">
        <v>54</v>
      </c>
      <c r="G21" s="252">
        <v>74</v>
      </c>
      <c r="H21" s="10">
        <v>183.85</v>
      </c>
      <c r="J21" s="166" t="s">
        <v>1777</v>
      </c>
      <c r="K21" s="12">
        <f>2*H13+5*H12</f>
        <v>141.94</v>
      </c>
    </row>
    <row r="22" spans="2:11">
      <c r="B22" s="11" t="s">
        <v>21</v>
      </c>
      <c r="C22" s="9">
        <v>26</v>
      </c>
      <c r="D22" s="10">
        <v>55.85</v>
      </c>
      <c r="F22" s="11" t="s">
        <v>56</v>
      </c>
      <c r="G22" s="252">
        <v>30</v>
      </c>
      <c r="H22" s="10">
        <v>65.37</v>
      </c>
      <c r="J22" s="163" t="s">
        <v>98</v>
      </c>
      <c r="K22" s="10">
        <f>H19+H18</f>
        <v>166.59</v>
      </c>
    </row>
    <row r="23" spans="2:11">
      <c r="B23" s="11" t="s">
        <v>38</v>
      </c>
      <c r="C23" s="12">
        <v>1</v>
      </c>
      <c r="D23" s="10">
        <v>1.01</v>
      </c>
      <c r="F23" s="11" t="s">
        <v>57</v>
      </c>
      <c r="G23" s="252">
        <v>40</v>
      </c>
      <c r="H23" s="10">
        <v>91.22</v>
      </c>
      <c r="J23" s="163" t="s">
        <v>1189</v>
      </c>
      <c r="K23" s="10">
        <f>H19+H20</f>
        <v>98.84</v>
      </c>
    </row>
    <row r="24" spans="2:11">
      <c r="F24" s="11" t="s">
        <v>35</v>
      </c>
      <c r="G24" s="252">
        <v>58</v>
      </c>
      <c r="H24" s="250">
        <v>140.11600000000001</v>
      </c>
      <c r="J24" s="163" t="s">
        <v>65</v>
      </c>
      <c r="K24" s="10">
        <v>64.06</v>
      </c>
    </row>
    <row r="25" spans="2:11">
      <c r="F25" s="11" t="s">
        <v>1782</v>
      </c>
      <c r="G25" s="252">
        <v>57</v>
      </c>
      <c r="H25" s="251">
        <v>138.90549999999999</v>
      </c>
      <c r="J25" s="165" t="s">
        <v>66</v>
      </c>
      <c r="K25" s="12">
        <f>H17+2*H12</f>
        <v>60.09</v>
      </c>
    </row>
    <row r="26" spans="2:11">
      <c r="F26" s="11" t="s">
        <v>1968</v>
      </c>
      <c r="G26" s="252">
        <v>59</v>
      </c>
      <c r="H26" s="251">
        <v>140.90764999999999</v>
      </c>
      <c r="J26" s="163" t="s">
        <v>1436</v>
      </c>
      <c r="K26" s="10">
        <v>81.37</v>
      </c>
    </row>
    <row r="27" spans="2:11">
      <c r="F27" s="11" t="s">
        <v>1783</v>
      </c>
      <c r="G27" s="252">
        <v>60</v>
      </c>
      <c r="H27" s="251">
        <v>144.24</v>
      </c>
      <c r="J27" s="163" t="s">
        <v>1439</v>
      </c>
      <c r="K27" s="10">
        <v>97.43</v>
      </c>
    </row>
    <row r="28" spans="2:11">
      <c r="F28" s="11" t="s">
        <v>1969</v>
      </c>
      <c r="G28" s="252">
        <v>62</v>
      </c>
      <c r="H28" s="251">
        <v>150.36000000000001</v>
      </c>
    </row>
    <row r="29" spans="2:11">
      <c r="F29" s="41"/>
    </row>
  </sheetData>
  <sortState ref="J5:K17">
    <sortCondition ref="J4"/>
  </sortState>
  <mergeCells count="3">
    <mergeCell ref="B1:D2"/>
    <mergeCell ref="F1:H2"/>
    <mergeCell ref="J1:K2"/>
  </mergeCells>
  <pageMargins left="0.78740157499999996" right="0.78740157499999996" top="0.984251969" bottom="0.984251969" header="0.49212598499999999" footer="0.4921259849999999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40"/>
  <sheetViews>
    <sheetView workbookViewId="0">
      <pane xSplit="1" ySplit="1" topLeftCell="B2" activePane="bottomRight" state="frozen"/>
      <selection activeCell="N17" sqref="N17"/>
      <selection pane="topRight" activeCell="N17" sqref="N17"/>
      <selection pane="bottomLeft" activeCell="N17" sqref="N17"/>
      <selection pane="bottomRight" sqref="A1:XFD1048576"/>
    </sheetView>
  </sheetViews>
  <sheetFormatPr defaultRowHeight="12.75"/>
  <cols>
    <col min="1" max="1" width="8.85546875" style="170"/>
  </cols>
  <sheetData>
    <row r="1" spans="1:40" s="171" customFormat="1">
      <c r="B1" s="171" t="s">
        <v>49</v>
      </c>
      <c r="C1" s="171" t="s">
        <v>0</v>
      </c>
      <c r="D1" s="171" t="s">
        <v>29</v>
      </c>
      <c r="E1" s="171" t="s">
        <v>287</v>
      </c>
      <c r="F1" s="171" t="s">
        <v>6</v>
      </c>
      <c r="G1" s="171" t="s">
        <v>7</v>
      </c>
      <c r="H1" s="171" t="s">
        <v>34</v>
      </c>
      <c r="I1" s="171" t="s">
        <v>35</v>
      </c>
      <c r="J1" s="171" t="s">
        <v>12</v>
      </c>
      <c r="K1" s="171" t="s">
        <v>10</v>
      </c>
      <c r="L1" s="171" t="s">
        <v>14</v>
      </c>
      <c r="M1" s="171" t="s">
        <v>1781</v>
      </c>
      <c r="N1" s="171" t="s">
        <v>38</v>
      </c>
      <c r="O1" s="171" t="s">
        <v>1782</v>
      </c>
      <c r="P1" s="171" t="s">
        <v>40</v>
      </c>
      <c r="Q1" s="171" t="s">
        <v>41</v>
      </c>
      <c r="R1" s="171" t="s">
        <v>42</v>
      </c>
      <c r="S1" s="171" t="s">
        <v>45</v>
      </c>
      <c r="T1" s="171" t="s">
        <v>44</v>
      </c>
      <c r="U1" s="171" t="s">
        <v>1783</v>
      </c>
      <c r="V1" s="171" t="s">
        <v>43</v>
      </c>
      <c r="W1" s="171" t="s">
        <v>46</v>
      </c>
      <c r="X1" s="171" t="s">
        <v>1110</v>
      </c>
      <c r="Y1" s="171" t="s">
        <v>39</v>
      </c>
      <c r="Z1" s="171" t="s">
        <v>1784</v>
      </c>
      <c r="AA1" s="171" t="s">
        <v>1199</v>
      </c>
      <c r="AB1" s="171" t="s">
        <v>1785</v>
      </c>
      <c r="AC1" s="171" t="s">
        <v>51</v>
      </c>
      <c r="AD1" s="171" t="s">
        <v>27</v>
      </c>
      <c r="AE1" s="171" t="s">
        <v>1246</v>
      </c>
      <c r="AF1" s="171" t="s">
        <v>48</v>
      </c>
      <c r="AG1" s="171" t="s">
        <v>52</v>
      </c>
      <c r="AH1" s="171" t="s">
        <v>1343</v>
      </c>
      <c r="AI1" s="171" t="s">
        <v>72</v>
      </c>
      <c r="AJ1" s="171" t="s">
        <v>53</v>
      </c>
      <c r="AK1" s="171" t="s">
        <v>1786</v>
      </c>
      <c r="AL1" s="171" t="s">
        <v>55</v>
      </c>
      <c r="AM1" s="171" t="s">
        <v>54</v>
      </c>
      <c r="AN1" s="171" t="s">
        <v>57</v>
      </c>
    </row>
    <row r="2" spans="1:40">
      <c r="A2" s="170" t="s">
        <v>49</v>
      </c>
      <c r="B2">
        <v>-0.04</v>
      </c>
      <c r="C2">
        <v>-0.08</v>
      </c>
      <c r="G2">
        <v>0.22</v>
      </c>
      <c r="K2">
        <v>-0.01</v>
      </c>
    </row>
    <row r="3" spans="1:40">
      <c r="A3" s="170" t="s">
        <v>0</v>
      </c>
      <c r="B3">
        <v>-1.7000000000000001E-2</v>
      </c>
      <c r="C3">
        <v>4.4999999999999998E-2</v>
      </c>
      <c r="G3">
        <v>9.0999999999999998E-2</v>
      </c>
      <c r="H3">
        <v>-4.7E-2</v>
      </c>
      <c r="N3">
        <v>0.24</v>
      </c>
      <c r="S3">
        <v>-5.8000000000000003E-2</v>
      </c>
      <c r="W3">
        <v>-6.6</v>
      </c>
      <c r="Y3">
        <v>6.4999999999999997E-3</v>
      </c>
      <c r="AC3">
        <v>0.03</v>
      </c>
      <c r="AF3">
        <v>5.5999999999999999E-3</v>
      </c>
      <c r="AK3">
        <v>1.0999999999999999E-2</v>
      </c>
    </row>
    <row r="4" spans="1:40">
      <c r="A4" s="170" t="s">
        <v>29</v>
      </c>
      <c r="G4">
        <v>0.25</v>
      </c>
      <c r="S4">
        <v>7.6999999999999999E-2</v>
      </c>
      <c r="AC4">
        <v>3.7000000000000002E-3</v>
      </c>
    </row>
    <row r="5" spans="1:40">
      <c r="A5" s="170" t="s">
        <v>287</v>
      </c>
      <c r="W5">
        <v>-0.11</v>
      </c>
      <c r="AC5">
        <v>3.7000000000000002E-3</v>
      </c>
    </row>
    <row r="6" spans="1:40">
      <c r="A6" s="170" t="s">
        <v>6</v>
      </c>
      <c r="F6">
        <v>3.7999999999999999E-2</v>
      </c>
      <c r="G6">
        <v>0.22</v>
      </c>
      <c r="N6">
        <v>0.49</v>
      </c>
      <c r="S6">
        <v>7.3999999999999996E-2</v>
      </c>
      <c r="W6">
        <v>-1.8</v>
      </c>
      <c r="AC6">
        <v>4.8000000000000001E-2</v>
      </c>
      <c r="AF6">
        <v>7.8E-2</v>
      </c>
    </row>
    <row r="7" spans="1:40">
      <c r="A7" s="170" t="s">
        <v>7</v>
      </c>
      <c r="B7">
        <v>2.8000000000000001E-2</v>
      </c>
      <c r="C7">
        <v>4.2999999999999997E-2</v>
      </c>
      <c r="D7">
        <v>4.2999999999999997E-2</v>
      </c>
      <c r="F7">
        <v>0.24</v>
      </c>
      <c r="G7">
        <v>0.14000000000000001</v>
      </c>
      <c r="H7">
        <v>-9.7000000000000003E-2</v>
      </c>
      <c r="J7">
        <v>7.6E-3</v>
      </c>
      <c r="K7">
        <v>-2.4E-2</v>
      </c>
      <c r="L7">
        <v>1.6E-2</v>
      </c>
      <c r="M7">
        <v>8.0000000000000002E-3</v>
      </c>
      <c r="N7">
        <v>0.67</v>
      </c>
      <c r="P7">
        <v>7.0000000000000007E-2</v>
      </c>
      <c r="Q7">
        <v>-1.2E-2</v>
      </c>
      <c r="R7">
        <v>-8.3000000000000001E-3</v>
      </c>
      <c r="S7">
        <v>0.11</v>
      </c>
      <c r="T7">
        <v>-0.06</v>
      </c>
      <c r="V7">
        <v>1.2E-2</v>
      </c>
      <c r="W7">
        <v>-0.34</v>
      </c>
      <c r="X7">
        <v>5.0999999999999997E-2</v>
      </c>
      <c r="Y7">
        <v>7.9000000000000008E-3</v>
      </c>
      <c r="AC7">
        <v>4.5999999999999999E-2</v>
      </c>
      <c r="AF7">
        <v>0.08</v>
      </c>
      <c r="AG7">
        <v>4.1000000000000002E-2</v>
      </c>
      <c r="AH7">
        <v>-2.1000000000000001E-2</v>
      </c>
      <c r="AL7">
        <v>-7.6999999999999999E-2</v>
      </c>
      <c r="AM7">
        <v>-5.5999999999999999E-3</v>
      </c>
    </row>
    <row r="8" spans="1:40">
      <c r="A8" s="170" t="s">
        <v>34</v>
      </c>
      <c r="C8">
        <v>-7.1999999999999995E-2</v>
      </c>
      <c r="G8">
        <v>-0.34</v>
      </c>
      <c r="H8">
        <v>-2E-3</v>
      </c>
      <c r="V8">
        <v>-4.3999999999999997E-2</v>
      </c>
      <c r="AF8">
        <v>-9.7000000000000003E-2</v>
      </c>
    </row>
    <row r="9" spans="1:40">
      <c r="A9" s="170" t="s">
        <v>35</v>
      </c>
      <c r="N9">
        <v>-0.6</v>
      </c>
      <c r="W9">
        <v>-5.3</v>
      </c>
    </row>
    <row r="10" spans="1:40">
      <c r="A10" s="170" t="s">
        <v>12</v>
      </c>
      <c r="G10">
        <v>2.1000000000000001E-2</v>
      </c>
      <c r="J10">
        <v>2.2000000000000001E-3</v>
      </c>
      <c r="K10">
        <v>-2.1999999999999999E-2</v>
      </c>
      <c r="N10">
        <v>-0.14000000000000001</v>
      </c>
      <c r="S10">
        <v>3.2000000000000001E-2</v>
      </c>
      <c r="W10">
        <v>1.7999999999999999E-2</v>
      </c>
      <c r="Y10">
        <v>3.0000000000000001E-3</v>
      </c>
      <c r="AC10">
        <v>1.1000000000000001E-3</v>
      </c>
    </row>
    <row r="11" spans="1:40">
      <c r="A11" s="170" t="s">
        <v>10</v>
      </c>
      <c r="B11">
        <v>-2E-3</v>
      </c>
      <c r="G11">
        <v>-0.12</v>
      </c>
      <c r="J11">
        <v>-1.9E-2</v>
      </c>
      <c r="K11">
        <v>-2.9999999999999997E-4</v>
      </c>
      <c r="L11">
        <v>1.6E-2</v>
      </c>
      <c r="N11">
        <v>-0.33</v>
      </c>
      <c r="R11">
        <v>1.8E-3</v>
      </c>
      <c r="S11">
        <v>-0.19</v>
      </c>
      <c r="V11">
        <v>2.0000000000000001E-4</v>
      </c>
      <c r="W11">
        <v>-0.14000000000000001</v>
      </c>
      <c r="X11">
        <v>-5.2999999999999999E-2</v>
      </c>
      <c r="Y11">
        <v>8.3000000000000001E-3</v>
      </c>
      <c r="AC11">
        <v>-0.02</v>
      </c>
      <c r="AF11">
        <v>-4.3E-3</v>
      </c>
      <c r="AG11">
        <v>8.9999999999999993E-3</v>
      </c>
      <c r="AJ11">
        <v>5.8999999999999997E-2</v>
      </c>
    </row>
    <row r="12" spans="1:40">
      <c r="A12" s="170" t="s">
        <v>14</v>
      </c>
      <c r="G12">
        <v>6.6000000000000003E-2</v>
      </c>
      <c r="K12">
        <v>1.7999999999999999E-2</v>
      </c>
      <c r="L12">
        <v>-2.3E-2</v>
      </c>
      <c r="N12">
        <v>-0.24</v>
      </c>
      <c r="S12">
        <v>2.5999999999999999E-2</v>
      </c>
      <c r="W12">
        <v>-6.5000000000000002E-2</v>
      </c>
      <c r="X12">
        <v>4.3999999999999997E-2</v>
      </c>
      <c r="Y12">
        <v>-5.5999999999999999E-3</v>
      </c>
      <c r="AC12">
        <v>-2.1000000000000001E-2</v>
      </c>
      <c r="AF12">
        <v>2.7E-2</v>
      </c>
    </row>
    <row r="13" spans="1:40">
      <c r="A13" s="170" t="s">
        <v>1781</v>
      </c>
      <c r="G13">
        <v>0.03</v>
      </c>
      <c r="M13">
        <v>7.0000000000000001E-3</v>
      </c>
      <c r="N13">
        <v>0.41</v>
      </c>
      <c r="AC13">
        <v>2.7E-2</v>
      </c>
    </row>
    <row r="14" spans="1:40">
      <c r="A14" s="170" t="s">
        <v>38</v>
      </c>
      <c r="C14">
        <v>1.2999999999999999E-2</v>
      </c>
      <c r="F14">
        <v>0.05</v>
      </c>
      <c r="G14">
        <v>0.06</v>
      </c>
      <c r="I14">
        <v>0</v>
      </c>
      <c r="J14">
        <v>1.8E-3</v>
      </c>
      <c r="K14">
        <v>-2.2000000000000001E-3</v>
      </c>
      <c r="L14">
        <v>5.0000000000000001E-4</v>
      </c>
      <c r="M14">
        <v>0.01</v>
      </c>
      <c r="N14">
        <v>0</v>
      </c>
      <c r="O14">
        <v>-2.7E-2</v>
      </c>
      <c r="Q14">
        <v>-1.4E-3</v>
      </c>
      <c r="R14">
        <v>2.2000000000000001E-3</v>
      </c>
      <c r="T14">
        <v>-2.3E-3</v>
      </c>
      <c r="U14">
        <v>-3.7999999999999999E-2</v>
      </c>
      <c r="W14">
        <v>-0.19</v>
      </c>
      <c r="X14">
        <v>1.0999999999999999E-2</v>
      </c>
      <c r="Z14">
        <v>6.1999999999999998E-3</v>
      </c>
      <c r="AB14">
        <v>6.3E-3</v>
      </c>
      <c r="AC14">
        <v>8.0000000000000002E-3</v>
      </c>
      <c r="AF14">
        <v>2.7E-2</v>
      </c>
      <c r="AG14">
        <v>5.3E-3</v>
      </c>
      <c r="AH14">
        <v>-0.02</v>
      </c>
      <c r="AJ14">
        <v>-1.9E-2</v>
      </c>
      <c r="AL14">
        <v>-7.4000000000000003E-3</v>
      </c>
      <c r="AM14">
        <v>4.7999999999999996E-3</v>
      </c>
    </row>
    <row r="15" spans="1:40">
      <c r="A15" s="170" t="s">
        <v>1782</v>
      </c>
      <c r="N15">
        <v>-4.3</v>
      </c>
    </row>
    <row r="16" spans="1:40">
      <c r="A16" s="170" t="s">
        <v>40</v>
      </c>
      <c r="G16">
        <v>0.15</v>
      </c>
    </row>
    <row r="17" spans="1:40">
      <c r="A17" s="170" t="s">
        <v>41</v>
      </c>
      <c r="G17">
        <v>-7.0000000000000007E-2</v>
      </c>
      <c r="N17">
        <v>-0.31</v>
      </c>
      <c r="Q17">
        <v>0</v>
      </c>
      <c r="S17">
        <v>-9.0999999999999998E-2</v>
      </c>
      <c r="W17">
        <v>-8.3000000000000004E-2</v>
      </c>
      <c r="X17">
        <v>-3.5000000000000001E-3</v>
      </c>
      <c r="Y17">
        <v>-2.8999999999999998E-3</v>
      </c>
      <c r="AC17">
        <v>-4.8000000000000001E-2</v>
      </c>
      <c r="AF17">
        <v>0</v>
      </c>
    </row>
    <row r="18" spans="1:40">
      <c r="A18" s="170" t="s">
        <v>42</v>
      </c>
      <c r="G18">
        <v>-9.7000000000000003E-2</v>
      </c>
      <c r="K18">
        <v>-2.9999999999999997E-4</v>
      </c>
      <c r="N18">
        <v>-0.2</v>
      </c>
      <c r="S18">
        <v>-0.1</v>
      </c>
      <c r="W18">
        <v>-6.9999999999999999E-4</v>
      </c>
      <c r="Y18">
        <v>2.3E-3</v>
      </c>
      <c r="AC18">
        <v>-5.0000000000000001E-4</v>
      </c>
    </row>
    <row r="19" spans="1:40">
      <c r="A19" s="170" t="s">
        <v>45</v>
      </c>
      <c r="C19">
        <v>-2.8000000000000001E-2</v>
      </c>
      <c r="D19">
        <v>1.7999999999999999E-2</v>
      </c>
      <c r="F19">
        <v>9.4E-2</v>
      </c>
      <c r="G19">
        <v>0.13</v>
      </c>
      <c r="J19">
        <v>1.0999999999999999E-2</v>
      </c>
      <c r="K19">
        <v>-4.7E-2</v>
      </c>
      <c r="L19">
        <v>8.9999999999999993E-3</v>
      </c>
      <c r="Q19">
        <v>-0.02</v>
      </c>
      <c r="R19">
        <v>-1.0999999999999999E-2</v>
      </c>
      <c r="S19">
        <v>0</v>
      </c>
      <c r="T19">
        <v>-0.06</v>
      </c>
      <c r="V19">
        <v>0.01</v>
      </c>
      <c r="W19">
        <v>0.05</v>
      </c>
      <c r="X19">
        <v>4.4999999999999998E-2</v>
      </c>
      <c r="AC19">
        <v>7.0000000000000001E-3</v>
      </c>
      <c r="AD19">
        <v>8.8000000000000005E-3</v>
      </c>
      <c r="AE19">
        <v>6.0000000000000001E-3</v>
      </c>
      <c r="AF19">
        <v>4.7E-2</v>
      </c>
      <c r="AG19">
        <v>7.0000000000000001E-3</v>
      </c>
      <c r="AH19">
        <v>-3.2000000000000001E-2</v>
      </c>
      <c r="AI19">
        <v>7.0000000000000007E-2</v>
      </c>
      <c r="AJ19">
        <v>-0.53</v>
      </c>
      <c r="AL19">
        <v>-9.2999999999999999E-2</v>
      </c>
      <c r="AM19">
        <v>-1.5E-3</v>
      </c>
      <c r="AN19">
        <v>-0.63</v>
      </c>
    </row>
    <row r="20" spans="1:40">
      <c r="A20" s="170" t="s">
        <v>44</v>
      </c>
      <c r="G20">
        <v>-0.49</v>
      </c>
      <c r="N20">
        <v>-0.61</v>
      </c>
      <c r="S20">
        <v>-0.42</v>
      </c>
      <c r="T20">
        <v>0</v>
      </c>
      <c r="W20">
        <v>-0.83</v>
      </c>
      <c r="AC20">
        <v>-4.7E-2</v>
      </c>
    </row>
    <row r="21" spans="1:40">
      <c r="A21" s="170" t="s">
        <v>1783</v>
      </c>
      <c r="N21">
        <v>-6</v>
      </c>
    </row>
    <row r="22" spans="1:40">
      <c r="A22" s="170" t="s">
        <v>43</v>
      </c>
      <c r="G22">
        <v>4.2000000000000003E-2</v>
      </c>
      <c r="H22">
        <v>-6.7000000000000004E-2</v>
      </c>
      <c r="K22">
        <v>-2.9999999999999997E-4</v>
      </c>
      <c r="N22">
        <v>-0.25</v>
      </c>
      <c r="S22">
        <v>2.8000000000000001E-2</v>
      </c>
      <c r="V22">
        <v>8.9999999999999998E-4</v>
      </c>
      <c r="W22">
        <v>0.1</v>
      </c>
      <c r="X22">
        <v>-3.5000000000000001E-3</v>
      </c>
      <c r="Y22">
        <v>-2.3E-3</v>
      </c>
      <c r="AC22">
        <v>-3.7000000000000002E-3</v>
      </c>
      <c r="AF22">
        <v>5.7000000000000002E-3</v>
      </c>
    </row>
    <row r="23" spans="1:40">
      <c r="A23" s="170" t="s">
        <v>46</v>
      </c>
      <c r="C23">
        <v>-3.9</v>
      </c>
      <c r="E23">
        <v>-5.0000000000000001E-3</v>
      </c>
      <c r="F23">
        <v>-2.6</v>
      </c>
      <c r="G23">
        <v>-0.45</v>
      </c>
      <c r="I23">
        <v>-3</v>
      </c>
      <c r="J23">
        <v>8.0000000000000002E-3</v>
      </c>
      <c r="K23">
        <v>-0.04</v>
      </c>
      <c r="L23">
        <v>-1.2999999999999999E-2</v>
      </c>
      <c r="N23">
        <v>-3.1</v>
      </c>
      <c r="O23">
        <v>-5</v>
      </c>
      <c r="Q23">
        <v>-2.1000000000000001E-2</v>
      </c>
      <c r="R23">
        <v>3.5000000000000001E-3</v>
      </c>
      <c r="S23">
        <v>5.7000000000000002E-2</v>
      </c>
      <c r="T23">
        <v>-0.14000000000000001</v>
      </c>
      <c r="V23">
        <v>6.0000000000000001E-3</v>
      </c>
      <c r="W23">
        <v>-0.2</v>
      </c>
      <c r="X23">
        <v>7.0000000000000007E-2</v>
      </c>
      <c r="Z23">
        <v>-8.9999999999999993E-3</v>
      </c>
      <c r="AA23">
        <v>4.4999999999999997E-3</v>
      </c>
      <c r="AB23">
        <v>1.4E-2</v>
      </c>
      <c r="AC23">
        <v>-0.13300000000000001</v>
      </c>
      <c r="AD23">
        <v>-2.3E-2</v>
      </c>
      <c r="AF23">
        <v>-0.13100000000000001</v>
      </c>
      <c r="AG23">
        <v>-1.11E-2</v>
      </c>
      <c r="AJ23">
        <v>-0.6</v>
      </c>
      <c r="AL23">
        <v>-0.3</v>
      </c>
      <c r="AM23">
        <v>-8.5000000000000006E-3</v>
      </c>
      <c r="AN23">
        <v>-3</v>
      </c>
    </row>
    <row r="24" spans="1:40">
      <c r="A24" s="170" t="s">
        <v>1110</v>
      </c>
      <c r="G24">
        <v>0.13</v>
      </c>
      <c r="K24">
        <v>-0.03</v>
      </c>
      <c r="L24">
        <v>2.4E-2</v>
      </c>
      <c r="N24">
        <v>0.21</v>
      </c>
      <c r="Q24">
        <v>0</v>
      </c>
      <c r="S24">
        <v>9.4E-2</v>
      </c>
      <c r="V24">
        <v>2.0000000000000001E-4</v>
      </c>
      <c r="W24">
        <v>0.13</v>
      </c>
      <c r="X24">
        <v>6.2E-2</v>
      </c>
      <c r="Y24">
        <v>1.0999999999999999E-2</v>
      </c>
      <c r="AC24">
        <v>2.8000000000000001E-2</v>
      </c>
      <c r="AF24">
        <v>0.12</v>
      </c>
      <c r="AG24">
        <v>1.2999999999999999E-2</v>
      </c>
    </row>
    <row r="25" spans="1:40">
      <c r="A25" s="170" t="s">
        <v>39</v>
      </c>
      <c r="C25">
        <v>2.1000000000000001E-2</v>
      </c>
      <c r="G25">
        <v>6.6000000000000003E-2</v>
      </c>
      <c r="J25">
        <v>0</v>
      </c>
      <c r="K25">
        <v>0.02</v>
      </c>
      <c r="L25">
        <v>-2.8000000000000001E-2</v>
      </c>
      <c r="Q25">
        <v>-2.3E-2</v>
      </c>
      <c r="R25">
        <v>0</v>
      </c>
      <c r="V25">
        <v>-1.9E-2</v>
      </c>
      <c r="X25">
        <v>4.8000000000000001E-2</v>
      </c>
      <c r="AC25">
        <v>-0.32</v>
      </c>
      <c r="AF25">
        <v>4.8000000000000001E-2</v>
      </c>
      <c r="AG25">
        <v>5.7000000000000002E-2</v>
      </c>
      <c r="AM25">
        <v>0</v>
      </c>
    </row>
    <row r="26" spans="1:40">
      <c r="A26" s="170" t="s">
        <v>1784</v>
      </c>
      <c r="N26">
        <v>0.2</v>
      </c>
      <c r="W26">
        <v>-8.4000000000000005E-2</v>
      </c>
      <c r="Z26">
        <v>2E-3</v>
      </c>
    </row>
    <row r="27" spans="1:40">
      <c r="A27" s="170" t="s">
        <v>1199</v>
      </c>
      <c r="W27">
        <v>6.3E-3</v>
      </c>
      <c r="AC27">
        <v>3.2000000000000001E-2</v>
      </c>
    </row>
    <row r="28" spans="1:40">
      <c r="A28" s="170" t="s">
        <v>1785</v>
      </c>
      <c r="N28">
        <v>0.37</v>
      </c>
      <c r="W28">
        <v>0.1</v>
      </c>
    </row>
    <row r="29" spans="1:40">
      <c r="A29" s="170" t="s">
        <v>51</v>
      </c>
      <c r="C29">
        <v>3.5000000000000003E-2</v>
      </c>
      <c r="D29">
        <v>4.1000000000000003E-3</v>
      </c>
      <c r="E29">
        <v>4.1999999999999997E-3</v>
      </c>
      <c r="F29">
        <v>0.13</v>
      </c>
      <c r="G29">
        <v>0.11</v>
      </c>
      <c r="J29">
        <v>2.5999999999999999E-3</v>
      </c>
      <c r="K29">
        <v>-1.0999999999999999E-2</v>
      </c>
      <c r="L29">
        <v>-8.3999999999999995E-3</v>
      </c>
      <c r="M29">
        <v>1.4E-2</v>
      </c>
      <c r="N29">
        <v>0.12</v>
      </c>
      <c r="Q29">
        <v>-2.5999999999999999E-2</v>
      </c>
      <c r="R29">
        <v>2.7000000000000001E-3</v>
      </c>
      <c r="S29">
        <v>0.01</v>
      </c>
      <c r="T29">
        <v>-1.2999999999999999E-2</v>
      </c>
      <c r="V29">
        <v>0</v>
      </c>
      <c r="W29">
        <v>-0.27</v>
      </c>
      <c r="X29">
        <v>0.28999999999999998</v>
      </c>
      <c r="Y29">
        <v>-4.5999999999999999E-2</v>
      </c>
      <c r="AA29">
        <v>8.8999999999999999E-3</v>
      </c>
      <c r="AC29">
        <v>-2.8000000000000001E-2</v>
      </c>
      <c r="AD29">
        <v>3.7000000000000002E-3</v>
      </c>
      <c r="AF29">
        <v>6.3E-2</v>
      </c>
      <c r="AG29">
        <v>-4.4000000000000003E-3</v>
      </c>
      <c r="AH29">
        <v>-2.0000000000000001E-4</v>
      </c>
      <c r="AJ29">
        <v>-7.1999999999999995E-2</v>
      </c>
      <c r="AL29">
        <v>-1.6E-2</v>
      </c>
      <c r="AM29">
        <v>9.7000000000000003E-3</v>
      </c>
      <c r="AN29">
        <v>-5.1999999999999998E-2</v>
      </c>
    </row>
    <row r="30" spans="1:40">
      <c r="A30" s="170" t="s">
        <v>27</v>
      </c>
      <c r="S30">
        <v>4.2999999999999997E-2</v>
      </c>
      <c r="W30">
        <v>-0.2</v>
      </c>
      <c r="AC30">
        <v>1.9E-3</v>
      </c>
    </row>
    <row r="31" spans="1:40">
      <c r="A31" s="170" t="s">
        <v>1246</v>
      </c>
      <c r="S31">
        <v>1.4E-2</v>
      </c>
    </row>
    <row r="32" spans="1:40">
      <c r="A32" s="170" t="s">
        <v>48</v>
      </c>
      <c r="C32">
        <v>5.8000000000000003E-2</v>
      </c>
      <c r="F32">
        <v>0.2</v>
      </c>
      <c r="G32">
        <v>0.18</v>
      </c>
      <c r="H32">
        <v>-6.7000000000000004E-2</v>
      </c>
      <c r="K32">
        <v>-2.9999999999999997E-4</v>
      </c>
      <c r="L32">
        <v>1.4E-2</v>
      </c>
      <c r="N32">
        <v>0.64</v>
      </c>
      <c r="Q32">
        <v>2E-3</v>
      </c>
      <c r="S32">
        <v>0.09</v>
      </c>
      <c r="V32">
        <v>5.0000000000000001E-3</v>
      </c>
      <c r="W32">
        <v>-0.23</v>
      </c>
      <c r="X32">
        <v>0.1</v>
      </c>
      <c r="Y32">
        <v>0.01</v>
      </c>
      <c r="AC32">
        <v>5.6000000000000001E-2</v>
      </c>
      <c r="AF32">
        <v>0.1</v>
      </c>
      <c r="AG32">
        <v>1.7000000000000001E-2</v>
      </c>
      <c r="AL32">
        <v>2.5000000000000001E-2</v>
      </c>
    </row>
    <row r="33" spans="1:38">
      <c r="A33" s="170" t="s">
        <v>52</v>
      </c>
      <c r="G33">
        <v>0.37</v>
      </c>
      <c r="K33">
        <v>1.4999999999999999E-2</v>
      </c>
      <c r="N33">
        <v>0.12</v>
      </c>
      <c r="S33">
        <v>2.7E-2</v>
      </c>
      <c r="W33">
        <v>-0.1</v>
      </c>
      <c r="X33">
        <v>3.5999999999999997E-2</v>
      </c>
      <c r="Y33">
        <v>3.5000000000000003E-2</v>
      </c>
      <c r="AC33">
        <v>-2.8000000000000001E-2</v>
      </c>
      <c r="AF33">
        <v>5.7000000000000002E-2</v>
      </c>
      <c r="AG33">
        <v>1.6000000000000001E-3</v>
      </c>
    </row>
    <row r="34" spans="1:38">
      <c r="A34" s="170" t="s">
        <v>1343</v>
      </c>
      <c r="G34">
        <v>-0.37</v>
      </c>
      <c r="N34">
        <v>-4.4000000000000004</v>
      </c>
      <c r="S34">
        <v>-0.47</v>
      </c>
      <c r="AC34">
        <v>-2.1000000000000001E-2</v>
      </c>
    </row>
    <row r="35" spans="1:38">
      <c r="A35" s="170" t="s">
        <v>72</v>
      </c>
      <c r="S35">
        <v>0.6</v>
      </c>
    </row>
    <row r="36" spans="1:38">
      <c r="A36" s="170" t="s">
        <v>53</v>
      </c>
      <c r="K36">
        <v>5.5E-2</v>
      </c>
      <c r="N36">
        <v>-1.1000000000000001</v>
      </c>
      <c r="S36">
        <v>-1.8</v>
      </c>
      <c r="W36">
        <v>1.8</v>
      </c>
      <c r="AC36">
        <v>-0.11</v>
      </c>
      <c r="AJ36">
        <v>1.2999999999999999E-2</v>
      </c>
    </row>
    <row r="37" spans="1:38">
      <c r="A37" s="170" t="s">
        <v>1786</v>
      </c>
      <c r="C37">
        <v>5.8999999999999997E-2</v>
      </c>
      <c r="AK37">
        <v>1.2999999999999999E-2</v>
      </c>
    </row>
    <row r="38" spans="1:38">
      <c r="A38" s="170" t="s">
        <v>55</v>
      </c>
      <c r="G38">
        <v>-0.34</v>
      </c>
      <c r="N38">
        <v>-0.59</v>
      </c>
      <c r="S38">
        <v>-0.35</v>
      </c>
      <c r="W38">
        <v>-0.97</v>
      </c>
      <c r="AC38">
        <v>-2.8000000000000001E-2</v>
      </c>
      <c r="AF38">
        <v>4.2000000000000003E-2</v>
      </c>
      <c r="AL38">
        <v>1.4999999999999999E-2</v>
      </c>
    </row>
    <row r="39" spans="1:38">
      <c r="A39" s="170" t="s">
        <v>54</v>
      </c>
      <c r="G39">
        <v>-0.15</v>
      </c>
      <c r="N39">
        <v>8.7999999999999995E-2</v>
      </c>
      <c r="S39">
        <v>-7.1999999999999995E-2</v>
      </c>
      <c r="W39">
        <v>-5.1999999999999998E-2</v>
      </c>
      <c r="Y39">
        <v>5.0000000000000001E-4</v>
      </c>
      <c r="AC39">
        <v>3.5000000000000003E-2</v>
      </c>
    </row>
    <row r="40" spans="1:38">
      <c r="A40" s="170" t="s">
        <v>57</v>
      </c>
      <c r="S40">
        <v>-4.0999999999999996</v>
      </c>
      <c r="AC40">
        <v>-0.16</v>
      </c>
    </row>
  </sheetData>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53"/>
  <sheetViews>
    <sheetView workbookViewId="0">
      <selection activeCell="K26" sqref="K26"/>
    </sheetView>
  </sheetViews>
  <sheetFormatPr defaultColWidth="9.140625" defaultRowHeight="15.75"/>
  <cols>
    <col min="1" max="1" width="3.28515625" style="172" customWidth="1"/>
    <col min="2" max="6" width="9.140625" style="172"/>
    <col min="7" max="7" width="33.5703125" style="172" customWidth="1"/>
    <col min="8" max="16384" width="9.140625" style="172"/>
  </cols>
  <sheetData>
    <row r="1" spans="2:7">
      <c r="B1" s="175" t="s">
        <v>1837</v>
      </c>
      <c r="G1" s="172" t="s">
        <v>1836</v>
      </c>
    </row>
    <row r="2" spans="2:7">
      <c r="B2" s="175"/>
      <c r="G2" s="172" t="s">
        <v>1835</v>
      </c>
    </row>
    <row r="3" spans="2:7">
      <c r="B3" s="175"/>
      <c r="G3" s="172" t="s">
        <v>1834</v>
      </c>
    </row>
    <row r="4" spans="2:7">
      <c r="C4" s="172" t="s">
        <v>1833</v>
      </c>
    </row>
    <row r="6" spans="2:7">
      <c r="B6" s="173" t="s">
        <v>1832</v>
      </c>
      <c r="C6" s="173" t="s">
        <v>1831</v>
      </c>
      <c r="D6" s="173" t="s">
        <v>1830</v>
      </c>
      <c r="E6" s="173" t="s">
        <v>1829</v>
      </c>
      <c r="F6" s="173" t="s">
        <v>1828</v>
      </c>
      <c r="G6" s="173" t="s">
        <v>1827</v>
      </c>
    </row>
    <row r="7" spans="2:7">
      <c r="B7" s="173" t="s">
        <v>38</v>
      </c>
      <c r="C7" s="173" t="s">
        <v>38</v>
      </c>
      <c r="D7" s="173" t="s">
        <v>1826</v>
      </c>
      <c r="E7" s="173">
        <v>0</v>
      </c>
      <c r="F7" s="173">
        <v>1773</v>
      </c>
      <c r="G7" s="173"/>
    </row>
    <row r="8" spans="2:7">
      <c r="B8" s="173" t="s">
        <v>45</v>
      </c>
      <c r="C8" s="173" t="s">
        <v>45</v>
      </c>
      <c r="D8" s="173" t="s">
        <v>1826</v>
      </c>
      <c r="E8" s="173">
        <v>0</v>
      </c>
      <c r="F8" s="173">
        <v>1773</v>
      </c>
      <c r="G8" s="173"/>
    </row>
    <row r="9" spans="2:7">
      <c r="B9" s="173"/>
      <c r="C9" s="173"/>
      <c r="D9" s="173"/>
      <c r="E9" s="173"/>
      <c r="F9" s="173"/>
      <c r="G9" s="173"/>
    </row>
    <row r="10" spans="2:7">
      <c r="B10" s="173" t="s">
        <v>0</v>
      </c>
      <c r="C10" s="173" t="s">
        <v>7</v>
      </c>
      <c r="D10" s="173" t="s">
        <v>2</v>
      </c>
      <c r="E10" s="173">
        <v>-2.8000000000000001E-2</v>
      </c>
      <c r="F10" s="173">
        <v>1273</v>
      </c>
      <c r="G10" s="173"/>
    </row>
    <row r="11" spans="2:7">
      <c r="B11" s="173" t="s">
        <v>7</v>
      </c>
      <c r="C11" s="173" t="s">
        <v>0</v>
      </c>
      <c r="D11" s="173" t="s">
        <v>2</v>
      </c>
      <c r="E11" s="173">
        <v>-0.01</v>
      </c>
      <c r="F11" s="173">
        <v>1273</v>
      </c>
      <c r="G11" s="173"/>
    </row>
    <row r="12" spans="2:7">
      <c r="B12" s="173" t="s">
        <v>7</v>
      </c>
      <c r="C12" s="173" t="s">
        <v>1825</v>
      </c>
      <c r="D12" s="173" t="s">
        <v>2</v>
      </c>
      <c r="E12" s="173">
        <v>-3.8E-3</v>
      </c>
      <c r="F12" s="173">
        <v>1273</v>
      </c>
      <c r="G12" s="173"/>
    </row>
    <row r="13" spans="2:7">
      <c r="B13" s="173" t="s">
        <v>7</v>
      </c>
      <c r="C13" s="173" t="s">
        <v>1824</v>
      </c>
      <c r="D13" s="173" t="s">
        <v>2</v>
      </c>
      <c r="E13" s="173">
        <v>-0.01</v>
      </c>
      <c r="F13" s="173">
        <v>1273</v>
      </c>
      <c r="G13" s="173"/>
    </row>
    <row r="14" spans="2:7">
      <c r="B14" s="173" t="s">
        <v>7</v>
      </c>
      <c r="C14" s="173" t="s">
        <v>7</v>
      </c>
      <c r="D14" s="173" t="s">
        <v>2</v>
      </c>
      <c r="E14" s="173">
        <v>0.16600000000000001</v>
      </c>
      <c r="F14" s="173">
        <v>1273</v>
      </c>
      <c r="G14" s="173" t="s">
        <v>1823</v>
      </c>
    </row>
    <row r="15" spans="2:7">
      <c r="B15" s="173" t="s">
        <v>7</v>
      </c>
      <c r="C15" s="173" t="s">
        <v>1822</v>
      </c>
      <c r="D15" s="173" t="s">
        <v>2</v>
      </c>
      <c r="E15" s="173">
        <v>6.9999999999999999E-4</v>
      </c>
      <c r="F15" s="173">
        <v>1273</v>
      </c>
      <c r="G15" s="173" t="s">
        <v>1821</v>
      </c>
    </row>
    <row r="16" spans="2:7">
      <c r="B16" s="173" t="s">
        <v>7</v>
      </c>
      <c r="C16" s="173" t="s">
        <v>1820</v>
      </c>
      <c r="D16" s="173" t="s">
        <v>2</v>
      </c>
      <c r="E16" s="173">
        <v>9.4000000000000004E-3</v>
      </c>
      <c r="F16" s="173">
        <v>1273</v>
      </c>
      <c r="G16" s="173" t="s">
        <v>1819</v>
      </c>
    </row>
    <row r="17" spans="2:7">
      <c r="B17" s="173" t="s">
        <v>7</v>
      </c>
      <c r="C17" s="173" t="s">
        <v>1818</v>
      </c>
      <c r="D17" s="173" t="s">
        <v>2</v>
      </c>
      <c r="E17" s="173">
        <v>-3.0000000000000001E-3</v>
      </c>
      <c r="F17" s="173">
        <v>1273</v>
      </c>
      <c r="G17" s="174" t="s">
        <v>1817</v>
      </c>
    </row>
    <row r="18" spans="2:7">
      <c r="B18" s="173" t="s">
        <v>7</v>
      </c>
      <c r="C18" s="173" t="s">
        <v>10</v>
      </c>
      <c r="D18" s="173" t="s">
        <v>2</v>
      </c>
      <c r="E18" s="173">
        <v>-4.7E-2</v>
      </c>
      <c r="F18" s="173">
        <v>1273</v>
      </c>
      <c r="G18" s="174" t="s">
        <v>1816</v>
      </c>
    </row>
    <row r="19" spans="2:7">
      <c r="B19" s="173" t="s">
        <v>7</v>
      </c>
      <c r="C19" s="173" t="s">
        <v>1815</v>
      </c>
      <c r="D19" s="173" t="s">
        <v>2</v>
      </c>
      <c r="E19" s="173">
        <v>2.5000000000000001E-3</v>
      </c>
      <c r="F19" s="173">
        <v>1273</v>
      </c>
      <c r="G19" s="174" t="s">
        <v>1814</v>
      </c>
    </row>
    <row r="20" spans="2:7">
      <c r="B20" s="173" t="s">
        <v>7</v>
      </c>
      <c r="C20" s="173" t="s">
        <v>14</v>
      </c>
      <c r="D20" s="173" t="s">
        <v>2</v>
      </c>
      <c r="E20" s="173">
        <v>9.4000000000000004E-3</v>
      </c>
      <c r="F20" s="173">
        <v>1273</v>
      </c>
      <c r="G20" s="174" t="s">
        <v>1813</v>
      </c>
    </row>
    <row r="21" spans="2:7">
      <c r="B21" s="173" t="s">
        <v>7</v>
      </c>
      <c r="C21" s="173" t="s">
        <v>1812</v>
      </c>
      <c r="D21" s="173" t="s">
        <v>2</v>
      </c>
      <c r="E21" s="173">
        <v>-2.9999999999999997E-4</v>
      </c>
      <c r="F21" s="173">
        <v>1273</v>
      </c>
      <c r="G21" s="173" t="s">
        <v>1811</v>
      </c>
    </row>
    <row r="22" spans="2:7">
      <c r="B22" s="173" t="s">
        <v>7</v>
      </c>
      <c r="C22" s="173" t="s">
        <v>41</v>
      </c>
      <c r="D22" s="173" t="s">
        <v>2</v>
      </c>
      <c r="E22" s="173">
        <v>-1.7999999999999999E-2</v>
      </c>
      <c r="F22" s="173">
        <v>1273</v>
      </c>
      <c r="G22" s="174" t="s">
        <v>1810</v>
      </c>
    </row>
    <row r="23" spans="2:7">
      <c r="B23" s="173" t="s">
        <v>7</v>
      </c>
      <c r="C23" s="173" t="s">
        <v>1809</v>
      </c>
      <c r="D23" s="173" t="s">
        <v>2</v>
      </c>
      <c r="E23" s="173">
        <v>-2.0000000000000001E-4</v>
      </c>
      <c r="F23" s="173">
        <v>1273</v>
      </c>
      <c r="G23" s="174" t="s">
        <v>1808</v>
      </c>
    </row>
    <row r="24" spans="2:7">
      <c r="B24" s="173" t="s">
        <v>7</v>
      </c>
      <c r="C24" s="173" t="s">
        <v>42</v>
      </c>
      <c r="D24" s="173" t="s">
        <v>2</v>
      </c>
      <c r="E24" s="173">
        <v>-2.5000000000000001E-2</v>
      </c>
      <c r="F24" s="173">
        <v>1273</v>
      </c>
      <c r="G24" s="174" t="s">
        <v>1807</v>
      </c>
    </row>
    <row r="25" spans="2:7">
      <c r="B25" s="173" t="s">
        <v>7</v>
      </c>
      <c r="C25" s="173" t="s">
        <v>1806</v>
      </c>
      <c r="D25" s="173" t="s">
        <v>2</v>
      </c>
      <c r="E25" s="173">
        <v>-2.9999999999999997E-4</v>
      </c>
      <c r="F25" s="173">
        <v>1273</v>
      </c>
      <c r="G25" s="174" t="s">
        <v>1805</v>
      </c>
    </row>
    <row r="26" spans="2:7">
      <c r="B26" s="173" t="s">
        <v>7</v>
      </c>
      <c r="C26" s="173" t="s">
        <v>43</v>
      </c>
      <c r="D26" s="173" t="s">
        <v>2</v>
      </c>
      <c r="E26" s="173">
        <v>1.7999999999999999E-2</v>
      </c>
      <c r="F26" s="173">
        <v>1273</v>
      </c>
      <c r="G26" s="173" t="s">
        <v>1804</v>
      </c>
    </row>
    <row r="27" spans="2:7">
      <c r="B27" s="173" t="s">
        <v>7</v>
      </c>
      <c r="C27" s="173" t="s">
        <v>1803</v>
      </c>
      <c r="D27" s="173" t="s">
        <v>2</v>
      </c>
      <c r="E27" s="173">
        <v>2.0000000000000001E-4</v>
      </c>
      <c r="F27" s="173">
        <v>1273</v>
      </c>
      <c r="G27" s="173" t="s">
        <v>1802</v>
      </c>
    </row>
    <row r="28" spans="2:7">
      <c r="B28" s="173" t="s">
        <v>7</v>
      </c>
      <c r="C28" s="173" t="s">
        <v>48</v>
      </c>
      <c r="D28" s="173" t="s">
        <v>2</v>
      </c>
      <c r="E28" s="173">
        <v>8.77E-2</v>
      </c>
      <c r="F28" s="173">
        <v>1273</v>
      </c>
      <c r="G28" s="173" t="s">
        <v>1801</v>
      </c>
    </row>
    <row r="29" spans="2:7">
      <c r="B29" s="173" t="s">
        <v>7</v>
      </c>
      <c r="C29" s="173" t="s">
        <v>1800</v>
      </c>
      <c r="D29" s="173" t="s">
        <v>2</v>
      </c>
      <c r="E29" s="173">
        <v>8.3999999999999995E-3</v>
      </c>
      <c r="F29" s="173">
        <v>1273</v>
      </c>
      <c r="G29" s="173" t="s">
        <v>1799</v>
      </c>
    </row>
    <row r="30" spans="2:7">
      <c r="B30" s="173" t="s">
        <v>7</v>
      </c>
      <c r="C30" s="173" t="s">
        <v>1798</v>
      </c>
      <c r="D30" s="173" t="s">
        <v>2</v>
      </c>
      <c r="E30" s="173">
        <v>8.9999999999999998E-4</v>
      </c>
      <c r="F30" s="173">
        <v>1273</v>
      </c>
      <c r="G30" s="173" t="s">
        <v>1797</v>
      </c>
    </row>
    <row r="31" spans="2:7">
      <c r="B31" s="173" t="s">
        <v>7</v>
      </c>
      <c r="C31" s="173" t="s">
        <v>55</v>
      </c>
      <c r="D31" s="173" t="s">
        <v>2</v>
      </c>
      <c r="E31" s="173">
        <v>-9.2999999999999999E-2</v>
      </c>
      <c r="F31" s="173">
        <v>1273</v>
      </c>
      <c r="G31" s="174" t="s">
        <v>1796</v>
      </c>
    </row>
    <row r="32" spans="2:7">
      <c r="B32" s="173" t="s">
        <v>7</v>
      </c>
      <c r="C32" s="173" t="s">
        <v>1795</v>
      </c>
      <c r="D32" s="173" t="s">
        <v>2</v>
      </c>
      <c r="E32" s="173">
        <v>1E-3</v>
      </c>
      <c r="F32" s="173">
        <v>1273</v>
      </c>
      <c r="G32" s="173" t="s">
        <v>1794</v>
      </c>
    </row>
    <row r="33" spans="2:7">
      <c r="B33" s="173" t="s">
        <v>7</v>
      </c>
      <c r="C33" s="173" t="s">
        <v>54</v>
      </c>
      <c r="D33" s="173" t="s">
        <v>2</v>
      </c>
      <c r="E33" s="173">
        <v>-7.3000000000000001E-3</v>
      </c>
      <c r="F33" s="173">
        <v>1273</v>
      </c>
      <c r="G33" s="174" t="s">
        <v>1793</v>
      </c>
    </row>
    <row r="34" spans="2:7">
      <c r="B34" s="173" t="s">
        <v>7</v>
      </c>
      <c r="C34" s="173" t="s">
        <v>1792</v>
      </c>
      <c r="D34" s="173" t="s">
        <v>2</v>
      </c>
      <c r="E34" s="173">
        <v>-2.0000000000000001E-4</v>
      </c>
      <c r="F34" s="173">
        <v>1273</v>
      </c>
      <c r="G34" s="173" t="s">
        <v>1791</v>
      </c>
    </row>
    <row r="35" spans="2:7">
      <c r="B35" s="173" t="s">
        <v>7</v>
      </c>
      <c r="C35" s="173" t="s">
        <v>56</v>
      </c>
      <c r="D35" s="173" t="s">
        <v>2</v>
      </c>
      <c r="E35" s="173">
        <v>-6.4000000000000003E-3</v>
      </c>
      <c r="F35" s="173">
        <v>1273</v>
      </c>
      <c r="G35" s="173"/>
    </row>
    <row r="36" spans="2:7">
      <c r="B36" s="173" t="s">
        <v>7</v>
      </c>
      <c r="C36" s="173" t="s">
        <v>1790</v>
      </c>
      <c r="D36" s="173" t="s">
        <v>2</v>
      </c>
      <c r="E36" s="173">
        <v>-2.9999999999999997E-4</v>
      </c>
      <c r="F36" s="173">
        <v>1273</v>
      </c>
      <c r="G36" s="173"/>
    </row>
    <row r="37" spans="2:7">
      <c r="B37" s="173" t="s">
        <v>12</v>
      </c>
      <c r="C37" s="173" t="s">
        <v>7</v>
      </c>
      <c r="D37" s="173" t="s">
        <v>2</v>
      </c>
      <c r="E37" s="173">
        <v>2.9000000000000001E-2</v>
      </c>
      <c r="F37" s="173">
        <v>1273</v>
      </c>
      <c r="G37" s="173"/>
    </row>
    <row r="38" spans="2:7">
      <c r="B38" s="173" t="s">
        <v>10</v>
      </c>
      <c r="C38" s="173" t="s">
        <v>7</v>
      </c>
      <c r="D38" s="173" t="s">
        <v>2</v>
      </c>
      <c r="E38" s="173">
        <v>-0.22</v>
      </c>
      <c r="F38" s="173">
        <v>1273</v>
      </c>
      <c r="G38" s="174" t="s">
        <v>1789</v>
      </c>
    </row>
    <row r="39" spans="2:7">
      <c r="B39" s="173" t="s">
        <v>14</v>
      </c>
      <c r="C39" s="173" t="s">
        <v>7</v>
      </c>
      <c r="D39" s="173" t="s">
        <v>2</v>
      </c>
      <c r="E39" s="173">
        <v>3.1E-2</v>
      </c>
      <c r="F39" s="173">
        <v>1273</v>
      </c>
      <c r="G39" s="173"/>
    </row>
    <row r="40" spans="2:7">
      <c r="B40" s="173" t="s">
        <v>38</v>
      </c>
      <c r="C40" s="173" t="s">
        <v>38</v>
      </c>
      <c r="D40" s="173" t="s">
        <v>2</v>
      </c>
      <c r="E40" s="173">
        <v>0</v>
      </c>
      <c r="F40" s="173">
        <v>1273</v>
      </c>
      <c r="G40" s="173"/>
    </row>
    <row r="41" spans="2:7">
      <c r="B41" s="173" t="s">
        <v>41</v>
      </c>
      <c r="C41" s="173" t="s">
        <v>7</v>
      </c>
      <c r="D41" s="173" t="s">
        <v>2</v>
      </c>
      <c r="E41" s="173">
        <v>-9.8000000000000004E-2</v>
      </c>
      <c r="F41" s="173">
        <v>1273</v>
      </c>
      <c r="G41" s="174" t="s">
        <v>1788</v>
      </c>
    </row>
    <row r="42" spans="2:7">
      <c r="B42" s="173" t="s">
        <v>42</v>
      </c>
      <c r="C42" s="173" t="s">
        <v>7</v>
      </c>
      <c r="D42" s="173" t="s">
        <v>2</v>
      </c>
      <c r="E42" s="173">
        <v>-0.23</v>
      </c>
      <c r="F42" s="173">
        <v>1273</v>
      </c>
      <c r="G42" s="173"/>
    </row>
    <row r="43" spans="2:7">
      <c r="B43" s="173" t="s">
        <v>45</v>
      </c>
      <c r="C43" s="173" t="s">
        <v>45</v>
      </c>
      <c r="D43" s="173" t="s">
        <v>2</v>
      </c>
      <c r="E43" s="173">
        <v>0</v>
      </c>
      <c r="F43" s="173">
        <v>1273</v>
      </c>
      <c r="G43" s="173"/>
    </row>
    <row r="44" spans="2:7">
      <c r="B44" s="173" t="s">
        <v>43</v>
      </c>
      <c r="C44" s="173" t="s">
        <v>7</v>
      </c>
      <c r="D44" s="173" t="s">
        <v>2</v>
      </c>
      <c r="E44" s="173">
        <v>7.0999999999999994E-2</v>
      </c>
      <c r="F44" s="173">
        <v>1273</v>
      </c>
      <c r="G44" s="173"/>
    </row>
    <row r="45" spans="2:7">
      <c r="B45" s="173" t="s">
        <v>48</v>
      </c>
      <c r="C45" s="173" t="s">
        <v>7</v>
      </c>
      <c r="D45" s="173" t="s">
        <v>2</v>
      </c>
      <c r="E45" s="173">
        <v>0.19900000000000001</v>
      </c>
      <c r="F45" s="173">
        <v>1273</v>
      </c>
      <c r="G45" s="173"/>
    </row>
    <row r="46" spans="2:7">
      <c r="B46" s="173" t="s">
        <v>55</v>
      </c>
      <c r="C46" s="173" t="s">
        <v>7</v>
      </c>
      <c r="D46" s="173" t="s">
        <v>2</v>
      </c>
      <c r="E46" s="173">
        <v>0.41</v>
      </c>
      <c r="F46" s="173">
        <v>1273</v>
      </c>
      <c r="G46" s="173"/>
    </row>
    <row r="47" spans="2:7">
      <c r="B47" s="173" t="s">
        <v>54</v>
      </c>
      <c r="C47" s="173" t="s">
        <v>7</v>
      </c>
      <c r="D47" s="173" t="s">
        <v>2</v>
      </c>
      <c r="E47" s="173">
        <v>-0.17</v>
      </c>
      <c r="F47" s="173">
        <v>1273</v>
      </c>
      <c r="G47" s="173"/>
    </row>
    <row r="48" spans="2:7">
      <c r="B48" s="173" t="s">
        <v>56</v>
      </c>
      <c r="C48" s="173" t="s">
        <v>7</v>
      </c>
      <c r="D48" s="173" t="s">
        <v>2</v>
      </c>
      <c r="E48" s="173">
        <v>-5.3999999999999999E-2</v>
      </c>
      <c r="F48" s="173">
        <v>1173</v>
      </c>
      <c r="G48" s="173"/>
    </row>
    <row r="49" spans="2:7">
      <c r="B49" s="173"/>
      <c r="C49" s="173"/>
      <c r="D49" s="173"/>
      <c r="E49" s="173"/>
      <c r="F49" s="173"/>
      <c r="G49" s="173"/>
    </row>
    <row r="50" spans="2:7">
      <c r="B50" s="173" t="s">
        <v>7</v>
      </c>
      <c r="C50" s="173" t="s">
        <v>48</v>
      </c>
      <c r="D50" s="173" t="s">
        <v>1787</v>
      </c>
      <c r="E50" s="173">
        <v>0.113</v>
      </c>
      <c r="F50" s="173">
        <v>1273</v>
      </c>
      <c r="G50" s="173"/>
    </row>
    <row r="51" spans="2:7">
      <c r="B51" s="173" t="s">
        <v>38</v>
      </c>
      <c r="C51" s="173" t="s">
        <v>38</v>
      </c>
      <c r="D51" s="173" t="s">
        <v>1787</v>
      </c>
      <c r="E51" s="173">
        <v>0</v>
      </c>
      <c r="F51" s="173">
        <v>973</v>
      </c>
      <c r="G51" s="173"/>
    </row>
    <row r="52" spans="2:7">
      <c r="B52" s="173" t="s">
        <v>45</v>
      </c>
      <c r="C52" s="173" t="s">
        <v>45</v>
      </c>
      <c r="D52" s="173" t="s">
        <v>1787</v>
      </c>
      <c r="E52" s="173">
        <v>0</v>
      </c>
      <c r="F52" s="173">
        <v>973</v>
      </c>
      <c r="G52" s="173"/>
    </row>
    <row r="53" spans="2:7">
      <c r="B53" s="173" t="s">
        <v>48</v>
      </c>
      <c r="C53" s="173" t="s">
        <v>7</v>
      </c>
      <c r="D53" s="173" t="s">
        <v>1787</v>
      </c>
      <c r="E53" s="173">
        <v>0.25800000000000001</v>
      </c>
      <c r="F53" s="173">
        <v>1273</v>
      </c>
      <c r="G53" s="173"/>
    </row>
  </sheetData>
  <pageMargins left="0.511811024" right="0.511811024" top="0.78740157499999996" bottom="0.78740157499999996" header="0.31496062000000002" footer="0.31496062000000002"/>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42"/>
  <sheetViews>
    <sheetView workbookViewId="0">
      <pane xSplit="1" ySplit="1" topLeftCell="J2" activePane="bottomRight" state="frozen"/>
      <selection pane="topRight" activeCell="B1" sqref="B1"/>
      <selection pane="bottomLeft" activeCell="A2" sqref="A2"/>
      <selection pane="bottomRight" activeCell="AD37" sqref="AD37"/>
    </sheetView>
  </sheetViews>
  <sheetFormatPr defaultRowHeight="12.75"/>
  <cols>
    <col min="1" max="1" width="8.85546875" style="170"/>
  </cols>
  <sheetData>
    <row r="1" spans="1:42" s="171" customFormat="1">
      <c r="B1" s="171" t="s">
        <v>0</v>
      </c>
      <c r="C1" s="171" t="s">
        <v>29</v>
      </c>
      <c r="D1" s="171" t="s">
        <v>287</v>
      </c>
      <c r="E1" s="171" t="s">
        <v>6</v>
      </c>
      <c r="F1" s="171" t="s">
        <v>7</v>
      </c>
      <c r="G1" s="171" t="s">
        <v>34</v>
      </c>
      <c r="H1" s="171" t="s">
        <v>35</v>
      </c>
      <c r="I1" s="171" t="s">
        <v>12</v>
      </c>
      <c r="J1" s="171" t="s">
        <v>10</v>
      </c>
      <c r="K1" s="171" t="s">
        <v>14</v>
      </c>
      <c r="L1" s="171" t="s">
        <v>21</v>
      </c>
      <c r="M1" s="171" t="s">
        <v>1861</v>
      </c>
      <c r="N1" s="171" t="s">
        <v>1781</v>
      </c>
      <c r="O1" s="171" t="s">
        <v>38</v>
      </c>
      <c r="P1" s="171" t="s">
        <v>810</v>
      </c>
      <c r="Q1" s="171" t="s">
        <v>1782</v>
      </c>
      <c r="R1" s="171" t="s">
        <v>40</v>
      </c>
      <c r="S1" s="171" t="s">
        <v>41</v>
      </c>
      <c r="T1" s="171" t="s">
        <v>42</v>
      </c>
      <c r="U1" s="171" t="s">
        <v>45</v>
      </c>
      <c r="V1" s="171" t="s">
        <v>44</v>
      </c>
      <c r="W1" s="171" t="s">
        <v>1783</v>
      </c>
      <c r="X1" s="171" t="s">
        <v>46</v>
      </c>
      <c r="Y1" s="171" t="s">
        <v>1110</v>
      </c>
      <c r="Z1" s="171" t="s">
        <v>39</v>
      </c>
      <c r="AA1" s="171" t="s">
        <v>1784</v>
      </c>
      <c r="AB1" s="171" t="s">
        <v>1199</v>
      </c>
      <c r="AC1" s="171" t="s">
        <v>1785</v>
      </c>
      <c r="AD1" s="171" t="s">
        <v>51</v>
      </c>
      <c r="AE1" s="171" t="s">
        <v>27</v>
      </c>
      <c r="AF1" s="171" t="s">
        <v>1246</v>
      </c>
      <c r="AG1" s="171" t="s">
        <v>48</v>
      </c>
      <c r="AH1" s="171" t="s">
        <v>52</v>
      </c>
      <c r="AI1" s="171" t="s">
        <v>1343</v>
      </c>
      <c r="AJ1" s="171" t="s">
        <v>72</v>
      </c>
      <c r="AK1" s="171" t="s">
        <v>53</v>
      </c>
      <c r="AL1" s="171" t="s">
        <v>1786</v>
      </c>
      <c r="AM1" s="171" t="s">
        <v>55</v>
      </c>
      <c r="AN1" s="171" t="s">
        <v>54</v>
      </c>
      <c r="AO1" s="171" t="s">
        <v>56</v>
      </c>
      <c r="AP1" s="171" t="s">
        <v>57</v>
      </c>
    </row>
    <row r="2" spans="1:42">
      <c r="A2" s="170" t="s">
        <v>0</v>
      </c>
      <c r="B2">
        <v>0.08</v>
      </c>
      <c r="F2">
        <v>5.6000000000000001E-2</v>
      </c>
      <c r="O2">
        <v>0.26</v>
      </c>
      <c r="U2">
        <v>-4.0000000000000001E-3</v>
      </c>
      <c r="AD2">
        <v>0.11</v>
      </c>
    </row>
    <row r="3" spans="1:42">
      <c r="A3" s="170" t="s">
        <v>29</v>
      </c>
      <c r="F3">
        <v>8.1000000000000003E-2</v>
      </c>
    </row>
    <row r="4" spans="1:42">
      <c r="A4" s="170" t="s">
        <v>287</v>
      </c>
      <c r="D4">
        <v>3.0000000000000001E-3</v>
      </c>
      <c r="F4">
        <v>3.0000000000000001E-3</v>
      </c>
      <c r="O4">
        <v>0.65</v>
      </c>
      <c r="X4">
        <v>-0.05</v>
      </c>
    </row>
    <row r="5" spans="1:42">
      <c r="A5" s="170" t="s">
        <v>6</v>
      </c>
      <c r="F5">
        <v>5.8000000000000003E-2</v>
      </c>
    </row>
    <row r="6" spans="1:42">
      <c r="A6" s="170" t="s">
        <v>7</v>
      </c>
      <c r="B6">
        <v>2.7E-2</v>
      </c>
      <c r="C6">
        <v>1.7000000000000001E-2</v>
      </c>
      <c r="D6">
        <v>4.0000000000000001E-3</v>
      </c>
      <c r="E6">
        <v>6.4000000000000001E-2</v>
      </c>
      <c r="H6">
        <v>-6.0000000000000001E-3</v>
      </c>
      <c r="I6">
        <v>-1E-3</v>
      </c>
      <c r="J6">
        <v>-1.2999999999999999E-2</v>
      </c>
      <c r="K6">
        <v>4.0000000000000001E-3</v>
      </c>
      <c r="L6">
        <v>4.0000000000000001E-3</v>
      </c>
      <c r="M6">
        <v>1.2E-2</v>
      </c>
      <c r="N6">
        <v>2.1000000000000001E-2</v>
      </c>
      <c r="P6">
        <v>8.9999999999999993E-3</v>
      </c>
      <c r="S6">
        <v>1.6999999999999999E-3</v>
      </c>
      <c r="T6">
        <v>-5.0000000000000001E-3</v>
      </c>
      <c r="X6">
        <v>-0.43</v>
      </c>
      <c r="Y6">
        <v>0.04</v>
      </c>
      <c r="AA6">
        <v>2E-3</v>
      </c>
      <c r="AB6">
        <v>3.0000000000000001E-3</v>
      </c>
      <c r="AE6">
        <v>1.2E-2</v>
      </c>
      <c r="AF6">
        <v>1.0999999999999999E-2</v>
      </c>
      <c r="AG6">
        <v>3.1E-2</v>
      </c>
      <c r="AH6">
        <v>0.01</v>
      </c>
      <c r="AJ6">
        <v>8.0000000000000002E-3</v>
      </c>
      <c r="AK6">
        <v>-2.1999999999999999E-2</v>
      </c>
      <c r="AM6">
        <v>-1.4999999999999999E-2</v>
      </c>
      <c r="AN6">
        <v>-1E-3</v>
      </c>
      <c r="AO6">
        <v>8.0000000000000002E-3</v>
      </c>
    </row>
    <row r="7" spans="1:42">
      <c r="A7" s="170" t="s">
        <v>34</v>
      </c>
      <c r="G7">
        <v>4.0000000000000001E-3</v>
      </c>
      <c r="J7">
        <v>5.8999999999999997E-2</v>
      </c>
      <c r="L7">
        <v>3.5000000000000003E-2</v>
      </c>
      <c r="S7">
        <v>0.04</v>
      </c>
      <c r="T7">
        <v>8.5999999999999993E-2</v>
      </c>
    </row>
    <row r="8" spans="1:42">
      <c r="A8" s="170" t="s">
        <v>35</v>
      </c>
      <c r="F8">
        <v>-0.12</v>
      </c>
      <c r="U8">
        <v>-5.5</v>
      </c>
    </row>
    <row r="9" spans="1:42">
      <c r="A9" s="170" t="s">
        <v>12</v>
      </c>
      <c r="F9">
        <v>-2.3E-2</v>
      </c>
      <c r="I9">
        <v>0</v>
      </c>
      <c r="O9">
        <v>-7.0000000000000007E-2</v>
      </c>
      <c r="U9">
        <v>-0.04</v>
      </c>
      <c r="X9">
        <v>-3.4000000000000002E-2</v>
      </c>
      <c r="AD9">
        <v>8.9999999999999993E-3</v>
      </c>
    </row>
    <row r="10" spans="1:42">
      <c r="A10" s="170" t="s">
        <v>10</v>
      </c>
      <c r="F10">
        <v>-7.0999999999999994E-2</v>
      </c>
      <c r="G10">
        <v>7.4999999999999997E-2</v>
      </c>
      <c r="J10">
        <v>8.3000000000000001E-3</v>
      </c>
      <c r="L10">
        <v>0.01</v>
      </c>
      <c r="O10">
        <v>-0.04</v>
      </c>
      <c r="U10">
        <v>-0.42</v>
      </c>
      <c r="X10">
        <v>-0.66</v>
      </c>
      <c r="AD10">
        <v>4.5999999999999999E-2</v>
      </c>
      <c r="AG10">
        <v>0.09</v>
      </c>
      <c r="AK10">
        <v>0.06</v>
      </c>
    </row>
    <row r="11" spans="1:42">
      <c r="A11" s="170" t="s">
        <v>14</v>
      </c>
      <c r="F11">
        <v>3.0000000000000001E-3</v>
      </c>
      <c r="K11">
        <v>7.6E-3</v>
      </c>
      <c r="O11">
        <v>-0.16</v>
      </c>
      <c r="X11">
        <v>-4.4999999999999998E-2</v>
      </c>
      <c r="AD11">
        <v>-4.0000000000000001E-3</v>
      </c>
    </row>
    <row r="12" spans="1:42">
      <c r="A12" s="170" t="s">
        <v>21</v>
      </c>
      <c r="F12">
        <v>0</v>
      </c>
      <c r="G12">
        <v>4.7E-2</v>
      </c>
      <c r="J12">
        <v>0.01</v>
      </c>
      <c r="L12">
        <v>1.2999999999999999E-2</v>
      </c>
      <c r="O12">
        <v>-0.1</v>
      </c>
      <c r="U12">
        <v>-0.09</v>
      </c>
      <c r="X12">
        <v>-0.11</v>
      </c>
      <c r="AD12">
        <v>5.0000000000000001E-3</v>
      </c>
    </row>
    <row r="13" spans="1:42">
      <c r="A13" s="170" t="s">
        <v>1861</v>
      </c>
      <c r="F13">
        <v>4.5999999999999999E-2</v>
      </c>
    </row>
    <row r="14" spans="1:42">
      <c r="A14" s="170" t="s">
        <v>1781</v>
      </c>
      <c r="F14">
        <v>2.1000000000000001E-2</v>
      </c>
    </row>
    <row r="15" spans="1:42">
      <c r="A15" s="170" t="s">
        <v>38</v>
      </c>
      <c r="B15">
        <v>1.4E-2</v>
      </c>
      <c r="D15">
        <v>7.6E-3</v>
      </c>
      <c r="I15">
        <v>3.0999999999999999E-3</v>
      </c>
      <c r="J15">
        <v>3.5999999999999999E-3</v>
      </c>
      <c r="K15">
        <v>1.6999999999999999E-3</v>
      </c>
      <c r="L15">
        <v>2.3999999999999998E-3</v>
      </c>
      <c r="O15">
        <v>0</v>
      </c>
      <c r="S15">
        <v>-9.5999999999999992E-3</v>
      </c>
      <c r="T15">
        <v>1.0999999999999999E-2</v>
      </c>
      <c r="AG15">
        <v>3.3000000000000002E-2</v>
      </c>
      <c r="AM15">
        <v>1.2999999999999999E-2</v>
      </c>
      <c r="AN15">
        <v>1.0999999999999999E-2</v>
      </c>
    </row>
    <row r="16" spans="1:42">
      <c r="A16" s="170" t="s">
        <v>810</v>
      </c>
      <c r="F16">
        <v>0.05</v>
      </c>
    </row>
    <row r="17" spans="1:42">
      <c r="A17" s="170" t="s">
        <v>1782</v>
      </c>
    </row>
    <row r="18" spans="1:42">
      <c r="A18" s="170" t="s">
        <v>40</v>
      </c>
      <c r="L18">
        <v>0.03</v>
      </c>
      <c r="Q18">
        <v>6.3E-2</v>
      </c>
    </row>
    <row r="19" spans="1:42">
      <c r="A19" s="170" t="s">
        <v>41</v>
      </c>
      <c r="F19">
        <v>-8.0000000000000002E-3</v>
      </c>
      <c r="G19">
        <v>5.2999999999999999E-2</v>
      </c>
      <c r="O19">
        <v>-0.75</v>
      </c>
      <c r="X19">
        <v>-1.53</v>
      </c>
    </row>
    <row r="20" spans="1:42">
      <c r="A20" s="170" t="s">
        <v>42</v>
      </c>
      <c r="F20">
        <v>-7.2999999999999995E-2</v>
      </c>
      <c r="G20">
        <v>0.2</v>
      </c>
      <c r="O20">
        <v>0.6</v>
      </c>
      <c r="U20">
        <v>-0.3</v>
      </c>
      <c r="AD20">
        <v>0.15</v>
      </c>
    </row>
    <row r="21" spans="1:42">
      <c r="A21" s="170" t="s">
        <v>45</v>
      </c>
      <c r="B21">
        <v>0</v>
      </c>
      <c r="H21">
        <v>-0.55000000000000004</v>
      </c>
      <c r="I21">
        <v>-5.4000000000000003E-3</v>
      </c>
      <c r="J21">
        <v>-0.11</v>
      </c>
      <c r="L21">
        <v>-0.02</v>
      </c>
      <c r="T21">
        <v>-0.04</v>
      </c>
      <c r="U21">
        <v>0</v>
      </c>
      <c r="AK21">
        <v>-0.2</v>
      </c>
      <c r="AN21">
        <v>-0.26</v>
      </c>
      <c r="AP21">
        <v>-0.24</v>
      </c>
    </row>
    <row r="22" spans="1:42">
      <c r="A22" s="170" t="s">
        <v>44</v>
      </c>
    </row>
    <row r="23" spans="1:42">
      <c r="A23" s="170" t="s">
        <v>1783</v>
      </c>
    </row>
    <row r="24" spans="1:42">
      <c r="A24" s="170" t="s">
        <v>46</v>
      </c>
      <c r="D24">
        <v>0</v>
      </c>
      <c r="F24">
        <v>-0.56999999999999995</v>
      </c>
      <c r="I24">
        <v>-6.0000000000000001E-3</v>
      </c>
      <c r="J24">
        <v>-0.2</v>
      </c>
      <c r="K24">
        <v>-8.0000000000000002E-3</v>
      </c>
      <c r="L24">
        <v>-2.9000000000000001E-2</v>
      </c>
      <c r="S24">
        <v>-0.45</v>
      </c>
      <c r="X24">
        <v>0</v>
      </c>
      <c r="AD24">
        <v>-8.8999999999999996E-2</v>
      </c>
      <c r="AG24">
        <v>-0.13700000000000001</v>
      </c>
      <c r="AK24">
        <v>-0.46</v>
      </c>
      <c r="AM24">
        <v>-0.4</v>
      </c>
    </row>
    <row r="25" spans="1:42">
      <c r="A25" s="170" t="s">
        <v>1110</v>
      </c>
      <c r="F25">
        <v>9.4E-2</v>
      </c>
      <c r="X25">
        <v>-1.9E-2</v>
      </c>
    </row>
    <row r="26" spans="1:42">
      <c r="A26" s="170" t="s">
        <v>39</v>
      </c>
    </row>
    <row r="27" spans="1:42">
      <c r="A27" s="170" t="s">
        <v>1784</v>
      </c>
      <c r="F27">
        <v>-1.7000000000000001E-2</v>
      </c>
    </row>
    <row r="28" spans="1:42">
      <c r="A28" s="170" t="s">
        <v>1199</v>
      </c>
      <c r="F28">
        <v>-1.7000000000000001E-2</v>
      </c>
    </row>
    <row r="29" spans="1:42">
      <c r="A29" s="170" t="s">
        <v>1785</v>
      </c>
    </row>
    <row r="30" spans="1:42">
      <c r="A30" s="170" t="s">
        <v>51</v>
      </c>
      <c r="B30">
        <v>0.13300000000000001</v>
      </c>
      <c r="I30">
        <v>7.0000000000000001E-3</v>
      </c>
      <c r="J30">
        <v>0.03</v>
      </c>
      <c r="K30">
        <v>2.9999999999999997E-4</v>
      </c>
      <c r="L30">
        <v>5.0000000000000001E-3</v>
      </c>
      <c r="T30">
        <v>5.2999999999999999E-2</v>
      </c>
      <c r="X30">
        <v>-0.16</v>
      </c>
      <c r="AD30" s="189" t="s">
        <v>1860</v>
      </c>
      <c r="AG30">
        <v>4.8000000000000001E-2</v>
      </c>
      <c r="AK30">
        <v>0.16</v>
      </c>
    </row>
    <row r="31" spans="1:42">
      <c r="A31" s="170" t="s">
        <v>27</v>
      </c>
      <c r="F31">
        <v>8.6999999999999994E-2</v>
      </c>
    </row>
    <row r="32" spans="1:42">
      <c r="A32" s="170" t="s">
        <v>1246</v>
      </c>
      <c r="F32">
        <v>4.4999999999999998E-2</v>
      </c>
    </row>
    <row r="33" spans="1:33">
      <c r="A33" s="170" t="s">
        <v>48</v>
      </c>
      <c r="F33">
        <v>6.6000000000000003E-2</v>
      </c>
      <c r="J33">
        <v>0.05</v>
      </c>
      <c r="O33">
        <v>-0.8</v>
      </c>
      <c r="X33">
        <v>-0.22</v>
      </c>
      <c r="AD33">
        <v>4.2999999999999997E-2</v>
      </c>
      <c r="AG33">
        <v>0.11</v>
      </c>
    </row>
    <row r="34" spans="1:33">
      <c r="A34" s="170" t="s">
        <v>52</v>
      </c>
      <c r="F34">
        <v>6.5000000000000002E-2</v>
      </c>
    </row>
    <row r="35" spans="1:33">
      <c r="A35" s="170" t="s">
        <v>1343</v>
      </c>
    </row>
    <row r="36" spans="1:33">
      <c r="A36" s="170" t="s">
        <v>72</v>
      </c>
      <c r="F36">
        <v>4.4999999999999998E-2</v>
      </c>
    </row>
    <row r="37" spans="1:33">
      <c r="A37" s="170" t="s">
        <v>53</v>
      </c>
      <c r="F37">
        <v>-0.1</v>
      </c>
      <c r="J37">
        <v>5.5E-2</v>
      </c>
      <c r="U37">
        <v>-0.67</v>
      </c>
      <c r="X37">
        <v>-1.37</v>
      </c>
      <c r="AD37">
        <v>0.24</v>
      </c>
    </row>
    <row r="38" spans="1:33">
      <c r="A38" s="170" t="s">
        <v>1786</v>
      </c>
      <c r="U38">
        <v>-3.46</v>
      </c>
    </row>
    <row r="39" spans="1:33">
      <c r="A39" s="170" t="s">
        <v>55</v>
      </c>
      <c r="F39">
        <v>-0.08</v>
      </c>
      <c r="O39">
        <v>0.44</v>
      </c>
      <c r="X39">
        <v>-1.26</v>
      </c>
    </row>
    <row r="40" spans="1:33">
      <c r="A40" s="170" t="s">
        <v>54</v>
      </c>
      <c r="F40">
        <v>-7.0000000000000007E-2</v>
      </c>
      <c r="O40">
        <v>1.2</v>
      </c>
    </row>
    <row r="41" spans="1:33">
      <c r="A41" s="170" t="s">
        <v>56</v>
      </c>
      <c r="F41">
        <v>2.4E-2</v>
      </c>
    </row>
    <row r="42" spans="1:33">
      <c r="A42" s="170" t="s">
        <v>57</v>
      </c>
      <c r="U42">
        <v>-1.59</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694"/>
  <sheetViews>
    <sheetView zoomScale="90" zoomScaleNormal="90" workbookViewId="0">
      <pane xSplit="3" ySplit="1" topLeftCell="D2" activePane="bottomRight" state="frozen"/>
      <selection activeCell="N17" sqref="N17"/>
      <selection pane="topRight" activeCell="N17" sqref="N17"/>
      <selection pane="bottomLeft" activeCell="N17" sqref="N17"/>
      <selection pane="bottomRight" activeCell="F1" sqref="F1"/>
    </sheetView>
  </sheetViews>
  <sheetFormatPr defaultRowHeight="12.75"/>
  <cols>
    <col min="1" max="1" width="12.5703125" customWidth="1"/>
    <col min="3" max="3" width="23" customWidth="1"/>
    <col min="4" max="4" width="10.140625" customWidth="1"/>
    <col min="5" max="5" width="11.28515625" customWidth="1"/>
    <col min="7" max="7" width="11.140625" style="75" customWidth="1"/>
    <col min="8" max="8" width="13" style="77" customWidth="1"/>
    <col min="10" max="10" width="93.42578125" customWidth="1"/>
  </cols>
  <sheetData>
    <row r="1" spans="1:67" ht="50.25">
      <c r="A1" s="82" t="s">
        <v>139</v>
      </c>
      <c r="B1" s="82" t="s">
        <v>140</v>
      </c>
      <c r="C1" s="82" t="s">
        <v>141</v>
      </c>
      <c r="D1" s="83" t="s">
        <v>142</v>
      </c>
      <c r="E1" s="84" t="s">
        <v>1844</v>
      </c>
      <c r="F1" s="83" t="s">
        <v>143</v>
      </c>
      <c r="G1" s="79" t="s">
        <v>1578</v>
      </c>
      <c r="H1" s="80" t="s">
        <v>1579</v>
      </c>
      <c r="I1" s="85" t="s">
        <v>144</v>
      </c>
      <c r="J1" s="33" t="s">
        <v>145</v>
      </c>
      <c r="K1" s="33" t="s">
        <v>146</v>
      </c>
      <c r="L1" s="33" t="s">
        <v>147</v>
      </c>
      <c r="M1" s="34" t="s">
        <v>148</v>
      </c>
      <c r="N1" s="32"/>
      <c r="O1" s="32"/>
      <c r="P1" s="32"/>
      <c r="Q1" s="32"/>
      <c r="R1" s="32"/>
      <c r="S1" s="32"/>
      <c r="T1" s="33"/>
      <c r="U1" s="34"/>
      <c r="V1" s="34"/>
      <c r="W1" s="32"/>
      <c r="X1" s="34"/>
      <c r="Y1" s="34"/>
      <c r="Z1" s="32"/>
      <c r="AA1" s="32"/>
      <c r="AB1" s="32"/>
      <c r="AC1" s="33"/>
      <c r="AD1" s="33"/>
      <c r="AE1" s="33"/>
      <c r="AF1" s="32"/>
      <c r="AG1" s="32"/>
      <c r="AH1" s="32"/>
      <c r="AI1" s="32"/>
      <c r="AJ1" s="32"/>
      <c r="AK1" s="32"/>
      <c r="AL1" s="33"/>
      <c r="AM1" s="32"/>
      <c r="AN1" s="32"/>
      <c r="AO1" s="33"/>
      <c r="AP1" s="33"/>
      <c r="AQ1" s="33"/>
      <c r="AR1" s="33"/>
      <c r="AS1" s="33"/>
      <c r="AT1" s="33"/>
      <c r="AU1" s="33"/>
      <c r="AV1" s="33"/>
      <c r="AW1" s="33"/>
      <c r="AX1" s="33"/>
      <c r="AY1" s="33"/>
      <c r="AZ1" s="33"/>
      <c r="BA1" s="33"/>
      <c r="BB1" s="33"/>
      <c r="BC1" s="33"/>
      <c r="BD1" s="33"/>
      <c r="BE1" s="33"/>
      <c r="BF1" s="33"/>
      <c r="BG1" s="33"/>
      <c r="BH1" s="33"/>
      <c r="BI1" s="33"/>
      <c r="BJ1" s="33"/>
      <c r="BK1" s="33"/>
      <c r="BL1" s="33"/>
      <c r="BM1" s="35"/>
      <c r="BN1" s="36"/>
      <c r="BO1" s="36"/>
    </row>
    <row r="2" spans="1:67">
      <c r="A2" s="37" t="s">
        <v>49</v>
      </c>
      <c r="B2" t="s">
        <v>149</v>
      </c>
      <c r="C2" t="s">
        <v>150</v>
      </c>
      <c r="D2" s="38"/>
      <c r="E2" s="39">
        <v>107.8682</v>
      </c>
      <c r="F2">
        <v>10.5</v>
      </c>
      <c r="G2" s="75">
        <v>0</v>
      </c>
      <c r="H2" s="77">
        <v>10.17</v>
      </c>
      <c r="I2" s="40">
        <v>3000</v>
      </c>
      <c r="J2" s="38" t="s">
        <v>151</v>
      </c>
      <c r="K2">
        <v>1235.08</v>
      </c>
      <c r="L2">
        <v>2700</v>
      </c>
      <c r="M2" t="s">
        <v>152</v>
      </c>
      <c r="N2">
        <v>8</v>
      </c>
      <c r="O2">
        <v>0</v>
      </c>
      <c r="P2">
        <v>0</v>
      </c>
      <c r="Q2">
        <v>0</v>
      </c>
      <c r="R2">
        <v>0</v>
      </c>
      <c r="S2">
        <v>-866</v>
      </c>
      <c r="T2">
        <v>2439</v>
      </c>
      <c r="U2">
        <v>60080</v>
      </c>
      <c r="V2" t="s">
        <v>153</v>
      </c>
      <c r="W2">
        <v>4.968</v>
      </c>
      <c r="X2">
        <v>0</v>
      </c>
      <c r="Y2">
        <v>0</v>
      </c>
      <c r="Z2">
        <v>0</v>
      </c>
      <c r="AA2">
        <v>0</v>
      </c>
      <c r="AB2">
        <v>66609</v>
      </c>
      <c r="AC2" s="41">
        <v>3000</v>
      </c>
      <c r="AD2">
        <v>1</v>
      </c>
      <c r="AE2">
        <v>3</v>
      </c>
      <c r="AF2">
        <v>1</v>
      </c>
    </row>
    <row r="3" spans="1:67">
      <c r="A3" s="38" t="s">
        <v>154</v>
      </c>
      <c r="B3" s="38" t="s">
        <v>155</v>
      </c>
      <c r="C3" s="38" t="s">
        <v>156</v>
      </c>
      <c r="E3" s="39">
        <v>275.74559999999997</v>
      </c>
      <c r="F3" s="38">
        <v>6.077</v>
      </c>
      <c r="G3" s="76">
        <v>-120880</v>
      </c>
      <c r="H3" s="78">
        <v>40</v>
      </c>
      <c r="I3" s="38">
        <v>500</v>
      </c>
      <c r="J3" s="38" t="s">
        <v>157</v>
      </c>
      <c r="K3" s="42">
        <v>500</v>
      </c>
      <c r="L3" s="38">
        <v>-3308.5215504000003</v>
      </c>
      <c r="M3" s="38">
        <v>26294.963509328605</v>
      </c>
      <c r="N3" s="38">
        <v>1.9387346785000001</v>
      </c>
      <c r="O3" s="38">
        <v>-12688360</v>
      </c>
      <c r="P3" s="38">
        <v>-182265.38800000001</v>
      </c>
      <c r="Q3" s="38">
        <v>-3.8082356397500002E-4</v>
      </c>
      <c r="R3" s="38">
        <v>703542.70655</v>
      </c>
      <c r="S3" s="42">
        <v>500</v>
      </c>
      <c r="T3" s="38">
        <v>3</v>
      </c>
      <c r="U3" s="38">
        <v>3</v>
      </c>
      <c r="V3" s="38">
        <v>2</v>
      </c>
      <c r="W3" s="38">
        <v>15</v>
      </c>
      <c r="X3" s="38">
        <v>1</v>
      </c>
      <c r="Y3" s="38">
        <v>65</v>
      </c>
      <c r="Z3" s="38">
        <v>1.5</v>
      </c>
    </row>
    <row r="4" spans="1:67">
      <c r="A4" s="38" t="s">
        <v>158</v>
      </c>
      <c r="B4" s="38" t="s">
        <v>155</v>
      </c>
      <c r="C4" s="38" t="s">
        <v>159</v>
      </c>
      <c r="D4" s="38"/>
      <c r="E4" s="39">
        <v>231.73580000000001</v>
      </c>
      <c r="F4" s="38">
        <v>7.14</v>
      </c>
      <c r="G4" s="76">
        <v>-7420</v>
      </c>
      <c r="H4" s="78">
        <v>29</v>
      </c>
      <c r="I4" s="38">
        <v>500</v>
      </c>
      <c r="J4" s="38" t="s">
        <v>157</v>
      </c>
      <c r="K4" s="42">
        <v>500</v>
      </c>
      <c r="L4" s="38">
        <v>3.4385495999999982</v>
      </c>
      <c r="M4" s="38">
        <v>-10.987597920653521</v>
      </c>
      <c r="N4" s="38">
        <v>-3.8508384999999998E-3</v>
      </c>
      <c r="O4" s="38">
        <v>99694.5</v>
      </c>
      <c r="P4" s="38">
        <v>249.11199999999999</v>
      </c>
      <c r="Q4" s="38">
        <v>1.6200075E-8</v>
      </c>
      <c r="R4" s="38">
        <v>-9555.7734500000006</v>
      </c>
      <c r="S4" s="42">
        <v>500</v>
      </c>
      <c r="T4" s="38">
        <v>2</v>
      </c>
      <c r="U4" s="38">
        <v>3</v>
      </c>
      <c r="V4" s="38">
        <v>2</v>
      </c>
      <c r="W4" s="38">
        <v>65</v>
      </c>
      <c r="X4" s="38">
        <v>0.5</v>
      </c>
    </row>
    <row r="5" spans="1:67">
      <c r="A5" s="38" t="s">
        <v>160</v>
      </c>
      <c r="B5" s="38" t="s">
        <v>161</v>
      </c>
      <c r="C5" s="38" t="s">
        <v>162</v>
      </c>
      <c r="D5" s="38" t="s">
        <v>163</v>
      </c>
      <c r="E5" s="39">
        <v>247.80240000000001</v>
      </c>
      <c r="F5" s="38">
        <v>7.32</v>
      </c>
      <c r="G5" s="76">
        <v>-7400</v>
      </c>
      <c r="H5" s="78">
        <v>34.354999999999997</v>
      </c>
      <c r="I5" s="38">
        <v>1400</v>
      </c>
      <c r="J5" s="38" t="s">
        <v>164</v>
      </c>
      <c r="K5" s="38">
        <v>450</v>
      </c>
      <c r="L5" s="38">
        <v>953</v>
      </c>
      <c r="M5" s="38" t="s">
        <v>165</v>
      </c>
      <c r="N5" s="38">
        <v>19.799999</v>
      </c>
      <c r="O5" s="38">
        <v>0</v>
      </c>
      <c r="P5" s="38">
        <v>0</v>
      </c>
      <c r="Q5" s="38">
        <v>0</v>
      </c>
      <c r="R5" s="38">
        <v>0</v>
      </c>
      <c r="S5" s="38">
        <v>-5047</v>
      </c>
      <c r="T5" s="38">
        <v>860</v>
      </c>
      <c r="U5" s="38">
        <v>179</v>
      </c>
      <c r="V5" s="38" t="s">
        <v>165</v>
      </c>
      <c r="W5" s="38">
        <v>19.799999</v>
      </c>
      <c r="X5" s="38">
        <v>0</v>
      </c>
      <c r="Y5" s="38">
        <v>0</v>
      </c>
      <c r="Z5" s="38">
        <v>0</v>
      </c>
      <c r="AA5" s="38">
        <v>0</v>
      </c>
      <c r="AB5" s="38">
        <v>-4868</v>
      </c>
      <c r="AC5" s="38">
        <v>1110</v>
      </c>
      <c r="AD5" s="38">
        <v>1860</v>
      </c>
      <c r="AE5" s="38" t="s">
        <v>152</v>
      </c>
      <c r="AF5" s="38">
        <v>22.200001</v>
      </c>
      <c r="AG5" s="38">
        <v>0</v>
      </c>
      <c r="AH5" s="38">
        <v>0</v>
      </c>
      <c r="AI5" s="38">
        <v>0</v>
      </c>
      <c r="AJ5" s="38">
        <v>0</v>
      </c>
      <c r="AK5" s="38">
        <v>-5672</v>
      </c>
      <c r="AL5" s="42">
        <v>1400</v>
      </c>
      <c r="AM5" s="38">
        <v>0.30700039999999973</v>
      </c>
      <c r="AN5" s="38">
        <v>-6.7842858860169812</v>
      </c>
      <c r="AO5" s="38">
        <v>-2.3709999999999998E-3</v>
      </c>
      <c r="AP5" s="38">
        <v>18850</v>
      </c>
      <c r="AQ5" s="38">
        <v>0</v>
      </c>
      <c r="AR5" s="38">
        <v>0</v>
      </c>
      <c r="AS5" s="38">
        <v>-7645.6836000000003</v>
      </c>
      <c r="AT5" s="38">
        <v>368.3</v>
      </c>
      <c r="AU5" s="38">
        <v>-1.9559996000000019</v>
      </c>
      <c r="AV5" s="38">
        <v>8.3986597999237134</v>
      </c>
      <c r="AW5" s="38">
        <v>-6.2500000000000001E-4</v>
      </c>
      <c r="AX5" s="38">
        <v>96650</v>
      </c>
      <c r="AY5" s="38">
        <v>0</v>
      </c>
      <c r="AZ5" s="38">
        <v>0</v>
      </c>
      <c r="BA5" s="38">
        <v>-8760.7921999999999</v>
      </c>
      <c r="BB5" s="38">
        <v>388.36</v>
      </c>
      <c r="BC5" s="38">
        <v>-10.082999500000001</v>
      </c>
      <c r="BD5" s="38">
        <v>56.324188885247992</v>
      </c>
      <c r="BE5" s="38">
        <v>1.1886000000000001E-2</v>
      </c>
      <c r="BF5" s="38">
        <v>96650</v>
      </c>
      <c r="BG5" s="38">
        <v>0</v>
      </c>
      <c r="BH5" s="38">
        <v>0</v>
      </c>
      <c r="BI5" s="38">
        <v>-10443.041380300001</v>
      </c>
      <c r="BJ5" s="38">
        <v>432</v>
      </c>
      <c r="BK5" s="38">
        <v>-4.6589995000000002</v>
      </c>
      <c r="BL5" s="38">
        <v>30.296174851264873</v>
      </c>
      <c r="BM5" s="38">
        <v>1.0169999999999997E-3</v>
      </c>
      <c r="BN5" s="38">
        <v>641650</v>
      </c>
      <c r="BO5" s="38">
        <v>0</v>
      </c>
    </row>
    <row r="6" spans="1:67">
      <c r="A6" s="38" t="s">
        <v>166</v>
      </c>
      <c r="B6" s="38" t="s">
        <v>161</v>
      </c>
      <c r="C6" s="38" t="s">
        <v>167</v>
      </c>
      <c r="D6" s="38"/>
      <c r="E6" s="39">
        <v>311.8</v>
      </c>
      <c r="F6" s="38">
        <v>5.45</v>
      </c>
      <c r="G6" s="76">
        <v>-171040</v>
      </c>
      <c r="H6" s="78">
        <v>48.02</v>
      </c>
      <c r="I6" s="38">
        <v>1025</v>
      </c>
      <c r="J6" s="38" t="s">
        <v>164</v>
      </c>
      <c r="K6" s="38">
        <v>698.6</v>
      </c>
      <c r="L6" s="38">
        <v>3901</v>
      </c>
      <c r="M6" s="38" t="s">
        <v>165</v>
      </c>
      <c r="N6" s="38">
        <v>32.055999999999997</v>
      </c>
      <c r="O6" s="38">
        <v>8.1969999999999994E-3</v>
      </c>
      <c r="P6" s="38">
        <v>-109600</v>
      </c>
      <c r="Q6" s="38">
        <v>0</v>
      </c>
      <c r="R6" s="38">
        <v>0</v>
      </c>
      <c r="S6" s="38">
        <v>-7140</v>
      </c>
      <c r="T6" s="38">
        <v>926</v>
      </c>
      <c r="U6" s="38">
        <v>4560</v>
      </c>
      <c r="V6" s="38" t="s">
        <v>152</v>
      </c>
      <c r="W6" s="38">
        <v>35</v>
      </c>
      <c r="X6" s="38">
        <v>0</v>
      </c>
      <c r="Y6" s="38">
        <v>0</v>
      </c>
      <c r="Z6" s="38">
        <v>0</v>
      </c>
      <c r="AA6" s="38">
        <v>0</v>
      </c>
      <c r="AB6" s="38">
        <v>1605</v>
      </c>
      <c r="AC6" s="42">
        <v>1025</v>
      </c>
      <c r="AD6" s="38">
        <v>16.227200399999997</v>
      </c>
      <c r="AE6" s="38">
        <v>-49.675091201164207</v>
      </c>
      <c r="AF6" s="38">
        <v>-1.2047354000000001E-2</v>
      </c>
      <c r="AG6" s="38">
        <v>240428</v>
      </c>
      <c r="AH6" s="38">
        <v>996.44799999999998</v>
      </c>
      <c r="AI6" s="38">
        <v>6.4800300000000001E-8</v>
      </c>
      <c r="AJ6" s="38">
        <v>-177484.71100000001</v>
      </c>
      <c r="AK6" s="38">
        <v>368.3</v>
      </c>
      <c r="AL6" s="38">
        <v>13.964200399999999</v>
      </c>
      <c r="AM6" s="38">
        <v>-34.492145515223683</v>
      </c>
      <c r="AN6" s="38">
        <v>-1.0301354E-2</v>
      </c>
      <c r="AO6" s="38">
        <v>318228</v>
      </c>
      <c r="AP6" s="38">
        <v>996.44799999999998</v>
      </c>
      <c r="AQ6" s="38">
        <v>6.4800300000000001E-8</v>
      </c>
      <c r="AR6" s="38">
        <v>-178599.81959999999</v>
      </c>
      <c r="AS6" s="38">
        <v>388.36</v>
      </c>
      <c r="AT6" s="38">
        <v>5.837200499999998</v>
      </c>
      <c r="AU6" s="38">
        <v>13.433383570100602</v>
      </c>
      <c r="AV6" s="38">
        <v>2.2096459999999991E-3</v>
      </c>
      <c r="AW6" s="38">
        <v>318228</v>
      </c>
      <c r="AX6" s="38">
        <v>996.44799999999998</v>
      </c>
      <c r="AY6" s="38">
        <v>6.4800300000000001E-8</v>
      </c>
      <c r="AZ6" s="38">
        <v>-180282.0687803</v>
      </c>
      <c r="BA6" s="38">
        <v>432</v>
      </c>
      <c r="BB6" s="38">
        <v>11.261200499999998</v>
      </c>
      <c r="BC6" s="38">
        <v>-12.594630463882538</v>
      </c>
      <c r="BD6" s="38">
        <v>-8.6593540000000011E-3</v>
      </c>
      <c r="BE6" s="38">
        <v>863228</v>
      </c>
      <c r="BF6" s="38">
        <v>996.44799999999998</v>
      </c>
      <c r="BG6" s="38">
        <v>6.4800300000000001E-8</v>
      </c>
      <c r="BH6" s="38">
        <v>-182490.4651</v>
      </c>
      <c r="BI6" s="38">
        <v>698.6</v>
      </c>
      <c r="BJ6" s="38">
        <v>7.3901995000000014</v>
      </c>
      <c r="BK6" s="38">
        <v>6.3746328186919357</v>
      </c>
      <c r="BL6" s="38">
        <v>-5.6173539999999998E-3</v>
      </c>
      <c r="BM6" s="38">
        <v>658778</v>
      </c>
      <c r="BN6" s="38">
        <v>996.44799999999998</v>
      </c>
      <c r="BO6" s="38">
        <v>6.4800300000000001E-8</v>
      </c>
    </row>
    <row r="7" spans="1:67">
      <c r="A7" s="38" t="s">
        <v>168</v>
      </c>
      <c r="B7" s="38" t="s">
        <v>161</v>
      </c>
      <c r="C7" s="38" t="s">
        <v>169</v>
      </c>
      <c r="D7" s="38" t="s">
        <v>170</v>
      </c>
      <c r="E7" s="39">
        <v>187.7722</v>
      </c>
      <c r="F7" s="38">
        <v>6.4729999999999999</v>
      </c>
      <c r="G7" s="76">
        <v>-24038</v>
      </c>
      <c r="H7" s="78">
        <v>25.6</v>
      </c>
      <c r="I7" s="38">
        <v>1200</v>
      </c>
      <c r="J7" s="38" t="s">
        <v>171</v>
      </c>
      <c r="K7" s="38">
        <v>700</v>
      </c>
      <c r="L7" s="38">
        <v>2030</v>
      </c>
      <c r="M7" s="38" t="s">
        <v>152</v>
      </c>
      <c r="N7" s="38">
        <v>14.516299999999999</v>
      </c>
      <c r="O7" s="38">
        <v>-3.51856E-4</v>
      </c>
      <c r="P7" s="38">
        <v>-253849</v>
      </c>
      <c r="Q7" s="38">
        <v>0</v>
      </c>
      <c r="R7" s="38">
        <v>0</v>
      </c>
      <c r="S7" s="38">
        <v>-944</v>
      </c>
      <c r="T7" s="42">
        <v>1200</v>
      </c>
      <c r="U7" s="38">
        <v>-1813.3325002000001</v>
      </c>
      <c r="V7" s="38">
        <v>14485.613407170786</v>
      </c>
      <c r="W7" s="38">
        <v>1.0080480000000001</v>
      </c>
      <c r="X7" s="38">
        <v>-7718150</v>
      </c>
      <c r="Y7" s="38">
        <v>-102766.796</v>
      </c>
      <c r="Z7" s="38">
        <v>-1.8747699999999999E-4</v>
      </c>
      <c r="AA7" s="38">
        <v>453999.46265</v>
      </c>
      <c r="AB7" s="38">
        <v>332.6</v>
      </c>
      <c r="AC7" s="38">
        <v>-1817.9130000500002</v>
      </c>
      <c r="AD7" s="38">
        <v>14527.290948431919</v>
      </c>
      <c r="AE7" s="38">
        <v>1.0081255</v>
      </c>
      <c r="AF7" s="38">
        <v>-7726000</v>
      </c>
      <c r="AG7" s="38">
        <v>-102766.796</v>
      </c>
      <c r="AH7" s="38">
        <v>-1.8747699999999999E-4</v>
      </c>
      <c r="AI7" s="38">
        <v>448999.26549999998</v>
      </c>
      <c r="AJ7" s="38">
        <v>700</v>
      </c>
      <c r="AK7" s="38">
        <v>-4.7793000499999998</v>
      </c>
      <c r="AL7" s="38">
        <v>40.645988508090596</v>
      </c>
      <c r="AM7" s="38">
        <v>1.2973559999999999E-3</v>
      </c>
      <c r="AN7" s="38">
        <v>-123674.5</v>
      </c>
      <c r="AO7" s="38">
        <v>0</v>
      </c>
      <c r="AP7" s="38">
        <v>0</v>
      </c>
      <c r="AQ7" s="38">
        <v>-25710.734499999999</v>
      </c>
      <c r="AR7" s="42">
        <v>1200</v>
      </c>
      <c r="AS7" s="38">
        <v>2</v>
      </c>
      <c r="AT7" s="38">
        <v>3</v>
      </c>
      <c r="AU7" s="38">
        <v>1</v>
      </c>
      <c r="AV7" s="38">
        <v>14</v>
      </c>
      <c r="AW7" s="38">
        <v>0.5</v>
      </c>
    </row>
    <row r="8" spans="1:67">
      <c r="A8" s="38" t="s">
        <v>172</v>
      </c>
      <c r="B8" s="38" t="s">
        <v>161</v>
      </c>
      <c r="C8" s="38" t="s">
        <v>173</v>
      </c>
      <c r="D8" s="38" t="s">
        <v>174</v>
      </c>
      <c r="E8" s="39">
        <v>143.32089999999999</v>
      </c>
      <c r="F8" s="38">
        <v>5.56</v>
      </c>
      <c r="G8" s="76">
        <v>-30370</v>
      </c>
      <c r="H8" s="78">
        <v>23</v>
      </c>
      <c r="I8" s="38">
        <v>1400</v>
      </c>
      <c r="J8" s="38" t="s">
        <v>157</v>
      </c>
      <c r="K8" s="38">
        <v>730</v>
      </c>
      <c r="L8" s="38">
        <v>2945</v>
      </c>
      <c r="M8" s="38" t="s">
        <v>152</v>
      </c>
      <c r="N8" s="38">
        <v>15.344099999999999</v>
      </c>
      <c r="O8" s="38">
        <v>-7.8646599999999999E-4</v>
      </c>
      <c r="P8" s="38">
        <v>-246819</v>
      </c>
      <c r="Q8" s="38">
        <v>0</v>
      </c>
      <c r="R8" s="38">
        <v>0</v>
      </c>
      <c r="S8" s="38">
        <v>-1284</v>
      </c>
      <c r="T8" s="42">
        <v>1400</v>
      </c>
      <c r="U8" s="38">
        <v>-601.48775019999994</v>
      </c>
      <c r="V8" s="38">
        <v>4841.2673078196485</v>
      </c>
      <c r="W8" s="38">
        <v>0.31650699400000004</v>
      </c>
      <c r="X8" s="38">
        <v>-2746382.375</v>
      </c>
      <c r="Y8" s="38">
        <v>-34660.404399999999</v>
      </c>
      <c r="Z8" s="38">
        <v>-5.5869084575000001E-5</v>
      </c>
      <c r="AA8" s="38">
        <v>133134.32055</v>
      </c>
      <c r="AB8" s="38">
        <v>730</v>
      </c>
      <c r="AC8" s="38">
        <v>-4.964850199999999</v>
      </c>
      <c r="AD8" s="38">
        <v>40.662583967730264</v>
      </c>
      <c r="AE8" s="38">
        <v>1.6034599999999999E-3</v>
      </c>
      <c r="AF8" s="38">
        <v>-118871.875</v>
      </c>
      <c r="AG8" s="38">
        <v>58.595599999999997</v>
      </c>
      <c r="AH8" s="38">
        <v>8.4154249999999994E-9</v>
      </c>
      <c r="AI8" s="38">
        <v>-29022.67945</v>
      </c>
      <c r="AJ8" s="38">
        <v>1235.08</v>
      </c>
      <c r="AK8" s="38">
        <v>-2.2368499999999987</v>
      </c>
      <c r="AL8" s="38">
        <v>22.960671046199572</v>
      </c>
      <c r="AM8" s="38">
        <v>6.8545999999999993E-4</v>
      </c>
      <c r="AN8" s="38">
        <v>-129971.875</v>
      </c>
      <c r="AO8" s="38">
        <v>58.595599999999997</v>
      </c>
      <c r="AP8" s="38">
        <v>8.4154249999999994E-9</v>
      </c>
      <c r="AQ8" s="38">
        <v>-29735.74439</v>
      </c>
      <c r="AR8" s="42">
        <v>1400</v>
      </c>
      <c r="AS8" s="38">
        <v>2</v>
      </c>
      <c r="AT8" s="38">
        <v>3</v>
      </c>
      <c r="AU8" s="38">
        <v>1</v>
      </c>
      <c r="AV8" s="38">
        <v>20</v>
      </c>
      <c r="AW8" s="38">
        <v>0.5</v>
      </c>
    </row>
    <row r="9" spans="1:67">
      <c r="A9" s="38" t="s">
        <v>175</v>
      </c>
      <c r="B9" s="38" t="s">
        <v>161</v>
      </c>
      <c r="C9" s="38" t="s">
        <v>176</v>
      </c>
      <c r="D9" s="38" t="s">
        <v>177</v>
      </c>
      <c r="E9" s="39">
        <v>234.77267000000001</v>
      </c>
      <c r="F9" s="38">
        <v>5.6829999999999998</v>
      </c>
      <c r="G9" s="76">
        <v>-14780</v>
      </c>
      <c r="H9" s="78">
        <v>27.6</v>
      </c>
      <c r="I9" s="38">
        <v>1200</v>
      </c>
      <c r="J9" s="38" t="s">
        <v>178</v>
      </c>
      <c r="K9" s="38">
        <v>421</v>
      </c>
      <c r="L9" s="38">
        <v>1470</v>
      </c>
      <c r="M9" s="38" t="s">
        <v>165</v>
      </c>
      <c r="N9" s="38">
        <v>10.436</v>
      </c>
      <c r="O9" s="38">
        <v>1.7719999999999999E-3</v>
      </c>
      <c r="P9" s="38">
        <v>-364000</v>
      </c>
      <c r="Q9" s="38">
        <v>0</v>
      </c>
      <c r="R9" s="38">
        <v>0</v>
      </c>
      <c r="S9" s="38">
        <v>-613</v>
      </c>
      <c r="T9" s="38">
        <v>831</v>
      </c>
      <c r="U9" s="38">
        <v>2250</v>
      </c>
      <c r="V9" s="38" t="s">
        <v>152</v>
      </c>
      <c r="W9" s="38">
        <v>14</v>
      </c>
      <c r="X9" s="38">
        <v>0</v>
      </c>
      <c r="Y9" s="38">
        <v>0</v>
      </c>
      <c r="Z9" s="38">
        <v>0</v>
      </c>
      <c r="AA9" s="38">
        <v>0</v>
      </c>
      <c r="AB9" s="38">
        <v>-539</v>
      </c>
      <c r="AC9" s="42">
        <v>1200</v>
      </c>
      <c r="AD9" s="38">
        <v>11.373499800000001</v>
      </c>
      <c r="AE9" s="38">
        <v>-73.322343847591156</v>
      </c>
      <c r="AF9" s="38">
        <v>-1.3868E-2</v>
      </c>
      <c r="AG9" s="38">
        <v>-165850</v>
      </c>
      <c r="AH9" s="38">
        <v>0</v>
      </c>
      <c r="AI9" s="38">
        <v>0</v>
      </c>
      <c r="AJ9" s="38">
        <v>-11509.055049999999</v>
      </c>
      <c r="AK9" s="38">
        <v>386.8</v>
      </c>
      <c r="AL9" s="38">
        <v>14.575499799999999</v>
      </c>
      <c r="AM9" s="38">
        <v>-90.229991481545682</v>
      </c>
      <c r="AN9" s="38">
        <v>-1.4614E-2</v>
      </c>
      <c r="AO9" s="38">
        <v>-165850</v>
      </c>
      <c r="AP9" s="38">
        <v>0</v>
      </c>
      <c r="AQ9" s="38">
        <v>0</v>
      </c>
      <c r="AR9" s="38">
        <v>-12236.63365</v>
      </c>
      <c r="AS9" s="38">
        <v>421</v>
      </c>
      <c r="AT9" s="38">
        <v>4.4764997999999991</v>
      </c>
      <c r="AU9" s="38">
        <v>-34.212541233869452</v>
      </c>
      <c r="AV9" s="38">
        <v>-8.5399999999999994E-4</v>
      </c>
      <c r="AW9" s="38">
        <v>-170900</v>
      </c>
      <c r="AX9" s="38">
        <v>0</v>
      </c>
      <c r="AY9" s="38">
        <v>0</v>
      </c>
      <c r="AZ9" s="38">
        <v>-12555.63365</v>
      </c>
      <c r="BA9" s="38">
        <v>458.4</v>
      </c>
      <c r="BB9" s="38">
        <v>-0.69350019999999901</v>
      </c>
      <c r="BC9" s="38">
        <v>13.518921714746696</v>
      </c>
      <c r="BD9" s="38">
        <v>-8.1999999999999998E-4</v>
      </c>
      <c r="BE9" s="38">
        <v>-174725</v>
      </c>
      <c r="BF9" s="38">
        <v>0</v>
      </c>
      <c r="BG9" s="38">
        <v>0</v>
      </c>
      <c r="BH9" s="38">
        <v>-19912.228800000001</v>
      </c>
      <c r="BI9" s="38">
        <v>831</v>
      </c>
      <c r="BJ9" s="38">
        <v>-4.2575001999999991</v>
      </c>
      <c r="BK9" s="38">
        <v>35.65328291138983</v>
      </c>
      <c r="BL9" s="38">
        <v>9.5199999999999994E-4</v>
      </c>
      <c r="BM9" s="38">
        <v>7275</v>
      </c>
      <c r="BN9" s="38">
        <v>0</v>
      </c>
      <c r="BO9" s="38">
        <v>0</v>
      </c>
    </row>
    <row r="10" spans="1:67">
      <c r="A10" s="38" t="s">
        <v>179</v>
      </c>
      <c r="B10" s="38" t="s">
        <v>161</v>
      </c>
      <c r="C10" s="38" t="s">
        <v>180</v>
      </c>
      <c r="D10" s="38"/>
      <c r="E10" s="39">
        <v>169.87314000000001</v>
      </c>
      <c r="F10" s="38">
        <v>4.3520000000000003</v>
      </c>
      <c r="G10" s="76">
        <v>-29730</v>
      </c>
      <c r="H10" s="78">
        <v>33.68</v>
      </c>
      <c r="I10" s="38">
        <v>600</v>
      </c>
      <c r="J10" s="38" t="s">
        <v>157</v>
      </c>
      <c r="K10" s="38">
        <v>433</v>
      </c>
      <c r="L10" s="38">
        <v>570</v>
      </c>
      <c r="M10" s="38" t="s">
        <v>165</v>
      </c>
      <c r="N10" s="38">
        <v>39.719002000000003</v>
      </c>
      <c r="O10" s="38">
        <v>-1.1703E-2</v>
      </c>
      <c r="P10" s="38">
        <v>0</v>
      </c>
      <c r="Q10" s="38">
        <v>0</v>
      </c>
      <c r="R10" s="38">
        <v>0</v>
      </c>
      <c r="S10" s="38">
        <v>-11104</v>
      </c>
      <c r="T10" s="38">
        <v>483</v>
      </c>
      <c r="U10" s="38">
        <v>2900</v>
      </c>
      <c r="V10" s="38" t="s">
        <v>152</v>
      </c>
      <c r="W10" s="38">
        <v>32.659100000000002</v>
      </c>
      <c r="X10" s="38">
        <v>-1.5083E-3</v>
      </c>
      <c r="Y10" s="38">
        <v>0</v>
      </c>
      <c r="Z10" s="38">
        <v>0</v>
      </c>
      <c r="AA10" s="38">
        <v>0</v>
      </c>
      <c r="AB10" s="38">
        <v>-7173</v>
      </c>
      <c r="AC10" s="42">
        <v>600</v>
      </c>
      <c r="AD10" s="38">
        <v>22.442019999999999</v>
      </c>
      <c r="AE10" s="38">
        <v>-88.772930856950126</v>
      </c>
      <c r="AF10" s="38">
        <v>-2.23714325E-2</v>
      </c>
      <c r="AG10" s="38">
        <v>62826.25</v>
      </c>
      <c r="AH10" s="38">
        <v>876.66200000000003</v>
      </c>
      <c r="AI10" s="38">
        <v>3.4614350000000001E-8</v>
      </c>
      <c r="AJ10" s="38">
        <v>-33015.527450000001</v>
      </c>
      <c r="AK10" s="38">
        <v>433</v>
      </c>
      <c r="AL10" s="38">
        <v>-10.615252200000004</v>
      </c>
      <c r="AM10" s="38">
        <v>114.24985569572667</v>
      </c>
      <c r="AN10" s="38">
        <v>1.2122167499999999E-2</v>
      </c>
      <c r="AO10" s="38">
        <v>151197.25</v>
      </c>
      <c r="AP10" s="38">
        <v>876.66200000000003</v>
      </c>
      <c r="AQ10" s="38">
        <v>3.4614350000000001E-8</v>
      </c>
      <c r="AR10" s="38">
        <v>-40700.527450000001</v>
      </c>
      <c r="AS10" s="38">
        <v>483</v>
      </c>
      <c r="AT10" s="38">
        <v>-3.555350200000003</v>
      </c>
      <c r="AU10" s="38">
        <v>67.403581175822026</v>
      </c>
      <c r="AV10" s="38">
        <v>1.9274674999999999E-3</v>
      </c>
      <c r="AW10" s="38">
        <v>151197.25</v>
      </c>
      <c r="AX10" s="38">
        <v>876.66200000000003</v>
      </c>
      <c r="AY10" s="38">
        <v>3.4614350000000001E-8</v>
      </c>
      <c r="AZ10" s="38">
        <v>-36769.527450000001</v>
      </c>
      <c r="BA10" s="42">
        <v>600</v>
      </c>
      <c r="BB10" s="38">
        <v>3</v>
      </c>
      <c r="BC10" s="38">
        <v>3</v>
      </c>
      <c r="BD10" s="38">
        <v>1</v>
      </c>
      <c r="BE10" s="38">
        <v>57</v>
      </c>
      <c r="BF10" s="38">
        <v>0.5</v>
      </c>
      <c r="BG10" s="38">
        <v>65</v>
      </c>
      <c r="BH10" s="38">
        <v>1.5</v>
      </c>
    </row>
    <row r="11" spans="1:67">
      <c r="A11" s="37" t="s">
        <v>0</v>
      </c>
      <c r="B11" t="s">
        <v>149</v>
      </c>
      <c r="C11" t="s">
        <v>181</v>
      </c>
      <c r="D11" s="43"/>
      <c r="E11" s="39">
        <v>26.981539999999999</v>
      </c>
      <c r="F11">
        <v>2.7</v>
      </c>
      <c r="G11" s="75">
        <v>0</v>
      </c>
      <c r="H11" s="77">
        <v>6.7759999999999998</v>
      </c>
      <c r="I11" s="40">
        <v>5000</v>
      </c>
      <c r="J11" s="38" t="s">
        <v>182</v>
      </c>
      <c r="K11">
        <v>933.61</v>
      </c>
      <c r="L11">
        <v>2580</v>
      </c>
      <c r="M11" t="s">
        <v>152</v>
      </c>
      <c r="N11">
        <v>7.5900002000000004</v>
      </c>
      <c r="O11">
        <v>0</v>
      </c>
      <c r="P11">
        <v>0</v>
      </c>
      <c r="Q11">
        <v>0</v>
      </c>
      <c r="R11">
        <v>0</v>
      </c>
      <c r="S11">
        <v>-196.1</v>
      </c>
      <c r="T11">
        <v>2798</v>
      </c>
      <c r="U11">
        <v>70100</v>
      </c>
      <c r="V11" t="s">
        <v>153</v>
      </c>
      <c r="W11">
        <v>5</v>
      </c>
      <c r="AB11">
        <v>77150</v>
      </c>
      <c r="AC11" s="41">
        <v>5000</v>
      </c>
      <c r="AD11">
        <v>1</v>
      </c>
      <c r="AE11">
        <v>4</v>
      </c>
      <c r="AF11">
        <v>1</v>
      </c>
    </row>
    <row r="12" spans="1:67">
      <c r="A12" s="38" t="s">
        <v>183</v>
      </c>
      <c r="B12" s="38" t="s">
        <v>184</v>
      </c>
      <c r="C12" s="38" t="s">
        <v>185</v>
      </c>
      <c r="D12" s="38"/>
      <c r="E12" s="39">
        <v>60.996219999999994</v>
      </c>
      <c r="F12" s="38">
        <v>2.49E-3</v>
      </c>
      <c r="G12" s="76">
        <v>-153606</v>
      </c>
      <c r="H12" s="78">
        <v>67.947000000000003</v>
      </c>
      <c r="I12" s="38">
        <v>3000</v>
      </c>
      <c r="J12" s="38" t="s">
        <v>182</v>
      </c>
      <c r="K12" s="42">
        <v>3000</v>
      </c>
      <c r="L12" s="38">
        <v>-14.740581000000002</v>
      </c>
      <c r="M12" s="38">
        <v>152.42352650642943</v>
      </c>
      <c r="N12" s="38">
        <v>3.4585390000000005E-3</v>
      </c>
      <c r="O12" s="38">
        <v>-60304.021500000003</v>
      </c>
      <c r="P12" s="38">
        <v>-1291.7060200000001</v>
      </c>
      <c r="Q12" s="38">
        <v>2.6532649999999998E-8</v>
      </c>
      <c r="R12" s="38">
        <v>-146135.69440000001</v>
      </c>
      <c r="S12" s="38">
        <v>933.61</v>
      </c>
      <c r="T12" s="38">
        <v>-4.3909208000000035</v>
      </c>
      <c r="U12" s="38">
        <v>70.990911495201686</v>
      </c>
      <c r="V12" s="38">
        <v>1.309490000000001E-4</v>
      </c>
      <c r="W12" s="38">
        <v>14795.478499999999</v>
      </c>
      <c r="X12" s="38">
        <v>-719.47201999999993</v>
      </c>
      <c r="Y12" s="38">
        <v>2.6532649999999998E-8</v>
      </c>
      <c r="Z12" s="38">
        <v>-150856.76128999999</v>
      </c>
      <c r="AA12" s="38">
        <v>2798</v>
      </c>
      <c r="AB12" s="38">
        <v>-6.9809210000000022</v>
      </c>
      <c r="AC12" s="38">
        <v>119.19047280579703</v>
      </c>
      <c r="AD12" s="38">
        <v>1.309490000000001E-4</v>
      </c>
      <c r="AE12" s="38">
        <v>14795.478499999999</v>
      </c>
      <c r="AF12" s="38">
        <v>-719.47201999999993</v>
      </c>
      <c r="AG12" s="38">
        <v>2.6532649999999998E-8</v>
      </c>
      <c r="AH12" s="38">
        <v>-228202.8609</v>
      </c>
      <c r="AI12" s="42">
        <v>3000</v>
      </c>
      <c r="AJ12" s="38">
        <v>3</v>
      </c>
      <c r="AK12" s="38">
        <v>65</v>
      </c>
      <c r="AL12" s="38">
        <v>1</v>
      </c>
      <c r="AM12" s="38">
        <v>38</v>
      </c>
      <c r="AN12" s="38">
        <v>1</v>
      </c>
      <c r="AO12" s="38">
        <v>4</v>
      </c>
      <c r="AP12" s="38">
        <v>1</v>
      </c>
    </row>
    <row r="13" spans="1:67">
      <c r="A13" s="38" t="s">
        <v>186</v>
      </c>
      <c r="B13" s="38" t="s">
        <v>187</v>
      </c>
      <c r="C13" s="38" t="s">
        <v>188</v>
      </c>
      <c r="D13" s="38" t="s">
        <v>189</v>
      </c>
      <c r="E13" s="39">
        <v>78.003559999999993</v>
      </c>
      <c r="F13" s="38">
        <v>2.42</v>
      </c>
      <c r="G13" s="76">
        <v>-309110</v>
      </c>
      <c r="H13" s="78">
        <v>16.358000000000001</v>
      </c>
      <c r="I13" s="38">
        <v>700</v>
      </c>
      <c r="J13" s="38" t="s">
        <v>182</v>
      </c>
      <c r="K13" s="42">
        <v>700</v>
      </c>
      <c r="L13" s="38">
        <v>9.3238999000000007</v>
      </c>
      <c r="M13" s="38">
        <v>74.158605261610319</v>
      </c>
      <c r="N13" s="38">
        <v>-2.3726250500000001E-2</v>
      </c>
      <c r="O13" s="38">
        <v>85583.25</v>
      </c>
      <c r="P13" s="38">
        <v>-403.12700000000007</v>
      </c>
      <c r="Q13" s="38">
        <v>3.4262809750000003E-6</v>
      </c>
      <c r="R13" s="38">
        <v>-305351.62485000002</v>
      </c>
      <c r="S13" s="42">
        <v>700</v>
      </c>
      <c r="T13" s="38">
        <v>3</v>
      </c>
      <c r="U13" s="38">
        <v>65</v>
      </c>
      <c r="V13" s="38">
        <v>1.5</v>
      </c>
      <c r="W13" s="38">
        <v>38</v>
      </c>
      <c r="X13" s="38">
        <v>1.5</v>
      </c>
      <c r="Y13" s="38">
        <v>4</v>
      </c>
      <c r="Z13" s="38">
        <v>1</v>
      </c>
    </row>
    <row r="14" spans="1:67">
      <c r="A14" s="38" t="s">
        <v>190</v>
      </c>
      <c r="B14" s="38" t="s">
        <v>155</v>
      </c>
      <c r="C14" s="38" t="s">
        <v>191</v>
      </c>
      <c r="D14" s="38"/>
      <c r="E14" s="39">
        <v>342.15387999999996</v>
      </c>
      <c r="F14" s="38">
        <v>2.71</v>
      </c>
      <c r="G14" s="76">
        <v>-822620</v>
      </c>
      <c r="H14" s="78">
        <v>57.2</v>
      </c>
      <c r="I14" s="38">
        <v>1100</v>
      </c>
      <c r="J14" s="38" t="s">
        <v>192</v>
      </c>
      <c r="K14" s="42">
        <v>1100</v>
      </c>
      <c r="L14" s="38">
        <v>-290.60372060000003</v>
      </c>
      <c r="M14" s="38">
        <v>2739.147240517404</v>
      </c>
      <c r="N14" s="38">
        <v>7.9510417999999999E-2</v>
      </c>
      <c r="O14" s="38">
        <v>-1632460</v>
      </c>
      <c r="P14" s="38">
        <v>-20144.524000000001</v>
      </c>
      <c r="Q14" s="38">
        <v>-7.0808991E-6</v>
      </c>
      <c r="R14" s="38">
        <v>-717702.75020000001</v>
      </c>
      <c r="S14" s="38">
        <v>368.3</v>
      </c>
      <c r="T14" s="38">
        <v>-297.39272060000002</v>
      </c>
      <c r="U14" s="38">
        <v>2784.6960775752259</v>
      </c>
      <c r="V14" s="38">
        <v>8.4748417999999992E-2</v>
      </c>
      <c r="W14" s="38">
        <v>-1399060</v>
      </c>
      <c r="X14" s="38">
        <v>-20144.524000000001</v>
      </c>
      <c r="Y14" s="38">
        <v>-7.0808991E-6</v>
      </c>
      <c r="Z14" s="38">
        <v>-721048.076</v>
      </c>
      <c r="AA14" s="38">
        <v>388.36</v>
      </c>
      <c r="AB14" s="38">
        <v>-321.77372030000004</v>
      </c>
      <c r="AC14" s="38">
        <v>2928.472664831198</v>
      </c>
      <c r="AD14" s="38">
        <v>0.12228141799999999</v>
      </c>
      <c r="AE14" s="38">
        <v>-1399060</v>
      </c>
      <c r="AF14" s="38">
        <v>-20144.524000000001</v>
      </c>
      <c r="AG14" s="38">
        <v>-7.0808991E-6</v>
      </c>
      <c r="AH14" s="38">
        <v>-726094.82354090002</v>
      </c>
      <c r="AI14" s="38">
        <v>432</v>
      </c>
      <c r="AJ14" s="38">
        <v>-305.50172029999999</v>
      </c>
      <c r="AK14" s="38">
        <v>2850.3886227292478</v>
      </c>
      <c r="AL14" s="38">
        <v>8.9674417999999992E-2</v>
      </c>
      <c r="AM14" s="38">
        <v>235940</v>
      </c>
      <c r="AN14" s="38">
        <v>-20144.524000000001</v>
      </c>
      <c r="AO14" s="38">
        <v>-7.0808991E-6</v>
      </c>
      <c r="AP14" s="38">
        <v>-732720.01249999995</v>
      </c>
      <c r="AQ14" s="38">
        <v>881.8</v>
      </c>
      <c r="AR14" s="38">
        <v>-302.87432060000003</v>
      </c>
      <c r="AS14" s="38">
        <v>2878.7621508690559</v>
      </c>
      <c r="AT14" s="38">
        <v>8.5358707999999991E-2</v>
      </c>
      <c r="AU14" s="38">
        <v>-1441004.5</v>
      </c>
      <c r="AV14" s="38">
        <v>-20144.524000000001</v>
      </c>
      <c r="AW14" s="38">
        <v>-7.1078990999999999E-6</v>
      </c>
      <c r="AX14" s="38">
        <v>-768178.86620000005</v>
      </c>
      <c r="AY14" s="38">
        <v>933.61</v>
      </c>
      <c r="AZ14" s="38">
        <v>-282.1750002</v>
      </c>
      <c r="BA14" s="38">
        <v>2715.8969208465996</v>
      </c>
      <c r="BB14" s="38">
        <v>7.8703527999999995E-2</v>
      </c>
      <c r="BC14" s="38">
        <v>-1290805.5</v>
      </c>
      <c r="BD14" s="38">
        <v>-19000.056</v>
      </c>
      <c r="BE14" s="38">
        <v>-7.1078990999999999E-6</v>
      </c>
      <c r="BF14" s="38">
        <v>-777620.99997999996</v>
      </c>
      <c r="BG14" s="42">
        <v>1100</v>
      </c>
      <c r="BH14" s="38">
        <v>3</v>
      </c>
      <c r="BI14" s="38">
        <v>81</v>
      </c>
      <c r="BJ14" s="38">
        <v>3</v>
      </c>
      <c r="BK14" s="38">
        <v>65</v>
      </c>
      <c r="BL14" s="38">
        <v>6</v>
      </c>
      <c r="BM14" s="38">
        <v>4</v>
      </c>
      <c r="BN14" s="38">
        <v>2</v>
      </c>
    </row>
    <row r="15" spans="1:67">
      <c r="A15" s="38" t="s">
        <v>193</v>
      </c>
      <c r="B15" s="38" t="s">
        <v>184</v>
      </c>
      <c r="C15" s="38" t="s">
        <v>194</v>
      </c>
      <c r="D15" s="38"/>
      <c r="E15" s="39">
        <v>266.67928000000001</v>
      </c>
      <c r="F15" s="38">
        <v>1.09E-2</v>
      </c>
      <c r="G15" s="76">
        <v>-309690</v>
      </c>
      <c r="H15" s="78">
        <v>113.514</v>
      </c>
      <c r="I15" s="38">
        <v>2000</v>
      </c>
      <c r="J15" s="38" t="s">
        <v>182</v>
      </c>
      <c r="K15" s="42">
        <v>2000</v>
      </c>
      <c r="L15" s="38">
        <v>-24.446419000000006</v>
      </c>
      <c r="M15" s="38">
        <v>257.53188146905757</v>
      </c>
      <c r="N15" s="38">
        <v>7.2210540000000002E-3</v>
      </c>
      <c r="O15" s="38">
        <v>-55500.25</v>
      </c>
      <c r="P15" s="38">
        <v>-1340.4443800000001</v>
      </c>
      <c r="Q15" s="38">
        <v>-2.5217449999999998E-8</v>
      </c>
      <c r="R15" s="38">
        <v>-304392.69390000001</v>
      </c>
      <c r="S15" s="38">
        <v>933.61</v>
      </c>
      <c r="T15" s="38">
        <v>-3.7470986000000011</v>
      </c>
      <c r="U15" s="38">
        <v>94.666651446601861</v>
      </c>
      <c r="V15" s="38">
        <v>5.6587399999999996E-4</v>
      </c>
      <c r="W15" s="38">
        <v>94698.75</v>
      </c>
      <c r="X15" s="38">
        <v>-195.97638000000001</v>
      </c>
      <c r="Y15" s="38">
        <v>-2.5217449999999998E-8</v>
      </c>
      <c r="Z15" s="38">
        <v>-313834.82767999999</v>
      </c>
      <c r="AA15" s="42">
        <v>2000</v>
      </c>
      <c r="AB15" s="38">
        <v>2</v>
      </c>
      <c r="AC15" s="38">
        <v>4</v>
      </c>
      <c r="AD15" s="38">
        <v>2</v>
      </c>
      <c r="AE15" s="38">
        <v>20</v>
      </c>
      <c r="AF15" s="38">
        <v>3</v>
      </c>
    </row>
    <row r="16" spans="1:67">
      <c r="A16" s="38" t="s">
        <v>195</v>
      </c>
      <c r="B16" s="38" t="s">
        <v>184</v>
      </c>
      <c r="C16" s="38" t="s">
        <v>196</v>
      </c>
      <c r="D16" s="38"/>
      <c r="E16" s="39">
        <v>815.38990000000001</v>
      </c>
      <c r="F16" s="38">
        <v>3.3300000000000003E-2</v>
      </c>
      <c r="G16" s="76">
        <v>-117000</v>
      </c>
      <c r="H16" s="78">
        <v>142.751</v>
      </c>
      <c r="I16" s="38">
        <v>2000</v>
      </c>
      <c r="J16" s="38" t="s">
        <v>197</v>
      </c>
      <c r="K16" s="42">
        <v>2000</v>
      </c>
      <c r="L16" s="38">
        <v>-10.308318</v>
      </c>
      <c r="M16" s="38">
        <v>49.239705049690599</v>
      </c>
      <c r="N16" s="38">
        <v>1.0952814000000002E-2</v>
      </c>
      <c r="O16" s="38">
        <v>-42706</v>
      </c>
      <c r="P16" s="38">
        <v>-1144.4680000000001</v>
      </c>
      <c r="Q16" s="38">
        <v>1.85867E-8</v>
      </c>
      <c r="R16" s="38">
        <v>-108931.94750000001</v>
      </c>
      <c r="S16" s="38">
        <v>386.8</v>
      </c>
      <c r="T16" s="38">
        <v>8.9036819999999963</v>
      </c>
      <c r="U16" s="38">
        <v>-52.206180754036666</v>
      </c>
      <c r="V16" s="38">
        <v>6.476814E-3</v>
      </c>
      <c r="W16" s="38">
        <v>-42706</v>
      </c>
      <c r="X16" s="38">
        <v>-1144.4680000000001</v>
      </c>
      <c r="Y16" s="38">
        <v>1.85867E-8</v>
      </c>
      <c r="Z16" s="38">
        <v>-113297.4191</v>
      </c>
      <c r="AA16" s="38">
        <v>458.4</v>
      </c>
      <c r="AB16" s="38">
        <v>-22.116318</v>
      </c>
      <c r="AC16" s="38">
        <v>234.18259693766021</v>
      </c>
      <c r="AD16" s="38">
        <v>6.6808140000000002E-3</v>
      </c>
      <c r="AE16" s="38">
        <v>-65656</v>
      </c>
      <c r="AF16" s="38">
        <v>-1144.4680000000001</v>
      </c>
      <c r="AG16" s="38">
        <v>1.85867E-8</v>
      </c>
      <c r="AH16" s="38">
        <v>-157436.99</v>
      </c>
      <c r="AI16" s="38">
        <v>933.61</v>
      </c>
      <c r="AJ16" s="38">
        <v>-1.4169975999999949</v>
      </c>
      <c r="AK16" s="38">
        <v>71.317366915204644</v>
      </c>
      <c r="AL16" s="38">
        <v>2.5633999999999992E-5</v>
      </c>
      <c r="AM16" s="38">
        <v>84543</v>
      </c>
      <c r="AN16" s="38">
        <v>0</v>
      </c>
      <c r="AO16" s="38">
        <v>1.85867E-8</v>
      </c>
      <c r="AP16" s="38">
        <v>-166879.12377999999</v>
      </c>
      <c r="AQ16" s="42">
        <v>2000</v>
      </c>
      <c r="AR16" s="38">
        <v>2</v>
      </c>
      <c r="AS16" s="38">
        <v>4</v>
      </c>
      <c r="AT16" s="38">
        <v>2</v>
      </c>
      <c r="AU16" s="38">
        <v>43</v>
      </c>
      <c r="AV16" s="38">
        <v>3</v>
      </c>
    </row>
    <row r="17" spans="1:65">
      <c r="A17" s="38" t="s">
        <v>198</v>
      </c>
      <c r="B17" s="38" t="s">
        <v>184</v>
      </c>
      <c r="C17" s="38" t="s">
        <v>199</v>
      </c>
      <c r="D17" s="38"/>
      <c r="E17" s="39">
        <v>69.962479999999999</v>
      </c>
      <c r="F17" s="38">
        <v>2.8600000000000001E-3</v>
      </c>
      <c r="G17" s="76">
        <v>-34700</v>
      </c>
      <c r="H17" s="78">
        <v>60.308999999999997</v>
      </c>
      <c r="I17" s="44">
        <v>4000</v>
      </c>
      <c r="J17" s="38" t="s">
        <v>200</v>
      </c>
      <c r="K17" s="42">
        <v>4000</v>
      </c>
      <c r="L17" s="38">
        <v>-15.954850000000002</v>
      </c>
      <c r="M17" s="38">
        <v>112.54536045719749</v>
      </c>
      <c r="N17" s="38">
        <v>6.6657715000000006E-3</v>
      </c>
      <c r="O17" s="38">
        <v>-65444.5</v>
      </c>
      <c r="P17" s="38">
        <v>-1127.6560000000002</v>
      </c>
      <c r="Q17" s="38">
        <v>6.5240750000000001E-9</v>
      </c>
      <c r="R17" s="38">
        <v>-28689.423849999999</v>
      </c>
      <c r="S17" s="38">
        <v>933.61</v>
      </c>
      <c r="T17" s="38">
        <v>4.7445503999999978</v>
      </c>
      <c r="U17" s="38">
        <v>-50.320496689961374</v>
      </c>
      <c r="V17" s="38">
        <v>1.0591499999999988E-5</v>
      </c>
      <c r="W17" s="38">
        <v>84754.5</v>
      </c>
      <c r="X17" s="38">
        <v>16.811999999999983</v>
      </c>
      <c r="Y17" s="38">
        <v>6.5240750000000001E-9</v>
      </c>
      <c r="Z17" s="38">
        <v>-38131.557630000003</v>
      </c>
      <c r="AA17" s="42">
        <v>2798</v>
      </c>
      <c r="AB17" s="38">
        <v>-0.435450000000003</v>
      </c>
      <c r="AC17" s="38">
        <v>46.078625931229269</v>
      </c>
      <c r="AD17" s="38">
        <v>1.0591499999999988E-5</v>
      </c>
      <c r="AE17" s="38">
        <v>84754.5</v>
      </c>
      <c r="AF17" s="38">
        <v>16.811999999999983</v>
      </c>
      <c r="AG17">
        <v>6.5240750000000001E-9</v>
      </c>
      <c r="AH17">
        <v>-192823.75685000001</v>
      </c>
      <c r="AI17">
        <v>3000</v>
      </c>
      <c r="AJ17">
        <v>-2.6155000000000008</v>
      </c>
      <c r="AK17">
        <v>66.508833545616739</v>
      </c>
      <c r="AL17">
        <v>3.2917999999999999E-4</v>
      </c>
      <c r="AM17">
        <v>48160</v>
      </c>
      <c r="AN17">
        <v>-232.3</v>
      </c>
      <c r="AO17">
        <v>-9.6760000000000001E-9</v>
      </c>
      <c r="AP17">
        <v>-190524.5</v>
      </c>
      <c r="AQ17" s="41">
        <v>4000</v>
      </c>
      <c r="AR17">
        <v>2</v>
      </c>
      <c r="AS17">
        <v>4</v>
      </c>
      <c r="AT17">
        <v>2</v>
      </c>
      <c r="AU17">
        <v>65</v>
      </c>
      <c r="AV17">
        <v>0.5</v>
      </c>
    </row>
    <row r="18" spans="1:65">
      <c r="A18" s="38" t="s">
        <v>201</v>
      </c>
      <c r="B18" s="38" t="s">
        <v>184</v>
      </c>
      <c r="C18" s="38" t="s">
        <v>202</v>
      </c>
      <c r="D18" s="38"/>
      <c r="E18" s="39">
        <v>85.961879999999994</v>
      </c>
      <c r="F18" s="38">
        <v>3.5200000000000001E-3</v>
      </c>
      <c r="G18" s="76">
        <v>-94300</v>
      </c>
      <c r="H18" s="78">
        <v>67.156000000000006</v>
      </c>
      <c r="I18" s="44">
        <v>4000</v>
      </c>
      <c r="J18" s="38" t="s">
        <v>200</v>
      </c>
      <c r="K18" s="42">
        <v>4000</v>
      </c>
      <c r="L18" s="38">
        <v>-13.9392</v>
      </c>
      <c r="M18" s="38">
        <v>108.98028713826682</v>
      </c>
      <c r="N18" s="38">
        <v>6.3626730000000001E-3</v>
      </c>
      <c r="O18" s="38">
        <v>51900</v>
      </c>
      <c r="P18" s="38">
        <v>-809.38400000000013</v>
      </c>
      <c r="Q18" s="38">
        <v>2.5935650000000002E-8</v>
      </c>
      <c r="R18" s="38">
        <v>-91249.180699999997</v>
      </c>
      <c r="S18" s="38">
        <v>933.61</v>
      </c>
      <c r="T18" s="38">
        <v>6.7602004000000022</v>
      </c>
      <c r="U18" s="38">
        <v>-53.885570008892046</v>
      </c>
      <c r="V18" s="38">
        <v>-2.9250700000000001E-4</v>
      </c>
      <c r="W18" s="38">
        <v>202099</v>
      </c>
      <c r="X18" s="38">
        <v>335.084</v>
      </c>
      <c r="Y18" s="38">
        <v>2.5935650000000002E-8</v>
      </c>
      <c r="Z18" s="38">
        <v>-100691.31448</v>
      </c>
      <c r="AA18" s="42">
        <v>2798</v>
      </c>
      <c r="AB18" s="38">
        <v>1.5801999999999978</v>
      </c>
      <c r="AC18" s="38">
        <v>42.513552612298646</v>
      </c>
      <c r="AD18" s="38">
        <v>-2.9250700000000001E-4</v>
      </c>
      <c r="AE18" s="38">
        <v>202099</v>
      </c>
      <c r="AF18" s="38">
        <v>335.084</v>
      </c>
      <c r="AG18">
        <v>2.5935650000000002E-8</v>
      </c>
      <c r="AH18">
        <v>-255383.51370000001</v>
      </c>
      <c r="AI18">
        <v>3000</v>
      </c>
      <c r="AJ18">
        <v>-2.7798999999999978</v>
      </c>
      <c r="AK18">
        <v>83.373967841073593</v>
      </c>
      <c r="AL18">
        <v>3.4466999999999999E-4</v>
      </c>
      <c r="AM18">
        <v>128910</v>
      </c>
      <c r="AN18">
        <v>-163.13999999999999</v>
      </c>
      <c r="AO18">
        <v>-6.4644999999999998E-9</v>
      </c>
      <c r="AP18">
        <v>-250785</v>
      </c>
      <c r="AQ18" s="41">
        <v>4000</v>
      </c>
      <c r="AR18">
        <v>2</v>
      </c>
      <c r="AS18">
        <v>4</v>
      </c>
      <c r="AT18">
        <v>2</v>
      </c>
      <c r="AU18">
        <v>65</v>
      </c>
      <c r="AV18">
        <v>1</v>
      </c>
    </row>
    <row r="19" spans="1:65">
      <c r="A19" s="38" t="s">
        <v>5</v>
      </c>
      <c r="B19" s="38" t="s">
        <v>203</v>
      </c>
      <c r="C19" s="38" t="s">
        <v>204</v>
      </c>
      <c r="D19" s="38" t="s">
        <v>205</v>
      </c>
      <c r="E19" s="39">
        <v>101.96127999999999</v>
      </c>
      <c r="F19" s="38">
        <v>3.9649999999999999</v>
      </c>
      <c r="G19" s="76">
        <v>-400500</v>
      </c>
      <c r="H19" s="78">
        <v>12.17</v>
      </c>
      <c r="I19" s="44">
        <v>4000</v>
      </c>
      <c r="J19" s="38" t="s">
        <v>206</v>
      </c>
      <c r="K19" s="38">
        <v>2327</v>
      </c>
      <c r="L19" s="38">
        <v>26680</v>
      </c>
      <c r="M19" s="38" t="s">
        <v>152</v>
      </c>
      <c r="N19" s="38">
        <v>46</v>
      </c>
      <c r="O19" s="38">
        <v>0</v>
      </c>
      <c r="P19" s="38">
        <v>0</v>
      </c>
      <c r="Q19" s="38">
        <v>0</v>
      </c>
      <c r="R19" s="38">
        <v>0</v>
      </c>
      <c r="S19" s="38">
        <v>-19492</v>
      </c>
      <c r="T19" s="42">
        <v>4000</v>
      </c>
      <c r="U19" s="38">
        <v>-23.447648000000001</v>
      </c>
      <c r="V19" s="38">
        <v>268.45772438409494</v>
      </c>
      <c r="W19" s="38">
        <v>5.8012895E-3</v>
      </c>
      <c r="X19" s="38">
        <v>192610.5</v>
      </c>
      <c r="Y19" s="38">
        <v>-1306.4520000000002</v>
      </c>
      <c r="Z19" s="38">
        <v>4.8600225000000001E-8</v>
      </c>
      <c r="AA19" s="38">
        <v>-396984.93754999997</v>
      </c>
      <c r="AB19" s="38">
        <v>933.61</v>
      </c>
      <c r="AC19" s="38">
        <v>-2.7482480000000038</v>
      </c>
      <c r="AD19" s="38">
        <v>105.59187037255964</v>
      </c>
      <c r="AE19" s="38">
        <v>-8.5389050000000001E-4</v>
      </c>
      <c r="AF19" s="38">
        <v>342809.5</v>
      </c>
      <c r="AG19" s="38">
        <v>-161.98400000000004</v>
      </c>
      <c r="AH19" s="38">
        <v>4.8600225000000001E-8</v>
      </c>
      <c r="AI19" s="38">
        <v>-406427.07133000001</v>
      </c>
      <c r="AJ19" s="38">
        <v>2327</v>
      </c>
      <c r="AK19" s="38">
        <v>-11.549350000000004</v>
      </c>
      <c r="AL19" s="38">
        <v>160.95139134945325</v>
      </c>
      <c r="AM19" s="38">
        <v>-6.9551550000000002E-4</v>
      </c>
      <c r="AN19" s="38">
        <v>109783.5</v>
      </c>
      <c r="AO19" s="38">
        <v>747.33600000000001</v>
      </c>
      <c r="AP19" s="38">
        <v>4.8600225000000001E-8</v>
      </c>
      <c r="AQ19" s="38">
        <v>-421102.07133000001</v>
      </c>
      <c r="AR19" s="42">
        <v>2798</v>
      </c>
      <c r="AS19" s="38">
        <v>-16.72935</v>
      </c>
      <c r="AT19" s="38">
        <v>257.35051039597988</v>
      </c>
      <c r="AU19" s="38">
        <v>-6.9551550000000002E-4</v>
      </c>
      <c r="AV19" s="38">
        <v>109783.5</v>
      </c>
      <c r="AW19" s="38">
        <v>747.33600000000001</v>
      </c>
      <c r="AX19">
        <v>4.8600225000000001E-8</v>
      </c>
      <c r="AY19">
        <v>-575794.27055000002</v>
      </c>
      <c r="AZ19">
        <v>3000</v>
      </c>
      <c r="BA19">
        <v>-23.269500000000001</v>
      </c>
      <c r="BB19">
        <v>318.64113323914233</v>
      </c>
      <c r="BC19">
        <v>2.6024999999999996E-4</v>
      </c>
      <c r="BD19">
        <v>0</v>
      </c>
      <c r="BE19">
        <v>0</v>
      </c>
      <c r="BF19">
        <v>0</v>
      </c>
      <c r="BG19">
        <v>-568896.5</v>
      </c>
      <c r="BH19" s="41">
        <v>4000</v>
      </c>
      <c r="BI19">
        <v>2</v>
      </c>
      <c r="BJ19">
        <v>4</v>
      </c>
      <c r="BK19">
        <v>2</v>
      </c>
      <c r="BL19">
        <v>65</v>
      </c>
      <c r="BM19">
        <v>1.5</v>
      </c>
    </row>
    <row r="20" spans="1:65">
      <c r="A20" s="38" t="s">
        <v>208</v>
      </c>
      <c r="B20" s="38" t="s">
        <v>209</v>
      </c>
      <c r="C20" s="38" t="s">
        <v>210</v>
      </c>
      <c r="D20" s="38" t="s">
        <v>211</v>
      </c>
      <c r="E20" s="39">
        <v>162.04558</v>
      </c>
      <c r="F20" s="38">
        <v>3.16</v>
      </c>
      <c r="G20" s="76">
        <v>-619100</v>
      </c>
      <c r="H20" s="78">
        <v>22.413</v>
      </c>
      <c r="I20" s="38">
        <v>1800</v>
      </c>
      <c r="J20" s="38" t="s">
        <v>212</v>
      </c>
      <c r="K20" s="42">
        <v>1800</v>
      </c>
      <c r="L20" s="38">
        <v>-97.853200099999981</v>
      </c>
      <c r="M20" s="38">
        <v>936.49018745580497</v>
      </c>
      <c r="N20" s="38">
        <v>3.0951950499999999E-2</v>
      </c>
      <c r="O20" s="38">
        <v>-280542.19900000002</v>
      </c>
      <c r="P20" s="38">
        <v>-6349.6282000000001</v>
      </c>
      <c r="Q20" s="38">
        <v>-2.6407241249999997E-6</v>
      </c>
      <c r="R20" s="38">
        <v>-588962.39155000006</v>
      </c>
      <c r="S20" s="38">
        <v>933.61</v>
      </c>
      <c r="T20" s="38">
        <v>-77.153879699999976</v>
      </c>
      <c r="U20" s="38">
        <v>773.62495743334955</v>
      </c>
      <c r="V20" s="38">
        <v>2.4296770499999999E-2</v>
      </c>
      <c r="W20" s="38">
        <v>-130343.19899999999</v>
      </c>
      <c r="X20" s="38">
        <v>-5205.1602000000003</v>
      </c>
      <c r="Y20" s="38">
        <v>-2.6407241249999997E-6</v>
      </c>
      <c r="Z20" s="38">
        <v>-598404.52532999997</v>
      </c>
      <c r="AA20" s="38">
        <v>1687</v>
      </c>
      <c r="AB20" s="38">
        <v>-76.338239699999988</v>
      </c>
      <c r="AC20" s="38">
        <v>775.91232491811911</v>
      </c>
      <c r="AD20" s="38">
        <v>2.35543075E-2</v>
      </c>
      <c r="AE20" s="38">
        <v>-89684.5</v>
      </c>
      <c r="AF20" s="38">
        <v>-5205.1602000000003</v>
      </c>
      <c r="AG20" s="38">
        <v>-2.5801246249999999E-6</v>
      </c>
      <c r="AH20" s="38">
        <v>-610689.87503</v>
      </c>
      <c r="AI20" s="42">
        <v>1800</v>
      </c>
      <c r="AJ20" s="38">
        <v>3</v>
      </c>
      <c r="AK20" s="38">
        <v>4</v>
      </c>
      <c r="AL20" s="38">
        <v>2</v>
      </c>
      <c r="AM20" s="38">
        <v>85</v>
      </c>
      <c r="AN20" s="38">
        <v>1</v>
      </c>
      <c r="AO20" s="38">
        <v>65</v>
      </c>
      <c r="AP20" s="38">
        <v>2.5</v>
      </c>
    </row>
    <row r="21" spans="1:65">
      <c r="A21" s="38" t="s">
        <v>208</v>
      </c>
      <c r="B21" s="38" t="s">
        <v>213</v>
      </c>
      <c r="C21" s="38" t="s">
        <v>210</v>
      </c>
      <c r="D21" s="38" t="s">
        <v>214</v>
      </c>
      <c r="E21" s="39">
        <v>162.04558</v>
      </c>
      <c r="F21" s="38">
        <v>3.25</v>
      </c>
      <c r="G21" s="76">
        <v>-620000</v>
      </c>
      <c r="H21" s="78">
        <v>20.187999999999999</v>
      </c>
      <c r="I21" s="38">
        <v>1600</v>
      </c>
      <c r="J21" s="38" t="s">
        <v>212</v>
      </c>
      <c r="K21" s="42">
        <v>1600</v>
      </c>
      <c r="L21" s="38">
        <v>-48.438614099999995</v>
      </c>
      <c r="M21" s="38">
        <v>534.66459762863906</v>
      </c>
      <c r="N21" s="38">
        <v>9.3388004999999993E-3</v>
      </c>
      <c r="O21" s="38">
        <v>-7723.3149949999934</v>
      </c>
      <c r="P21" s="38">
        <v>-3298.9279999999999</v>
      </c>
      <c r="Q21" s="38">
        <v>2.0400875000000008E-8</v>
      </c>
      <c r="R21" s="38">
        <v>-605077.39155000006</v>
      </c>
      <c r="S21" s="38">
        <v>933.61</v>
      </c>
      <c r="T21" s="38">
        <v>-27.739293699999998</v>
      </c>
      <c r="U21" s="38">
        <v>371.79936760618352</v>
      </c>
      <c r="V21" s="38">
        <v>2.6836205E-3</v>
      </c>
      <c r="W21" s="38">
        <v>142475.68500500001</v>
      </c>
      <c r="X21" s="38">
        <v>-2154.46</v>
      </c>
      <c r="Y21" s="38">
        <v>2.0400875000000008E-8</v>
      </c>
      <c r="Z21" s="38">
        <v>-614519.52532999997</v>
      </c>
      <c r="AA21" s="42">
        <v>1600</v>
      </c>
      <c r="AB21" s="38">
        <v>3</v>
      </c>
      <c r="AC21" s="38">
        <v>4</v>
      </c>
      <c r="AD21" s="38">
        <v>2</v>
      </c>
      <c r="AE21" s="38">
        <v>85</v>
      </c>
      <c r="AF21" s="38">
        <v>1</v>
      </c>
      <c r="AG21" s="38">
        <v>65</v>
      </c>
      <c r="AH21" s="38">
        <v>2.5</v>
      </c>
    </row>
    <row r="22" spans="1:65">
      <c r="A22" s="38" t="s">
        <v>208</v>
      </c>
      <c r="B22" s="38" t="s">
        <v>155</v>
      </c>
      <c r="C22" s="38" t="s">
        <v>210</v>
      </c>
      <c r="D22" s="38" t="s">
        <v>215</v>
      </c>
      <c r="E22" s="39">
        <v>162.04558</v>
      </c>
      <c r="F22" s="38">
        <v>3.23</v>
      </c>
      <c r="G22" s="76">
        <v>-618500</v>
      </c>
      <c r="H22" s="78">
        <v>22.966000000000001</v>
      </c>
      <c r="I22" s="38">
        <v>1800</v>
      </c>
      <c r="J22" s="38" t="s">
        <v>212</v>
      </c>
      <c r="K22" s="42">
        <v>1800</v>
      </c>
      <c r="L22" s="38">
        <v>-43.015213099999997</v>
      </c>
      <c r="M22" s="38">
        <v>485.17029659516334</v>
      </c>
      <c r="N22" s="38">
        <v>8.4979905000000001E-3</v>
      </c>
      <c r="O22" s="38">
        <v>-7546.2084899999936</v>
      </c>
      <c r="P22" s="38">
        <v>-2922.6480000000001</v>
      </c>
      <c r="Q22" s="38">
        <v>2.0400875000000008E-8</v>
      </c>
      <c r="R22" s="38">
        <v>-605285.39155000006</v>
      </c>
      <c r="S22" s="38">
        <v>933.61</v>
      </c>
      <c r="T22" s="38">
        <v>-22.315892699999999</v>
      </c>
      <c r="U22" s="38">
        <v>322.3050665727078</v>
      </c>
      <c r="V22" s="38">
        <v>1.8428105E-3</v>
      </c>
      <c r="W22" s="38">
        <v>142652.79151000001</v>
      </c>
      <c r="X22" s="38">
        <v>-1778.18</v>
      </c>
      <c r="Y22" s="38">
        <v>2.0400875000000008E-8</v>
      </c>
      <c r="Z22" s="38">
        <v>-614727.52532999997</v>
      </c>
      <c r="AA22" s="38">
        <v>1687</v>
      </c>
      <c r="AB22" s="38">
        <v>-21.500252700000004</v>
      </c>
      <c r="AC22" s="38">
        <v>324.59243405747713</v>
      </c>
      <c r="AD22" s="38">
        <v>1.1003475E-3</v>
      </c>
      <c r="AE22" s="38">
        <v>183311.49051</v>
      </c>
      <c r="AF22" s="38">
        <v>-1778.18</v>
      </c>
      <c r="AG22" s="38">
        <v>8.1000375000000008E-8</v>
      </c>
      <c r="AH22" s="38">
        <v>-627012.87503</v>
      </c>
      <c r="AI22" s="42">
        <v>1800</v>
      </c>
      <c r="AJ22" s="38">
        <v>3</v>
      </c>
      <c r="AK22" s="38">
        <v>4</v>
      </c>
      <c r="AL22" s="38">
        <v>2</v>
      </c>
      <c r="AM22" s="38">
        <v>85</v>
      </c>
      <c r="AN22" s="38">
        <v>1</v>
      </c>
      <c r="AO22" s="38">
        <v>65</v>
      </c>
      <c r="AP22" s="38">
        <v>2.5</v>
      </c>
    </row>
    <row r="23" spans="1:65">
      <c r="A23" s="38" t="s">
        <v>216</v>
      </c>
      <c r="B23" s="38" t="s">
        <v>155</v>
      </c>
      <c r="C23" s="38" t="s">
        <v>217</v>
      </c>
      <c r="D23" s="38" t="s">
        <v>218</v>
      </c>
      <c r="E23" s="39">
        <v>181.84008</v>
      </c>
      <c r="F23" s="38">
        <v>3.62</v>
      </c>
      <c r="G23" s="76">
        <v>-620600</v>
      </c>
      <c r="H23" s="78">
        <v>26.2</v>
      </c>
      <c r="I23" s="38">
        <v>1800</v>
      </c>
      <c r="J23" s="38" t="s">
        <v>219</v>
      </c>
      <c r="K23" s="42">
        <v>1800</v>
      </c>
      <c r="L23" s="38">
        <v>-11.977570800000002</v>
      </c>
      <c r="M23" s="38">
        <v>198.74187513821335</v>
      </c>
      <c r="N23" s="38">
        <v>4.1349874999999994E-3</v>
      </c>
      <c r="O23" s="38">
        <v>600123.5</v>
      </c>
      <c r="P23" s="38">
        <v>101.09199999999987</v>
      </c>
      <c r="Q23" s="38">
        <v>8.1000375000000008E-8</v>
      </c>
      <c r="R23" s="38">
        <v>-628698.01694999996</v>
      </c>
      <c r="S23" s="38">
        <v>933.61</v>
      </c>
      <c r="T23" s="38">
        <v>8.7217496000000025</v>
      </c>
      <c r="U23" s="38">
        <v>35.876645115757924</v>
      </c>
      <c r="V23" s="38">
        <v>-2.5201924999999998E-3</v>
      </c>
      <c r="W23" s="38">
        <v>750322.5</v>
      </c>
      <c r="X23" s="38">
        <v>1245.56</v>
      </c>
      <c r="Y23" s="38">
        <v>8.1000375000000008E-8</v>
      </c>
      <c r="Z23" s="38">
        <v>-638140.15072999999</v>
      </c>
      <c r="AA23" s="38">
        <v>1156</v>
      </c>
      <c r="AB23" s="38">
        <v>3.477325399999998</v>
      </c>
      <c r="AC23" s="38">
        <v>77.850865640317977</v>
      </c>
      <c r="AD23" s="38">
        <v>-1.5720325000000003E-3</v>
      </c>
      <c r="AE23" s="38">
        <v>2159787.5</v>
      </c>
      <c r="AF23" s="38">
        <v>1245.56</v>
      </c>
      <c r="AG23" s="38">
        <v>8.1000375000000008E-8</v>
      </c>
      <c r="AH23" s="38">
        <v>-646391.16573000001</v>
      </c>
      <c r="AI23" s="42">
        <v>1800</v>
      </c>
      <c r="AJ23" s="38">
        <v>3</v>
      </c>
      <c r="AK23" s="38">
        <v>4</v>
      </c>
      <c r="AL23" s="38">
        <v>2</v>
      </c>
      <c r="AM23" s="38">
        <v>94</v>
      </c>
      <c r="AN23" s="38">
        <v>1</v>
      </c>
      <c r="AO23" s="38">
        <v>65</v>
      </c>
      <c r="AP23" s="38">
        <v>2.5</v>
      </c>
    </row>
    <row r="24" spans="1:65">
      <c r="A24" s="38" t="s">
        <v>220</v>
      </c>
      <c r="B24" s="38" t="s">
        <v>155</v>
      </c>
      <c r="C24" s="38" t="s">
        <v>221</v>
      </c>
      <c r="D24" s="38"/>
      <c r="E24" s="39">
        <v>143.95916</v>
      </c>
      <c r="F24" s="38">
        <v>2.36</v>
      </c>
      <c r="G24" s="76">
        <v>-49900</v>
      </c>
      <c r="H24" s="78">
        <v>21.263999999999999</v>
      </c>
      <c r="I24" s="38">
        <v>2000</v>
      </c>
      <c r="J24" s="38" t="s">
        <v>182</v>
      </c>
      <c r="K24" s="42">
        <v>2000</v>
      </c>
      <c r="L24" s="38">
        <v>5.1675589999999971</v>
      </c>
      <c r="M24" s="38">
        <v>-55.582977151347137</v>
      </c>
      <c r="N24" s="38">
        <v>3.2740720000000011E-3</v>
      </c>
      <c r="O24" s="38">
        <v>507611.5</v>
      </c>
      <c r="P24" s="38">
        <v>1193.9820199999999</v>
      </c>
      <c r="Q24" s="38">
        <v>4.2260239999999996E-7</v>
      </c>
      <c r="R24" s="38">
        <v>-61759.352899999998</v>
      </c>
      <c r="S24" s="38">
        <v>933.61</v>
      </c>
      <c r="T24" s="38">
        <v>46.5661998</v>
      </c>
      <c r="U24" s="38">
        <v>-381.31343719625812</v>
      </c>
      <c r="V24" s="38">
        <v>-1.0036288000000001E-2</v>
      </c>
      <c r="W24" s="38">
        <v>808009.5</v>
      </c>
      <c r="X24" s="38">
        <v>3482.9180200000001</v>
      </c>
      <c r="Y24" s="38">
        <v>4.2260239999999996E-7</v>
      </c>
      <c r="Z24" s="38">
        <v>-80643.620460000006</v>
      </c>
      <c r="AA24" s="42">
        <v>2000</v>
      </c>
      <c r="AB24" s="38">
        <v>2</v>
      </c>
      <c r="AC24" s="38">
        <v>4</v>
      </c>
      <c r="AD24" s="38">
        <v>4</v>
      </c>
      <c r="AE24" s="38">
        <v>15</v>
      </c>
      <c r="AF24" s="38">
        <v>3</v>
      </c>
    </row>
    <row r="25" spans="1:65">
      <c r="A25" s="38" t="s">
        <v>222</v>
      </c>
      <c r="B25" s="38" t="s">
        <v>155</v>
      </c>
      <c r="C25" s="38" t="s">
        <v>223</v>
      </c>
      <c r="D25" s="38" t="s">
        <v>224</v>
      </c>
      <c r="E25" s="39">
        <v>426.05243999999999</v>
      </c>
      <c r="F25" s="38">
        <v>3.23</v>
      </c>
      <c r="G25" s="76">
        <v>-1632800</v>
      </c>
      <c r="H25" s="78">
        <v>65.7</v>
      </c>
      <c r="I25" s="38">
        <v>2000</v>
      </c>
      <c r="J25" s="38" t="s">
        <v>212</v>
      </c>
      <c r="K25" s="42">
        <v>2000</v>
      </c>
      <c r="L25" s="38">
        <v>-143.79709020000001</v>
      </c>
      <c r="M25" s="38">
        <v>1518.7193612749388</v>
      </c>
      <c r="N25" s="38">
        <v>3.4748765500000001E-2</v>
      </c>
      <c r="O25" s="38">
        <v>-47967.497500000041</v>
      </c>
      <c r="P25" s="38">
        <v>-9465.5681999999997</v>
      </c>
      <c r="Q25" s="38">
        <v>-1.1339080250000001E-6</v>
      </c>
      <c r="R25" s="38">
        <v>-1590601.72065</v>
      </c>
      <c r="S25" s="38">
        <v>933.61</v>
      </c>
      <c r="T25" s="38">
        <v>-81.699128999999999</v>
      </c>
      <c r="U25" s="38">
        <v>1030.1236712075713</v>
      </c>
      <c r="V25" s="38">
        <v>1.4783225499999999E-2</v>
      </c>
      <c r="W25" s="38">
        <v>402629.5025</v>
      </c>
      <c r="X25" s="38">
        <v>-6032.1641999999993</v>
      </c>
      <c r="Y25" s="38">
        <v>-1.1339080250000001E-6</v>
      </c>
      <c r="Z25" s="38">
        <v>-1618928.1219899999</v>
      </c>
      <c r="AA25" s="38">
        <v>1687</v>
      </c>
      <c r="AB25" s="38">
        <v>-80.067848999999995</v>
      </c>
      <c r="AC25" s="38">
        <v>1034.6984061771102</v>
      </c>
      <c r="AD25" s="38">
        <v>1.3298299499999999E-2</v>
      </c>
      <c r="AE25" s="38">
        <v>483946.90049999999</v>
      </c>
      <c r="AF25" s="38">
        <v>-6032.1641999999993</v>
      </c>
      <c r="AG25" s="38">
        <v>-1.0127090250000001E-6</v>
      </c>
      <c r="AH25" s="38">
        <v>-1643498.8213899999</v>
      </c>
      <c r="AI25" s="42">
        <v>2000</v>
      </c>
      <c r="AJ25" s="38">
        <v>3</v>
      </c>
      <c r="AK25" s="38">
        <v>4</v>
      </c>
      <c r="AL25" s="38">
        <v>6</v>
      </c>
      <c r="AM25" s="38">
        <v>85</v>
      </c>
      <c r="AN25" s="38">
        <v>2</v>
      </c>
      <c r="AO25" s="38">
        <v>65</v>
      </c>
      <c r="AP25" s="38">
        <v>6.5</v>
      </c>
    </row>
    <row r="26" spans="1:65">
      <c r="A26" s="38" t="s">
        <v>225</v>
      </c>
      <c r="B26" s="38" t="s">
        <v>155</v>
      </c>
      <c r="C26" s="38" t="s">
        <v>226</v>
      </c>
      <c r="D26" s="38"/>
      <c r="E26" s="39">
        <v>156.71353999999999</v>
      </c>
      <c r="F26" s="38">
        <v>2.5499999999999998</v>
      </c>
      <c r="G26" s="76">
        <v>-48000</v>
      </c>
      <c r="H26" s="78">
        <v>28.4</v>
      </c>
      <c r="I26" s="38">
        <v>2473</v>
      </c>
      <c r="J26" s="38" t="s">
        <v>227</v>
      </c>
      <c r="K26" s="42">
        <v>2473</v>
      </c>
      <c r="L26" s="38">
        <v>-90.351661199999995</v>
      </c>
      <c r="M26" s="38">
        <v>565.8220776636947</v>
      </c>
      <c r="N26" s="38">
        <v>0.12133758999999998</v>
      </c>
      <c r="O26" s="38">
        <v>1198304.5</v>
      </c>
      <c r="P26" s="38">
        <v>-572.23400000000004</v>
      </c>
      <c r="Q26" s="38">
        <v>-2.8837199999999999E-5</v>
      </c>
      <c r="R26" s="38">
        <v>-68778.636780000001</v>
      </c>
      <c r="S26" s="38">
        <v>550</v>
      </c>
      <c r="T26" s="38">
        <v>11.744337600000009</v>
      </c>
      <c r="U26" s="38">
        <v>-74.182827226316903</v>
      </c>
      <c r="V26" s="38">
        <v>-6.0952100000000002E-3</v>
      </c>
      <c r="W26" s="38">
        <v>-1044141.5</v>
      </c>
      <c r="X26" s="38">
        <v>-572.23400000000004</v>
      </c>
      <c r="Y26" s="38">
        <v>3.1379999999999996E-7</v>
      </c>
      <c r="Z26" s="38">
        <v>-33319.914300000004</v>
      </c>
      <c r="AA26" s="38">
        <v>933.61</v>
      </c>
      <c r="AB26" s="38">
        <v>22.093997800000011</v>
      </c>
      <c r="AC26" s="38">
        <v>-155.6154422375447</v>
      </c>
      <c r="AD26" s="38">
        <v>-9.4228000000000003E-3</v>
      </c>
      <c r="AE26" s="38">
        <v>-969042</v>
      </c>
      <c r="AF26" s="38">
        <v>0</v>
      </c>
      <c r="AG26" s="38">
        <v>3.1379999999999996E-7</v>
      </c>
      <c r="AH26" s="38">
        <v>-38040.981190000006</v>
      </c>
      <c r="AI26" s="38">
        <v>2350</v>
      </c>
      <c r="AJ26" s="38">
        <v>47.090000200000006</v>
      </c>
      <c r="AK26" s="38">
        <v>-287.46119194317919</v>
      </c>
      <c r="AL26" s="38">
        <v>-1.375E-2</v>
      </c>
      <c r="AM26" s="38">
        <v>1020000</v>
      </c>
      <c r="AN26" s="38">
        <v>0</v>
      </c>
      <c r="AO26" s="38">
        <v>0</v>
      </c>
      <c r="AP26" s="38">
        <v>-157035.05598999999</v>
      </c>
      <c r="AQ26" s="42">
        <v>2473</v>
      </c>
      <c r="AR26" s="38">
        <v>2</v>
      </c>
      <c r="AS26" s="38">
        <v>4</v>
      </c>
      <c r="AT26" s="38">
        <v>1</v>
      </c>
      <c r="AU26" s="38">
        <v>9</v>
      </c>
      <c r="AV26" s="38">
        <v>12</v>
      </c>
    </row>
    <row r="27" spans="1:65">
      <c r="A27" s="38" t="s">
        <v>228</v>
      </c>
      <c r="B27" s="38" t="s">
        <v>184</v>
      </c>
      <c r="C27" s="38" t="s">
        <v>229</v>
      </c>
      <c r="D27" s="38"/>
      <c r="E27" s="39">
        <v>51.003540000000001</v>
      </c>
      <c r="F27" s="38">
        <v>2.0899999999999998E-3</v>
      </c>
      <c r="G27" s="76">
        <v>163862</v>
      </c>
      <c r="H27" s="78">
        <v>60.429000000000002</v>
      </c>
      <c r="I27" s="38">
        <v>2000</v>
      </c>
      <c r="J27" s="38" t="s">
        <v>182</v>
      </c>
      <c r="K27" s="42">
        <v>2000</v>
      </c>
      <c r="L27" s="38">
        <v>4.6245399999999997</v>
      </c>
      <c r="M27" s="38">
        <v>-97.3190610699545</v>
      </c>
      <c r="N27" s="38">
        <v>1.7536960000000001E-3</v>
      </c>
      <c r="O27" s="38">
        <v>-4439</v>
      </c>
      <c r="P27" s="38">
        <v>494.38397999999972</v>
      </c>
      <c r="Q27" s="38">
        <v>9.4671599999999994E-8</v>
      </c>
      <c r="R27" s="38">
        <v>161163.1539</v>
      </c>
      <c r="S27" s="38">
        <v>933.61</v>
      </c>
      <c r="T27" s="38">
        <v>14.974200199999999</v>
      </c>
      <c r="U27" s="38">
        <v>-178.75167608118221</v>
      </c>
      <c r="V27" s="38">
        <v>-1.5738939999999999E-3</v>
      </c>
      <c r="W27" s="38">
        <v>70660.5</v>
      </c>
      <c r="X27" s="38">
        <v>1066.61798</v>
      </c>
      <c r="Y27" s="38">
        <v>9.4671599999999994E-8</v>
      </c>
      <c r="Z27" s="38">
        <v>156442.08700999999</v>
      </c>
      <c r="AA27" s="42">
        <v>2000</v>
      </c>
      <c r="AB27" s="38">
        <v>2</v>
      </c>
      <c r="AC27" s="38">
        <v>4</v>
      </c>
      <c r="AD27" s="38">
        <v>1</v>
      </c>
      <c r="AE27" s="38">
        <v>15</v>
      </c>
      <c r="AF27" s="38">
        <v>2</v>
      </c>
    </row>
    <row r="28" spans="1:65">
      <c r="A28" s="38" t="s">
        <v>230</v>
      </c>
      <c r="B28" s="38" t="s">
        <v>184</v>
      </c>
      <c r="C28" s="38" t="s">
        <v>231</v>
      </c>
      <c r="D28" s="38"/>
      <c r="E28" s="39">
        <v>62.434240000000003</v>
      </c>
      <c r="F28" s="38">
        <v>2.5500000000000002E-3</v>
      </c>
      <c r="G28" s="76">
        <v>-12300</v>
      </c>
      <c r="H28" s="78">
        <v>54.457000000000001</v>
      </c>
      <c r="I28" s="38">
        <v>2000</v>
      </c>
      <c r="J28" s="38" t="s">
        <v>182</v>
      </c>
      <c r="K28" s="42">
        <v>2000</v>
      </c>
      <c r="L28" s="38">
        <v>-6.5184101999999999</v>
      </c>
      <c r="M28" s="38">
        <v>35.011104078850231</v>
      </c>
      <c r="N28" s="38">
        <v>3.1485840000000003E-3</v>
      </c>
      <c r="O28" s="38">
        <v>-53711.875</v>
      </c>
      <c r="P28" s="38">
        <v>-513.63840000000005</v>
      </c>
      <c r="Q28" s="38">
        <v>8.4154249999999994E-9</v>
      </c>
      <c r="R28" s="38">
        <v>-9168.5046499999989</v>
      </c>
      <c r="S28" s="38">
        <v>933.61</v>
      </c>
      <c r="T28" s="38">
        <v>3.8312499999999998</v>
      </c>
      <c r="U28" s="38">
        <v>-46.421510932377487</v>
      </c>
      <c r="V28" s="38">
        <v>-1.79006E-4</v>
      </c>
      <c r="W28" s="38">
        <v>21387.625</v>
      </c>
      <c r="X28" s="38">
        <v>58.595599999999997</v>
      </c>
      <c r="Y28" s="38">
        <v>8.4154249999999994E-9</v>
      </c>
      <c r="Z28" s="38">
        <v>-13889.571540000001</v>
      </c>
      <c r="AA28" s="42">
        <v>2000</v>
      </c>
      <c r="AB28" s="38">
        <v>2</v>
      </c>
      <c r="AC28" s="38">
        <v>4</v>
      </c>
      <c r="AD28" s="38">
        <v>1</v>
      </c>
      <c r="AE28" s="38">
        <v>20</v>
      </c>
      <c r="AF28" s="38">
        <v>0.5</v>
      </c>
    </row>
    <row r="29" spans="1:65">
      <c r="A29" s="38" t="s">
        <v>232</v>
      </c>
      <c r="B29" s="38" t="s">
        <v>184</v>
      </c>
      <c r="C29" s="38" t="s">
        <v>233</v>
      </c>
      <c r="D29" s="38"/>
      <c r="E29" s="39">
        <v>97.886939999999996</v>
      </c>
      <c r="F29" s="38">
        <v>4.0000000000000001E-3</v>
      </c>
      <c r="G29" s="76">
        <v>-67000</v>
      </c>
      <c r="H29" s="78">
        <v>69.146000000000001</v>
      </c>
      <c r="I29" s="38">
        <v>2000</v>
      </c>
      <c r="J29" s="38" t="s">
        <v>182</v>
      </c>
      <c r="K29" s="42">
        <v>2000</v>
      </c>
      <c r="L29" s="38">
        <v>-7.1817600000000006</v>
      </c>
      <c r="M29" s="38">
        <v>52.280416264629139</v>
      </c>
      <c r="N29" s="38">
        <v>3.1956196E-3</v>
      </c>
      <c r="O29" s="38">
        <v>-43129.101499999997</v>
      </c>
      <c r="P29" s="38">
        <v>-540.63380400000005</v>
      </c>
      <c r="Q29" s="38">
        <v>1.6830849999999999E-8</v>
      </c>
      <c r="R29" s="38">
        <v>-63899.175799999997</v>
      </c>
      <c r="S29" s="38">
        <v>933.61</v>
      </c>
      <c r="T29" s="38">
        <v>3.1679002000000001</v>
      </c>
      <c r="U29" s="38">
        <v>-29.152198746598614</v>
      </c>
      <c r="V29" s="38">
        <v>-1.319704E-4</v>
      </c>
      <c r="W29" s="38">
        <v>31970.398500000003</v>
      </c>
      <c r="X29" s="38">
        <v>31.600195999999997</v>
      </c>
      <c r="Y29" s="38">
        <v>1.6830849999999999E-8</v>
      </c>
      <c r="Z29" s="38">
        <v>-68620.242689999999</v>
      </c>
      <c r="AA29" s="42">
        <v>2000</v>
      </c>
      <c r="AB29" s="38">
        <v>2</v>
      </c>
      <c r="AC29" s="38">
        <v>4</v>
      </c>
      <c r="AD29" s="38">
        <v>1</v>
      </c>
      <c r="AE29" s="38">
        <v>20</v>
      </c>
      <c r="AF29" s="38">
        <v>1</v>
      </c>
    </row>
    <row r="30" spans="1:65">
      <c r="A30" s="38" t="s">
        <v>234</v>
      </c>
      <c r="B30" s="38" t="s">
        <v>161</v>
      </c>
      <c r="C30" s="38" t="s">
        <v>235</v>
      </c>
      <c r="D30" s="38"/>
      <c r="E30" s="39">
        <v>133.33964</v>
      </c>
      <c r="F30" s="38">
        <v>2.44</v>
      </c>
      <c r="G30" s="76">
        <v>-168650</v>
      </c>
      <c r="H30" s="78">
        <v>26.12</v>
      </c>
      <c r="I30" s="38">
        <v>600</v>
      </c>
      <c r="J30" s="38" t="s">
        <v>182</v>
      </c>
      <c r="K30" s="38">
        <v>465.7</v>
      </c>
      <c r="L30" s="38">
        <v>8450</v>
      </c>
      <c r="M30" s="38" t="s">
        <v>152</v>
      </c>
      <c r="N30" s="38">
        <v>30</v>
      </c>
      <c r="O30" s="38">
        <v>0</v>
      </c>
      <c r="P30" s="38">
        <v>0</v>
      </c>
      <c r="Q30" s="38">
        <v>0</v>
      </c>
      <c r="R30" s="38">
        <v>0</v>
      </c>
      <c r="S30" s="38">
        <v>-1577</v>
      </c>
      <c r="T30" s="42">
        <v>600</v>
      </c>
      <c r="U30" s="38">
        <v>-2.9579100000000018</v>
      </c>
      <c r="V30" s="38">
        <v>95.266354153256032</v>
      </c>
      <c r="W30" s="38">
        <v>-7.475428000000001E-3</v>
      </c>
      <c r="X30" s="38">
        <v>-94786.625</v>
      </c>
      <c r="Y30" s="38">
        <v>-396.44720000000007</v>
      </c>
      <c r="Z30" s="38">
        <v>2.5246274999999998E-8</v>
      </c>
      <c r="AA30" s="38">
        <v>-166136.84695000001</v>
      </c>
      <c r="AB30" s="38">
        <v>465.7</v>
      </c>
      <c r="AC30" s="38">
        <v>-17.437910000000002</v>
      </c>
      <c r="AD30" s="38">
        <v>170.78040887918633</v>
      </c>
      <c r="AE30" s="38">
        <v>3.0245720000000001E-3</v>
      </c>
      <c r="AF30" s="38">
        <v>-94786.625</v>
      </c>
      <c r="AG30" s="38">
        <v>-396.44720000000007</v>
      </c>
      <c r="AH30" s="38">
        <v>2.5246274999999998E-8</v>
      </c>
      <c r="AI30" s="38">
        <v>-162152.84695000001</v>
      </c>
      <c r="AJ30" s="42">
        <v>600</v>
      </c>
      <c r="AK30" s="38">
        <v>2</v>
      </c>
      <c r="AL30" s="38">
        <v>4</v>
      </c>
      <c r="AM30" s="38">
        <v>1</v>
      </c>
      <c r="AN30" s="38">
        <v>20</v>
      </c>
      <c r="AO30" s="38">
        <v>1.5</v>
      </c>
    </row>
    <row r="31" spans="1:65">
      <c r="A31" s="38" t="s">
        <v>234</v>
      </c>
      <c r="B31" s="38" t="s">
        <v>184</v>
      </c>
      <c r="C31" s="38" t="s">
        <v>235</v>
      </c>
      <c r="D31" s="38"/>
      <c r="E31" s="39">
        <v>133.33964</v>
      </c>
      <c r="F31" s="38">
        <v>5.45E-3</v>
      </c>
      <c r="G31" s="76">
        <v>-139720</v>
      </c>
      <c r="H31" s="78">
        <v>75.14</v>
      </c>
      <c r="I31" s="38">
        <v>2000</v>
      </c>
      <c r="J31" s="38" t="s">
        <v>182</v>
      </c>
      <c r="K31" s="42">
        <v>2000</v>
      </c>
      <c r="L31" s="38">
        <v>-10.681610000000003</v>
      </c>
      <c r="M31" s="38">
        <v>101.05090096386095</v>
      </c>
      <c r="N31" s="38">
        <v>3.696235E-3</v>
      </c>
      <c r="O31" s="38">
        <v>-45889.925999999999</v>
      </c>
      <c r="P31" s="38">
        <v>-713.27520000000004</v>
      </c>
      <c r="Q31" s="38">
        <v>-1.8078875000000002E-8</v>
      </c>
      <c r="R31" s="38">
        <v>-136110.84695000001</v>
      </c>
      <c r="S31" s="38">
        <v>933.61</v>
      </c>
      <c r="T31" s="38">
        <v>-0.33194980000000029</v>
      </c>
      <c r="U31" s="38">
        <v>19.618285952633272</v>
      </c>
      <c r="V31" s="38">
        <v>3.6864499999999996E-4</v>
      </c>
      <c r="W31" s="38">
        <v>29209.574000000001</v>
      </c>
      <c r="X31" s="38">
        <v>-141.04119999999998</v>
      </c>
      <c r="Y31" s="38">
        <v>-1.8078875000000002E-8</v>
      </c>
      <c r="Z31" s="38">
        <v>-140831.91383999999</v>
      </c>
      <c r="AA31" s="42">
        <v>2000</v>
      </c>
      <c r="AB31" s="38">
        <v>2</v>
      </c>
      <c r="AC31" s="38">
        <v>4</v>
      </c>
      <c r="AD31" s="38">
        <v>1</v>
      </c>
      <c r="AE31" s="38">
        <v>20</v>
      </c>
      <c r="AF31" s="38">
        <v>1.5</v>
      </c>
    </row>
    <row r="32" spans="1:65">
      <c r="A32" s="38" t="s">
        <v>74</v>
      </c>
      <c r="B32" s="38" t="s">
        <v>155</v>
      </c>
      <c r="C32" s="38" t="s">
        <v>236</v>
      </c>
      <c r="D32" s="38"/>
      <c r="E32" s="39">
        <v>40.988280000000003</v>
      </c>
      <c r="F32" s="38">
        <v>3.26</v>
      </c>
      <c r="G32" s="76">
        <v>-75600</v>
      </c>
      <c r="H32" s="78">
        <v>4.8</v>
      </c>
      <c r="I32" s="44">
        <v>3000</v>
      </c>
      <c r="J32" s="38" t="s">
        <v>182</v>
      </c>
      <c r="K32" s="45">
        <v>2000</v>
      </c>
      <c r="L32" s="38">
        <v>0</v>
      </c>
      <c r="M32" s="38" t="s">
        <v>237</v>
      </c>
      <c r="N32" s="38">
        <v>12.35</v>
      </c>
      <c r="O32" s="38">
        <v>0</v>
      </c>
      <c r="P32" s="38">
        <v>0</v>
      </c>
      <c r="Q32" s="38">
        <v>0</v>
      </c>
      <c r="R32" s="38">
        <v>0</v>
      </c>
      <c r="S32" s="38">
        <v>-5521</v>
      </c>
      <c r="T32" s="42">
        <v>3000</v>
      </c>
      <c r="U32" s="38">
        <v>-29.759499999999999</v>
      </c>
      <c r="V32" s="38">
        <v>279.43908329353741</v>
      </c>
      <c r="W32" s="38">
        <v>7.8544730000000007E-3</v>
      </c>
      <c r="X32" s="38">
        <v>-153185.75</v>
      </c>
      <c r="Y32" s="38">
        <v>-2126.6820400000001</v>
      </c>
      <c r="Z32" s="38">
        <v>-3.2110887499999999E-7</v>
      </c>
      <c r="AA32" s="42">
        <v>-64403.0821</v>
      </c>
      <c r="AB32" s="38">
        <v>933.61</v>
      </c>
      <c r="AC32" s="38">
        <v>-19.409799800000002</v>
      </c>
      <c r="AD32" s="38">
        <v>198.00615471995798</v>
      </c>
      <c r="AE32" s="38">
        <v>4.5268829999999998E-3</v>
      </c>
      <c r="AF32" s="38">
        <v>-78086.25</v>
      </c>
      <c r="AG32">
        <v>-1554.44804</v>
      </c>
      <c r="AH32">
        <v>-3.2110887499999999E-7</v>
      </c>
      <c r="AI32">
        <v>-69124.148990000002</v>
      </c>
      <c r="AJ32">
        <v>2000</v>
      </c>
      <c r="AK32">
        <v>-0.19889979999999952</v>
      </c>
      <c r="AL32">
        <v>27.612335598993731</v>
      </c>
      <c r="AM32">
        <v>1.9668299999999999E-4</v>
      </c>
      <c r="AN32">
        <v>30313.75</v>
      </c>
      <c r="AO32">
        <v>129.32599999999999</v>
      </c>
      <c r="AP32">
        <v>-1.3985875E-8</v>
      </c>
      <c r="AQ32">
        <v>-80868.148990000002</v>
      </c>
      <c r="AR32">
        <v>2798</v>
      </c>
      <c r="AS32">
        <v>-2.7888999999999999</v>
      </c>
      <c r="AT32">
        <v>75.81189690958908</v>
      </c>
      <c r="AU32">
        <v>1.9668299999999999E-4</v>
      </c>
      <c r="AV32">
        <v>30313.75</v>
      </c>
      <c r="AW32">
        <v>129.32599999999999</v>
      </c>
      <c r="AX32">
        <v>-1.3985875E-8</v>
      </c>
      <c r="AY32">
        <v>-158214.24859999999</v>
      </c>
      <c r="AZ32" s="41">
        <v>3000</v>
      </c>
      <c r="BA32">
        <v>2</v>
      </c>
      <c r="BB32">
        <v>4</v>
      </c>
      <c r="BC32">
        <v>1</v>
      </c>
      <c r="BD32">
        <v>57</v>
      </c>
      <c r="BE32">
        <v>0.5</v>
      </c>
    </row>
    <row r="33" spans="1:67">
      <c r="A33" s="38" t="s">
        <v>238</v>
      </c>
      <c r="B33" s="38" t="s">
        <v>184</v>
      </c>
      <c r="C33" s="38" t="s">
        <v>239</v>
      </c>
      <c r="D33" s="38"/>
      <c r="E33" s="39">
        <v>42.980939999999997</v>
      </c>
      <c r="F33" s="38">
        <v>1.7600000000000001E-3</v>
      </c>
      <c r="G33" s="76">
        <v>16000</v>
      </c>
      <c r="H33" s="78">
        <v>52.195999999999998</v>
      </c>
      <c r="I33" s="44">
        <v>4000</v>
      </c>
      <c r="J33" s="38" t="s">
        <v>200</v>
      </c>
      <c r="K33" s="42">
        <v>4000</v>
      </c>
      <c r="L33" s="38">
        <v>3.5848499999999994</v>
      </c>
      <c r="M33" s="38">
        <v>-51.376228527682123</v>
      </c>
      <c r="N33" s="38">
        <v>3.7029150000000019E-4</v>
      </c>
      <c r="O33" s="38">
        <v>65995</v>
      </c>
      <c r="P33" s="38">
        <v>239.27799999999991</v>
      </c>
      <c r="Q33" s="38">
        <v>1.56338575E-7</v>
      </c>
      <c r="R33" s="38">
        <v>14606.409650000001</v>
      </c>
      <c r="S33" s="38">
        <v>933.61</v>
      </c>
      <c r="T33" s="38">
        <v>13.9345502</v>
      </c>
      <c r="U33" s="38">
        <v>-132.80915710126155</v>
      </c>
      <c r="V33" s="38">
        <v>-2.9572984999999999E-3</v>
      </c>
      <c r="W33" s="38">
        <v>141094.5</v>
      </c>
      <c r="X33" s="38">
        <v>811.51199999999994</v>
      </c>
      <c r="Y33" s="38">
        <v>1.56338575E-7</v>
      </c>
      <c r="Z33" s="38">
        <v>9885.3427599999995</v>
      </c>
      <c r="AA33" s="42">
        <v>2798</v>
      </c>
      <c r="AB33" s="38">
        <v>11.344549999999998</v>
      </c>
      <c r="AC33" s="38">
        <v>-84.609595790666205</v>
      </c>
      <c r="AD33" s="38">
        <v>-2.9572984999999999E-3</v>
      </c>
      <c r="AE33" s="38">
        <v>141094.5</v>
      </c>
      <c r="AF33" s="38">
        <v>811.51199999999994</v>
      </c>
      <c r="AG33">
        <v>1.56338575E-7</v>
      </c>
      <c r="AH33">
        <v>-67460.756850000005</v>
      </c>
      <c r="AI33">
        <v>3000</v>
      </c>
      <c r="AJ33">
        <v>9.1645000000000003</v>
      </c>
      <c r="AK33">
        <v>-64.179388176278735</v>
      </c>
      <c r="AL33">
        <v>-2.6387099999999998E-3</v>
      </c>
      <c r="AM33">
        <v>104500</v>
      </c>
      <c r="AN33">
        <v>562.4</v>
      </c>
      <c r="AO33">
        <v>1.4013849999999999E-7</v>
      </c>
      <c r="AP33">
        <v>-65161.5</v>
      </c>
      <c r="AQ33" s="41">
        <v>4000</v>
      </c>
      <c r="AR33">
        <v>2</v>
      </c>
      <c r="AS33">
        <v>4</v>
      </c>
      <c r="AT33">
        <v>1</v>
      </c>
      <c r="AU33">
        <v>65</v>
      </c>
      <c r="AV33">
        <v>0.5</v>
      </c>
    </row>
    <row r="34" spans="1:67">
      <c r="A34" s="38" t="s">
        <v>240</v>
      </c>
      <c r="B34" s="38" t="s">
        <v>241</v>
      </c>
      <c r="C34" s="38" t="s">
        <v>242</v>
      </c>
      <c r="D34" s="38" t="s">
        <v>243</v>
      </c>
      <c r="E34" s="39">
        <v>59.988280000000003</v>
      </c>
      <c r="F34" s="38">
        <v>3.01</v>
      </c>
      <c r="G34" s="76">
        <v>-236720</v>
      </c>
      <c r="H34" s="78">
        <v>11.576000000000001</v>
      </c>
      <c r="I34" s="38">
        <v>700</v>
      </c>
      <c r="J34" s="38" t="s">
        <v>182</v>
      </c>
      <c r="K34" s="42">
        <v>700</v>
      </c>
      <c r="L34" s="38">
        <v>3.2869401999999992</v>
      </c>
      <c r="M34" s="38">
        <v>55.862634341074113</v>
      </c>
      <c r="N34" s="38">
        <v>-1.7233862000000003E-2</v>
      </c>
      <c r="O34" s="38">
        <v>86630.25</v>
      </c>
      <c r="P34" s="38">
        <v>-266.75300000000004</v>
      </c>
      <c r="Q34" s="38">
        <v>3.3999804000000001E-6</v>
      </c>
      <c r="R34" s="38">
        <v>-235369.5208</v>
      </c>
      <c r="S34" s="42">
        <v>700</v>
      </c>
      <c r="T34" s="38">
        <v>3</v>
      </c>
      <c r="U34" s="38">
        <v>65</v>
      </c>
      <c r="V34" s="38">
        <v>1</v>
      </c>
      <c r="W34" s="38">
        <v>38</v>
      </c>
      <c r="X34" s="38">
        <v>0.5</v>
      </c>
      <c r="Y34" s="38">
        <v>4</v>
      </c>
      <c r="Z34" s="38">
        <v>1</v>
      </c>
    </row>
    <row r="35" spans="1:67">
      <c r="A35" s="38" t="s">
        <v>240</v>
      </c>
      <c r="B35" s="38" t="s">
        <v>244</v>
      </c>
      <c r="C35" s="38" t="s">
        <v>242</v>
      </c>
      <c r="D35" s="38" t="s">
        <v>245</v>
      </c>
      <c r="E35" s="39">
        <v>59.988280000000003</v>
      </c>
      <c r="F35" s="38">
        <v>3.03</v>
      </c>
      <c r="G35" s="76">
        <v>-238880</v>
      </c>
      <c r="H35" s="78">
        <v>8.4459999999999997</v>
      </c>
      <c r="I35" s="38">
        <v>700</v>
      </c>
      <c r="J35" s="38" t="s">
        <v>182</v>
      </c>
      <c r="K35" s="42">
        <v>700</v>
      </c>
      <c r="L35" s="38">
        <v>3.2077999999999998</v>
      </c>
      <c r="M35" s="38">
        <v>55.856674845335874</v>
      </c>
      <c r="N35" s="38">
        <v>-1.0852562E-2</v>
      </c>
      <c r="O35" s="38">
        <v>75813.75</v>
      </c>
      <c r="P35" s="38">
        <v>-266.75300000000004</v>
      </c>
      <c r="Q35" s="38">
        <v>2.4218804000000001E-6</v>
      </c>
      <c r="R35" s="38">
        <v>-236965.5208</v>
      </c>
      <c r="S35" s="42">
        <v>700</v>
      </c>
      <c r="T35" s="38">
        <v>3</v>
      </c>
      <c r="U35" s="38">
        <v>65</v>
      </c>
      <c r="V35" s="38">
        <v>1</v>
      </c>
      <c r="W35" s="38">
        <v>38</v>
      </c>
      <c r="X35" s="38">
        <v>0.5</v>
      </c>
      <c r="Y35" s="38">
        <v>4</v>
      </c>
      <c r="Z35" s="38">
        <v>1</v>
      </c>
    </row>
    <row r="36" spans="1:67">
      <c r="A36" s="38" t="s">
        <v>246</v>
      </c>
      <c r="B36" s="38" t="s">
        <v>184</v>
      </c>
      <c r="C36" s="38" t="s">
        <v>247</v>
      </c>
      <c r="D36" s="38"/>
      <c r="E36" s="39">
        <v>78.433639999999997</v>
      </c>
      <c r="F36" s="38">
        <v>3.2100000000000002E-3</v>
      </c>
      <c r="G36" s="76">
        <v>-83200</v>
      </c>
      <c r="H36" s="78">
        <v>59.470999999999997</v>
      </c>
      <c r="I36" s="38">
        <v>2000</v>
      </c>
      <c r="J36" s="38" t="s">
        <v>182</v>
      </c>
      <c r="K36" s="42">
        <v>2000</v>
      </c>
      <c r="L36" s="38">
        <v>-10.914161</v>
      </c>
      <c r="M36" s="38">
        <v>90.05243314126426</v>
      </c>
      <c r="N36" s="38">
        <v>3.9017595E-3</v>
      </c>
      <c r="O36" s="38">
        <v>-22891.9745</v>
      </c>
      <c r="P36" s="38">
        <v>-727.87240000000008</v>
      </c>
      <c r="Q36" s="38">
        <v>-3.17645E-8</v>
      </c>
      <c r="R36" s="38">
        <v>-79671.261499999993</v>
      </c>
      <c r="S36" s="38">
        <v>933.61</v>
      </c>
      <c r="T36" s="38">
        <v>-0.56450079999999758</v>
      </c>
      <c r="U36" s="38">
        <v>8.6198181300365775</v>
      </c>
      <c r="V36" s="38">
        <v>5.7416949999999998E-4</v>
      </c>
      <c r="W36" s="38">
        <v>52207.525500000003</v>
      </c>
      <c r="X36" s="38">
        <v>-155.63839999999999</v>
      </c>
      <c r="Y36" s="38">
        <v>-3.17645E-8</v>
      </c>
      <c r="Z36" s="38">
        <v>-84392.328389999995</v>
      </c>
      <c r="AA36" s="42">
        <v>2000</v>
      </c>
      <c r="AB36" s="38">
        <v>3</v>
      </c>
      <c r="AC36" s="38">
        <v>4</v>
      </c>
      <c r="AD36" s="38">
        <v>1</v>
      </c>
      <c r="AE36" s="38">
        <v>65</v>
      </c>
      <c r="AF36" s="38">
        <v>0.5</v>
      </c>
      <c r="AG36" s="38">
        <v>20</v>
      </c>
      <c r="AH36" s="38">
        <v>0.5</v>
      </c>
    </row>
    <row r="37" spans="1:67">
      <c r="A37" s="38" t="s">
        <v>246</v>
      </c>
      <c r="B37" s="38" t="s">
        <v>155</v>
      </c>
      <c r="C37" s="38" t="s">
        <v>247</v>
      </c>
      <c r="D37" s="38"/>
      <c r="E37" s="39">
        <v>78.433639999999997</v>
      </c>
      <c r="F37" s="38">
        <v>2.34</v>
      </c>
      <c r="G37" s="76">
        <v>-189200</v>
      </c>
      <c r="H37" s="78">
        <v>13</v>
      </c>
      <c r="I37" s="38">
        <v>1000</v>
      </c>
      <c r="J37" s="38" t="s">
        <v>182</v>
      </c>
      <c r="K37" s="42">
        <v>1000</v>
      </c>
      <c r="L37" s="38">
        <v>-4.8544600000000013</v>
      </c>
      <c r="M37" s="38">
        <v>86.854539828278689</v>
      </c>
      <c r="N37" s="38">
        <v>-1.9621944999999997E-3</v>
      </c>
      <c r="O37" s="38">
        <v>70145.125</v>
      </c>
      <c r="P37" s="38">
        <v>-264.52640000000008</v>
      </c>
      <c r="Q37" s="38">
        <v>7.5445550000000008E-7</v>
      </c>
      <c r="R37" s="38">
        <v>-188968.26149999999</v>
      </c>
      <c r="S37" s="38">
        <v>933.61</v>
      </c>
      <c r="T37" s="38">
        <v>5.4952002000000011</v>
      </c>
      <c r="U37" s="38">
        <v>5.4219248170509502</v>
      </c>
      <c r="V37" s="38">
        <v>-5.2897845000000002E-3</v>
      </c>
      <c r="W37" s="38">
        <v>145244.625</v>
      </c>
      <c r="X37" s="38">
        <v>307.70760000000001</v>
      </c>
      <c r="Y37" s="38">
        <v>7.5445550000000008E-7</v>
      </c>
      <c r="Z37" s="38">
        <v>-193689.32839000001</v>
      </c>
      <c r="AA37" s="42">
        <v>1000</v>
      </c>
      <c r="AB37" s="38">
        <v>3</v>
      </c>
      <c r="AC37" s="38">
        <v>4</v>
      </c>
      <c r="AD37" s="38">
        <v>1</v>
      </c>
      <c r="AE37" s="38">
        <v>65</v>
      </c>
      <c r="AF37" s="38">
        <v>0.5</v>
      </c>
      <c r="AG37" s="38">
        <v>20</v>
      </c>
      <c r="AH37" s="38">
        <v>0.5</v>
      </c>
    </row>
    <row r="38" spans="1:67">
      <c r="A38" s="38" t="s">
        <v>248</v>
      </c>
      <c r="B38" s="38" t="s">
        <v>184</v>
      </c>
      <c r="C38" s="38" t="s">
        <v>242</v>
      </c>
      <c r="D38" s="38"/>
      <c r="E38" s="39">
        <v>43.988879999999995</v>
      </c>
      <c r="F38" s="38">
        <v>1.8E-3</v>
      </c>
      <c r="G38" s="76">
        <v>-43000</v>
      </c>
      <c r="H38" s="78">
        <v>51.701000000000001</v>
      </c>
      <c r="I38" s="44">
        <v>4000</v>
      </c>
      <c r="J38" s="38" t="s">
        <v>182</v>
      </c>
      <c r="K38" s="45">
        <v>2000</v>
      </c>
      <c r="L38" s="38">
        <v>0</v>
      </c>
      <c r="M38" s="38" t="s">
        <v>237</v>
      </c>
      <c r="N38" s="38">
        <v>14.558199999999999</v>
      </c>
      <c r="O38" s="46">
        <v>3.0357000000000001E-5</v>
      </c>
      <c r="P38" s="38">
        <v>3862860</v>
      </c>
      <c r="Q38" s="38">
        <v>0</v>
      </c>
      <c r="R38" s="38">
        <v>0</v>
      </c>
      <c r="S38" s="38">
        <v>-11017</v>
      </c>
      <c r="T38" s="42">
        <v>4000</v>
      </c>
      <c r="U38" s="38">
        <v>-15.990600000000001</v>
      </c>
      <c r="V38" s="38">
        <v>143.3773004212423</v>
      </c>
      <c r="W38" s="38">
        <v>4.0600615E-3</v>
      </c>
      <c r="X38" s="38">
        <v>-179653.25</v>
      </c>
      <c r="Y38" s="38">
        <v>-1572.53504</v>
      </c>
      <c r="Z38" s="38">
        <v>-1.4719675000000001E-8</v>
      </c>
      <c r="AA38" s="45">
        <v>-32625.76395</v>
      </c>
      <c r="AB38" s="38">
        <v>933.61</v>
      </c>
      <c r="AC38" s="38">
        <v>-5.6408997999999997</v>
      </c>
      <c r="AD38" s="38">
        <v>61.944371847662801</v>
      </c>
      <c r="AE38" s="38">
        <v>7.3247150000000012E-4</v>
      </c>
      <c r="AF38" s="38">
        <v>-104553.75</v>
      </c>
      <c r="AG38" s="38">
        <v>-1000.3010399999999</v>
      </c>
      <c r="AH38" s="38">
        <v>-1.4719675000000001E-8</v>
      </c>
      <c r="AI38">
        <v>-37346.830840000002</v>
      </c>
      <c r="AJ38">
        <v>2000</v>
      </c>
      <c r="AK38">
        <v>0.35240020000000172</v>
      </c>
      <c r="AL38">
        <v>0.19489731575214719</v>
      </c>
      <c r="AM38">
        <v>4.5712950000000003E-4</v>
      </c>
      <c r="AN38">
        <v>1938951.75</v>
      </c>
      <c r="AO38">
        <v>56.369</v>
      </c>
      <c r="AP38">
        <v>-1.4719675000000001E-8</v>
      </c>
      <c r="AQ38">
        <v>-52132.830840000002</v>
      </c>
      <c r="AR38">
        <v>2798</v>
      </c>
      <c r="AS38">
        <v>-2.2376000000000005</v>
      </c>
      <c r="AT38">
        <v>48.394458626347472</v>
      </c>
      <c r="AU38">
        <v>4.5712950000000003E-4</v>
      </c>
      <c r="AV38">
        <v>1938951.75</v>
      </c>
      <c r="AW38">
        <v>56.369</v>
      </c>
      <c r="AX38">
        <v>-1.4719675000000001E-8</v>
      </c>
      <c r="AY38">
        <v>-129478.93045</v>
      </c>
      <c r="AZ38">
        <v>3000</v>
      </c>
      <c r="BA38">
        <v>-1.5876999999999981</v>
      </c>
      <c r="BB38">
        <v>44.356948583198395</v>
      </c>
      <c r="BC38">
        <v>1.73893E-4</v>
      </c>
      <c r="BD38">
        <v>1931430</v>
      </c>
      <c r="BE38">
        <v>0</v>
      </c>
      <c r="BF38">
        <v>0</v>
      </c>
      <c r="BG38">
        <v>-127734.5</v>
      </c>
      <c r="BH38" s="41">
        <v>4000</v>
      </c>
      <c r="BI38">
        <v>3</v>
      </c>
      <c r="BJ38">
        <v>4</v>
      </c>
      <c r="BK38">
        <v>1</v>
      </c>
      <c r="BL38">
        <v>65</v>
      </c>
      <c r="BM38">
        <v>0.5</v>
      </c>
      <c r="BN38">
        <v>38</v>
      </c>
      <c r="BO38">
        <v>0.5</v>
      </c>
    </row>
    <row r="39" spans="1:67">
      <c r="A39" s="37" t="s">
        <v>28</v>
      </c>
      <c r="B39" t="s">
        <v>184</v>
      </c>
      <c r="C39" t="s">
        <v>249</v>
      </c>
      <c r="E39" s="39">
        <v>39.948</v>
      </c>
      <c r="F39">
        <v>1.6299999999999999E-3</v>
      </c>
      <c r="G39" s="75">
        <v>0</v>
      </c>
      <c r="H39" s="77">
        <v>36.982999999999997</v>
      </c>
      <c r="I39" s="40">
        <v>6000</v>
      </c>
      <c r="K39" s="41">
        <v>6000</v>
      </c>
      <c r="L39">
        <v>1</v>
      </c>
      <c r="M39">
        <v>6</v>
      </c>
      <c r="N39">
        <v>1</v>
      </c>
    </row>
    <row r="40" spans="1:67">
      <c r="A40" s="37" t="s">
        <v>29</v>
      </c>
      <c r="B40" t="s">
        <v>250</v>
      </c>
      <c r="C40" t="s">
        <v>251</v>
      </c>
      <c r="E40" s="39">
        <v>74.921599999999998</v>
      </c>
      <c r="F40">
        <v>5.72</v>
      </c>
      <c r="G40" s="75">
        <v>0</v>
      </c>
      <c r="H40" s="77">
        <v>8.5340000000000007</v>
      </c>
      <c r="I40">
        <v>3000</v>
      </c>
      <c r="J40" s="38" t="s">
        <v>252</v>
      </c>
      <c r="K40">
        <v>876</v>
      </c>
      <c r="L40">
        <v>8309</v>
      </c>
      <c r="M40" t="s">
        <v>253</v>
      </c>
      <c r="N40">
        <v>4.9604998</v>
      </c>
      <c r="O40" s="46">
        <v>1.4844999999999999E-6</v>
      </c>
      <c r="P40">
        <v>31010</v>
      </c>
      <c r="Q40">
        <v>0</v>
      </c>
      <c r="R40">
        <v>0</v>
      </c>
      <c r="S40">
        <v>7575.5870000000004</v>
      </c>
      <c r="T40" s="41">
        <v>3000</v>
      </c>
      <c r="U40">
        <v>1</v>
      </c>
      <c r="V40">
        <v>7</v>
      </c>
      <c r="W40">
        <v>1</v>
      </c>
    </row>
    <row r="41" spans="1:67">
      <c r="A41" s="38" t="s">
        <v>254</v>
      </c>
      <c r="B41" s="38" t="s">
        <v>184</v>
      </c>
      <c r="C41" s="38" t="s">
        <v>255</v>
      </c>
      <c r="D41" s="38"/>
      <c r="E41" s="39">
        <v>149.8432</v>
      </c>
      <c r="F41" s="38">
        <v>6.13E-3</v>
      </c>
      <c r="G41" s="76">
        <v>52820</v>
      </c>
      <c r="H41" s="78">
        <v>57.545999999999999</v>
      </c>
      <c r="I41" s="38">
        <v>1200</v>
      </c>
      <c r="J41" s="38" t="s">
        <v>252</v>
      </c>
      <c r="K41" s="42">
        <v>1200</v>
      </c>
      <c r="L41" s="38">
        <v>2.5249995999999992</v>
      </c>
      <c r="M41" s="38">
        <v>-57.931346494834656</v>
      </c>
      <c r="N41" s="38">
        <v>1.1050000000000001E-3</v>
      </c>
      <c r="O41" s="38">
        <v>10400</v>
      </c>
      <c r="P41" s="38">
        <v>0</v>
      </c>
      <c r="Q41" s="38">
        <v>0</v>
      </c>
      <c r="R41" s="38">
        <v>53601.239000000001</v>
      </c>
      <c r="S41" s="38">
        <v>876</v>
      </c>
      <c r="T41" s="38">
        <v>1.0639991999999996</v>
      </c>
      <c r="U41" s="38">
        <v>-25.629883054283809</v>
      </c>
      <c r="V41" s="38">
        <v>-3.4031E-5</v>
      </c>
      <c r="W41" s="38">
        <v>-8210</v>
      </c>
      <c r="X41" s="38">
        <v>0</v>
      </c>
      <c r="Y41" s="38">
        <v>0</v>
      </c>
      <c r="Z41" s="38">
        <v>34871.826000000001</v>
      </c>
      <c r="AA41" s="42">
        <v>1200</v>
      </c>
      <c r="AB41" s="38">
        <v>1</v>
      </c>
      <c r="AC41" s="38">
        <v>7</v>
      </c>
      <c r="AD41" s="38">
        <v>2</v>
      </c>
    </row>
    <row r="42" spans="1:67">
      <c r="A42" s="38" t="s">
        <v>256</v>
      </c>
      <c r="B42" s="38" t="s">
        <v>257</v>
      </c>
      <c r="C42" s="38" t="s">
        <v>258</v>
      </c>
      <c r="D42" s="38" t="s">
        <v>259</v>
      </c>
      <c r="E42" s="39">
        <v>197.84139999999999</v>
      </c>
      <c r="F42" s="38">
        <v>3.738</v>
      </c>
      <c r="G42" s="76">
        <v>-157020</v>
      </c>
      <c r="H42" s="78">
        <v>25.672000000000001</v>
      </c>
      <c r="I42" s="38">
        <v>551</v>
      </c>
      <c r="J42" s="38" t="s">
        <v>260</v>
      </c>
      <c r="K42" s="42">
        <v>551</v>
      </c>
      <c r="L42" s="38">
        <v>9.6076499999999996</v>
      </c>
      <c r="M42" s="38">
        <v>-13.556225358193842</v>
      </c>
      <c r="N42" s="38">
        <v>-8.2375155000000005E-3</v>
      </c>
      <c r="O42" s="38">
        <v>233783.5</v>
      </c>
      <c r="P42" s="38">
        <v>747.33600000000001</v>
      </c>
      <c r="Q42" s="38">
        <v>4.8600225000000001E-8</v>
      </c>
      <c r="R42" s="38">
        <v>-162905.03155000001</v>
      </c>
      <c r="S42" s="42">
        <v>551</v>
      </c>
      <c r="T42" s="38">
        <v>2</v>
      </c>
      <c r="U42" s="38">
        <v>7</v>
      </c>
      <c r="V42" s="38">
        <v>2</v>
      </c>
      <c r="W42" s="38">
        <v>65</v>
      </c>
      <c r="X42" s="38">
        <v>1.5</v>
      </c>
    </row>
    <row r="43" spans="1:67">
      <c r="A43" s="38" t="s">
        <v>256</v>
      </c>
      <c r="B43" s="38" t="s">
        <v>261</v>
      </c>
      <c r="C43" s="38" t="s">
        <v>258</v>
      </c>
      <c r="D43" s="38" t="s">
        <v>262</v>
      </c>
      <c r="E43" s="39">
        <v>197.84139999999999</v>
      </c>
      <c r="F43" s="38">
        <v>4.2</v>
      </c>
      <c r="G43" s="76">
        <v>-156500</v>
      </c>
      <c r="H43" s="78">
        <v>27.087</v>
      </c>
      <c r="I43" s="38">
        <v>732</v>
      </c>
      <c r="J43" s="38" t="s">
        <v>263</v>
      </c>
      <c r="K43" s="45">
        <v>585</v>
      </c>
      <c r="L43" s="38">
        <v>5400</v>
      </c>
      <c r="M43" s="38" t="s">
        <v>152</v>
      </c>
      <c r="N43" s="38">
        <v>36.5</v>
      </c>
      <c r="O43" s="38">
        <v>0</v>
      </c>
      <c r="P43" s="38">
        <v>0</v>
      </c>
      <c r="Q43" s="38">
        <v>0</v>
      </c>
      <c r="R43" s="38">
        <v>0</v>
      </c>
      <c r="S43" s="45">
        <v>-8253</v>
      </c>
      <c r="T43" s="42">
        <v>732</v>
      </c>
      <c r="U43" s="38">
        <v>8.2556510000000003</v>
      </c>
      <c r="V43" s="38">
        <v>-6.7681928862992322</v>
      </c>
      <c r="W43" s="38">
        <v>-6.5425155000000002E-3</v>
      </c>
      <c r="X43" s="38">
        <v>247883.5</v>
      </c>
      <c r="Y43">
        <v>747.33600000000001</v>
      </c>
      <c r="Z43">
        <v>4.8600225000000001E-8</v>
      </c>
      <c r="AA43">
        <v>-162733.03155000001</v>
      </c>
      <c r="AB43">
        <v>585</v>
      </c>
      <c r="AC43">
        <v>-5.8473499999999987</v>
      </c>
      <c r="AD43">
        <v>79.345987978336353</v>
      </c>
      <c r="AE43">
        <v>4.4648449999999998E-4</v>
      </c>
      <c r="AF43">
        <v>97383.5</v>
      </c>
      <c r="AG43">
        <v>747.33600000000001</v>
      </c>
      <c r="AH43">
        <v>4.8600225000000001E-8</v>
      </c>
      <c r="AI43">
        <v>-162677.03155000001</v>
      </c>
      <c r="AJ43" s="41">
        <v>732</v>
      </c>
      <c r="AK43">
        <v>2</v>
      </c>
      <c r="AL43">
        <v>7</v>
      </c>
      <c r="AM43">
        <v>2</v>
      </c>
      <c r="AN43">
        <v>65</v>
      </c>
      <c r="AO43">
        <v>1.5</v>
      </c>
    </row>
    <row r="44" spans="1:67">
      <c r="A44" s="38" t="s">
        <v>264</v>
      </c>
      <c r="B44" s="38" t="s">
        <v>155</v>
      </c>
      <c r="C44" s="38" t="s">
        <v>265</v>
      </c>
      <c r="D44" s="38"/>
      <c r="E44" s="39">
        <v>229.84019999999998</v>
      </c>
      <c r="F44" s="38">
        <v>4.32</v>
      </c>
      <c r="G44" s="76">
        <v>-221050</v>
      </c>
      <c r="H44" s="78">
        <v>25.2</v>
      </c>
      <c r="I44" s="38">
        <v>600</v>
      </c>
      <c r="J44" s="38" t="s">
        <v>252</v>
      </c>
      <c r="K44" s="42">
        <v>600</v>
      </c>
      <c r="L44" s="38">
        <v>19.397751</v>
      </c>
      <c r="M44" s="38">
        <v>-39.268359865621619</v>
      </c>
      <c r="N44" s="38">
        <v>-1.3774192500000001E-2</v>
      </c>
      <c r="O44" s="38">
        <v>368472.5</v>
      </c>
      <c r="P44" s="38">
        <v>1245.56</v>
      </c>
      <c r="Q44" s="38">
        <v>8.1000375000000008E-8</v>
      </c>
      <c r="R44" s="38">
        <v>-229711.54525</v>
      </c>
      <c r="S44" s="42">
        <v>600</v>
      </c>
      <c r="T44" s="38">
        <v>2</v>
      </c>
      <c r="U44" s="38">
        <v>7</v>
      </c>
      <c r="V44" s="38">
        <v>2</v>
      </c>
      <c r="W44" s="38">
        <v>65</v>
      </c>
      <c r="X44" s="38">
        <v>2.5</v>
      </c>
    </row>
    <row r="45" spans="1:67">
      <c r="A45" s="38" t="s">
        <v>266</v>
      </c>
      <c r="B45" s="38" t="s">
        <v>161</v>
      </c>
      <c r="C45" s="38" t="s">
        <v>267</v>
      </c>
      <c r="D45" s="38"/>
      <c r="E45" s="39">
        <v>213.9752</v>
      </c>
      <c r="F45" s="38">
        <v>3.43</v>
      </c>
      <c r="G45" s="76">
        <v>-34000</v>
      </c>
      <c r="H45" s="78">
        <v>30.3</v>
      </c>
      <c r="I45" s="38">
        <v>700</v>
      </c>
      <c r="J45" s="38" t="s">
        <v>268</v>
      </c>
      <c r="K45" s="38">
        <v>580</v>
      </c>
      <c r="L45" s="38">
        <v>1450</v>
      </c>
      <c r="M45" s="38" t="s">
        <v>152</v>
      </c>
      <c r="N45" s="38">
        <v>35</v>
      </c>
      <c r="O45" s="38">
        <v>0</v>
      </c>
      <c r="P45" s="38">
        <v>0</v>
      </c>
      <c r="Q45" s="38">
        <v>0</v>
      </c>
      <c r="R45" s="38">
        <v>0</v>
      </c>
      <c r="S45" s="38">
        <v>-12157</v>
      </c>
      <c r="T45" s="42">
        <v>700</v>
      </c>
      <c r="U45" s="38">
        <v>7.9029995999999976</v>
      </c>
      <c r="V45" s="38">
        <v>-48.70180867311398</v>
      </c>
      <c r="W45" s="38">
        <v>-6.757E-3</v>
      </c>
      <c r="X45" s="38">
        <v>-168000</v>
      </c>
      <c r="Y45" s="38">
        <v>0</v>
      </c>
      <c r="Z45" s="38">
        <v>0</v>
      </c>
      <c r="AA45" s="38">
        <v>-31117.095000000001</v>
      </c>
      <c r="AB45" s="38">
        <v>368.3</v>
      </c>
      <c r="AC45" s="38">
        <v>3.3769995999999978</v>
      </c>
      <c r="AD45" s="38">
        <v>-18.335917301232669</v>
      </c>
      <c r="AE45" s="38">
        <v>-3.2650000000000001E-3</v>
      </c>
      <c r="AF45" s="38">
        <v>-12400</v>
      </c>
      <c r="AG45" s="38">
        <v>0</v>
      </c>
      <c r="AH45" s="38">
        <v>0</v>
      </c>
      <c r="AI45" s="38">
        <v>-33347.3122</v>
      </c>
      <c r="AJ45" s="38">
        <v>388.36</v>
      </c>
      <c r="AK45" s="38">
        <v>-12.877000200000001</v>
      </c>
      <c r="AL45" s="38">
        <v>77.515140869415887</v>
      </c>
      <c r="AM45" s="38">
        <v>2.1757000000000002E-2</v>
      </c>
      <c r="AN45" s="38">
        <v>-12400</v>
      </c>
      <c r="AO45" s="38">
        <v>0</v>
      </c>
      <c r="AP45" s="38">
        <v>0</v>
      </c>
      <c r="AQ45" s="38">
        <v>-36711.810560600003</v>
      </c>
      <c r="AR45" s="38">
        <v>432</v>
      </c>
      <c r="AS45" s="38">
        <v>-2.0290002000000023</v>
      </c>
      <c r="AT45" s="38">
        <v>25.459112801449663</v>
      </c>
      <c r="AU45" s="38">
        <v>1.899999999999992E-5</v>
      </c>
      <c r="AV45" s="38">
        <v>1077600</v>
      </c>
      <c r="AW45" s="38">
        <v>0</v>
      </c>
      <c r="AX45" s="38">
        <v>0</v>
      </c>
      <c r="AY45" s="38">
        <v>-41128.603199999998</v>
      </c>
      <c r="AZ45" s="38">
        <v>580</v>
      </c>
      <c r="BA45" s="38">
        <v>-17.202000200000001</v>
      </c>
      <c r="BB45" s="38">
        <v>129.49893821646916</v>
      </c>
      <c r="BC45" s="38">
        <v>4.4840000000000001E-3</v>
      </c>
      <c r="BD45" s="38">
        <v>1077600</v>
      </c>
      <c r="BE45" s="38">
        <v>0</v>
      </c>
      <c r="BF45" s="38">
        <v>0</v>
      </c>
      <c r="BG45" s="38">
        <v>-46977.603199999998</v>
      </c>
      <c r="BH45" s="42">
        <v>700</v>
      </c>
      <c r="BI45" s="38">
        <v>2</v>
      </c>
      <c r="BJ45" s="38">
        <v>7</v>
      </c>
      <c r="BK45" s="38">
        <v>2</v>
      </c>
      <c r="BL45" s="38">
        <v>81</v>
      </c>
      <c r="BM45" s="38">
        <v>2</v>
      </c>
    </row>
    <row r="46" spans="1:67">
      <c r="A46" s="38" t="s">
        <v>269</v>
      </c>
      <c r="B46" s="38" t="s">
        <v>270</v>
      </c>
      <c r="C46" s="38" t="s">
        <v>271</v>
      </c>
      <c r="D46" s="38" t="s">
        <v>272</v>
      </c>
      <c r="E46" s="39">
        <v>246.0412</v>
      </c>
      <c r="F46" s="38">
        <v>3.43</v>
      </c>
      <c r="G46" s="76">
        <v>-21890</v>
      </c>
      <c r="H46" s="78">
        <v>39</v>
      </c>
      <c r="I46" s="38">
        <v>850</v>
      </c>
      <c r="J46" s="38" t="s">
        <v>268</v>
      </c>
      <c r="K46" s="38">
        <v>585</v>
      </c>
      <c r="L46" s="38">
        <v>6874</v>
      </c>
      <c r="M46" s="38" t="s">
        <v>152</v>
      </c>
      <c r="N46" s="38">
        <v>41.915999999999997</v>
      </c>
      <c r="O46" s="38">
        <v>-2.4110399999999999E-4</v>
      </c>
      <c r="P46" s="38">
        <v>-1255240</v>
      </c>
      <c r="Q46" s="38">
        <v>0</v>
      </c>
      <c r="R46" s="38">
        <v>0</v>
      </c>
      <c r="S46" s="38">
        <v>-7032</v>
      </c>
      <c r="T46" s="42">
        <v>850</v>
      </c>
      <c r="U46" s="38">
        <v>-4.8013995999999963</v>
      </c>
      <c r="V46" s="38">
        <v>26.244730525915685</v>
      </c>
      <c r="W46" s="38">
        <v>1.4169900000000001E-2</v>
      </c>
      <c r="X46" s="38">
        <v>-10558</v>
      </c>
      <c r="Y46" s="38">
        <v>0</v>
      </c>
      <c r="Z46" s="38">
        <v>-6.0153499999999999E-6</v>
      </c>
      <c r="AA46" s="38">
        <v>-22309.762000000002</v>
      </c>
      <c r="AB46" s="38">
        <v>368.3</v>
      </c>
      <c r="AC46" s="38">
        <v>-11.590399599999998</v>
      </c>
      <c r="AD46" s="38">
        <v>71.793567583737655</v>
      </c>
      <c r="AE46" s="38">
        <v>1.9407900000000002E-2</v>
      </c>
      <c r="AF46" s="38">
        <v>222842</v>
      </c>
      <c r="AG46" s="38">
        <v>0</v>
      </c>
      <c r="AH46" s="38">
        <v>-6.0153499999999999E-6</v>
      </c>
      <c r="AI46" s="38">
        <v>-25655.087800000001</v>
      </c>
      <c r="AJ46" s="38">
        <v>388.36</v>
      </c>
      <c r="AK46" s="38">
        <v>-35.971399300000002</v>
      </c>
      <c r="AL46" s="38">
        <v>215.57015483971054</v>
      </c>
      <c r="AM46" s="38">
        <v>5.6940900000000003E-2</v>
      </c>
      <c r="AN46" s="38">
        <v>222842</v>
      </c>
      <c r="AO46" s="38">
        <v>0</v>
      </c>
      <c r="AP46" s="38">
        <v>-6.0153499999999999E-6</v>
      </c>
      <c r="AQ46" s="38">
        <v>-30701.835340900001</v>
      </c>
      <c r="AR46" s="38">
        <v>432</v>
      </c>
      <c r="AS46" s="38">
        <v>-19.699399300000003</v>
      </c>
      <c r="AT46" s="38">
        <v>137.48611273776123</v>
      </c>
      <c r="AU46" s="38">
        <v>2.4333900000000002E-2</v>
      </c>
      <c r="AV46" s="38">
        <v>1857842</v>
      </c>
      <c r="AW46" s="38">
        <v>0</v>
      </c>
      <c r="AX46" s="38">
        <v>-6.0153499999999999E-6</v>
      </c>
      <c r="AY46" s="38">
        <v>-37327.024300000005</v>
      </c>
      <c r="AZ46" s="38">
        <v>585</v>
      </c>
      <c r="BA46" s="38">
        <v>-20.9100003</v>
      </c>
      <c r="BB46" s="38">
        <v>146.94984838529174</v>
      </c>
      <c r="BC46" s="38">
        <v>6.3961039999999997E-3</v>
      </c>
      <c r="BD46" s="38">
        <v>994980</v>
      </c>
      <c r="BE46" s="38">
        <v>0</v>
      </c>
      <c r="BF46" s="38">
        <v>0</v>
      </c>
      <c r="BG46" s="38">
        <v>-31942.024300000001</v>
      </c>
      <c r="BH46" s="42">
        <v>850</v>
      </c>
      <c r="BI46" s="38">
        <v>2</v>
      </c>
      <c r="BJ46" s="38">
        <v>7</v>
      </c>
      <c r="BK46" s="38">
        <v>2</v>
      </c>
      <c r="BL46" s="38">
        <v>81</v>
      </c>
      <c r="BM46" s="38">
        <v>3</v>
      </c>
    </row>
    <row r="47" spans="1:67">
      <c r="A47" s="38" t="s">
        <v>269</v>
      </c>
      <c r="B47" s="38" t="s">
        <v>273</v>
      </c>
      <c r="C47" s="38" t="s">
        <v>271</v>
      </c>
      <c r="D47" s="38"/>
      <c r="E47" s="39">
        <v>246.0412</v>
      </c>
      <c r="F47" s="38">
        <v>3.4</v>
      </c>
      <c r="G47" s="76">
        <v>-16630</v>
      </c>
      <c r="H47" s="78">
        <v>40</v>
      </c>
      <c r="I47" s="38">
        <v>850</v>
      </c>
      <c r="J47" s="38" t="s">
        <v>274</v>
      </c>
      <c r="K47" s="38">
        <v>478</v>
      </c>
      <c r="L47" s="38">
        <v>0</v>
      </c>
      <c r="M47" s="38" t="s">
        <v>275</v>
      </c>
      <c r="N47" s="38">
        <v>-30.700001</v>
      </c>
      <c r="O47" s="38">
        <v>7.4999999999999997E-2</v>
      </c>
      <c r="P47" s="38">
        <v>0</v>
      </c>
      <c r="Q47" s="38">
        <v>0</v>
      </c>
      <c r="R47" s="38">
        <v>0</v>
      </c>
      <c r="S47" s="38">
        <v>2766</v>
      </c>
      <c r="T47" s="38">
        <v>500</v>
      </c>
      <c r="U47" s="38">
        <v>0</v>
      </c>
      <c r="V47" s="38" t="s">
        <v>237</v>
      </c>
      <c r="W47" s="38">
        <v>36.650002000000001</v>
      </c>
      <c r="X47" s="38">
        <v>7.6499999999999997E-3</v>
      </c>
      <c r="Y47" s="38">
        <v>0</v>
      </c>
      <c r="Z47" s="38">
        <v>0</v>
      </c>
      <c r="AA47" s="38">
        <v>0</v>
      </c>
      <c r="AB47" s="38">
        <v>-14071</v>
      </c>
      <c r="AC47" s="38">
        <v>585</v>
      </c>
      <c r="AD47" s="38">
        <v>0</v>
      </c>
      <c r="AE47" s="38" t="s">
        <v>237</v>
      </c>
      <c r="AF47" s="38">
        <v>33.134998000000003</v>
      </c>
      <c r="AG47" s="38">
        <v>3.8237000000000002E-3</v>
      </c>
      <c r="AH47" s="38">
        <v>-2721170</v>
      </c>
      <c r="AI47" s="38">
        <v>0</v>
      </c>
      <c r="AJ47" s="38">
        <v>0</v>
      </c>
      <c r="AK47" s="38">
        <v>-6054</v>
      </c>
      <c r="AL47" s="42">
        <v>850</v>
      </c>
      <c r="AM47" s="38">
        <v>-61.955001600000003</v>
      </c>
      <c r="AN47" s="38">
        <v>354.13567752849616</v>
      </c>
      <c r="AO47" s="38">
        <v>0.13421599999999997</v>
      </c>
      <c r="AP47" s="38">
        <v>457435</v>
      </c>
      <c r="AQ47" s="38">
        <v>0</v>
      </c>
      <c r="AR47" s="38">
        <v>-5.2580500000000003E-5</v>
      </c>
      <c r="AS47" s="38">
        <v>-29026.762000000002</v>
      </c>
      <c r="AT47" s="38">
        <v>368.3</v>
      </c>
      <c r="AU47" s="38">
        <v>-68.744001600000004</v>
      </c>
      <c r="AV47" s="38">
        <v>399.68451458631813</v>
      </c>
      <c r="AW47" s="38">
        <v>0.13945399999999999</v>
      </c>
      <c r="AX47" s="38">
        <v>690835</v>
      </c>
      <c r="AY47" s="38">
        <v>0</v>
      </c>
      <c r="AZ47" s="38">
        <v>-5.2580500000000003E-5</v>
      </c>
      <c r="BA47" s="38">
        <v>-32372.087800000001</v>
      </c>
      <c r="BB47" s="38">
        <v>388.36</v>
      </c>
      <c r="BC47" s="38">
        <v>-93.125001300000008</v>
      </c>
      <c r="BD47" s="38">
        <v>543.46110184229099</v>
      </c>
      <c r="BE47" s="38">
        <v>0.17698699999999998</v>
      </c>
      <c r="BF47" s="38">
        <v>690835</v>
      </c>
      <c r="BG47" s="38">
        <v>0</v>
      </c>
      <c r="BH47" s="38">
        <v>-5.2580500000000003E-5</v>
      </c>
      <c r="BI47" s="38">
        <v>-37418.835340899997</v>
      </c>
      <c r="BJ47" s="38">
        <v>432</v>
      </c>
      <c r="BK47" s="38">
        <v>-76.853001300000017</v>
      </c>
      <c r="BL47" s="38">
        <v>465.37705974034179</v>
      </c>
      <c r="BM47" s="38">
        <v>0.14437999999999998</v>
      </c>
      <c r="BN47" s="38">
        <v>2325835</v>
      </c>
      <c r="BO47" s="38">
        <v>0</v>
      </c>
    </row>
    <row r="48" spans="1:67">
      <c r="A48" s="38" t="s">
        <v>276</v>
      </c>
      <c r="B48" s="38" t="s">
        <v>184</v>
      </c>
      <c r="C48" s="38" t="s">
        <v>277</v>
      </c>
      <c r="D48" s="38"/>
      <c r="E48" s="39">
        <v>395.68279999999999</v>
      </c>
      <c r="F48" s="38">
        <v>1.618E-2</v>
      </c>
      <c r="G48" s="76">
        <v>-285910</v>
      </c>
      <c r="H48" s="78">
        <v>97.81</v>
      </c>
      <c r="I48" s="38">
        <v>1000</v>
      </c>
      <c r="J48" s="38" t="s">
        <v>252</v>
      </c>
      <c r="K48" s="42">
        <v>1000</v>
      </c>
      <c r="L48" s="38">
        <v>-40.689700000000002</v>
      </c>
      <c r="M48" s="38">
        <v>412.00439164870011</v>
      </c>
      <c r="N48" s="38">
        <v>1.4830969000000001E-2</v>
      </c>
      <c r="O48" s="38">
        <v>201101.6</v>
      </c>
      <c r="P48" s="38">
        <v>-2153.6280000000002</v>
      </c>
      <c r="Q48" s="38">
        <v>-1.3467545500000001E-6</v>
      </c>
      <c r="R48" s="38">
        <v>-279550.06310000003</v>
      </c>
      <c r="S48" s="38">
        <v>876</v>
      </c>
      <c r="T48" s="38">
        <v>-43.611700800000008</v>
      </c>
      <c r="U48" s="38">
        <v>476.60731852980177</v>
      </c>
      <c r="V48" s="38">
        <v>1.2552907E-2</v>
      </c>
      <c r="W48" s="38">
        <v>163881.60000000001</v>
      </c>
      <c r="X48" s="38">
        <v>-2153.6280000000002</v>
      </c>
      <c r="Y48" s="38">
        <v>-1.3467545500000001E-6</v>
      </c>
      <c r="Z48" s="38">
        <v>-317008.88910000003</v>
      </c>
      <c r="AA48" s="42">
        <v>1000</v>
      </c>
      <c r="AB48" s="38">
        <v>2</v>
      </c>
      <c r="AC48" s="38">
        <v>7</v>
      </c>
      <c r="AD48" s="38">
        <v>4</v>
      </c>
      <c r="AE48" s="38">
        <v>65</v>
      </c>
      <c r="AF48" s="38">
        <v>3</v>
      </c>
    </row>
    <row r="49" spans="1:67">
      <c r="A49" s="38" t="s">
        <v>278</v>
      </c>
      <c r="B49" s="38" t="s">
        <v>279</v>
      </c>
      <c r="C49" s="38" t="s">
        <v>280</v>
      </c>
      <c r="D49" s="38" t="s">
        <v>281</v>
      </c>
      <c r="E49" s="39">
        <v>427.9504</v>
      </c>
      <c r="F49" s="38">
        <v>3.5059999999999998</v>
      </c>
      <c r="G49" s="76">
        <v>-32200</v>
      </c>
      <c r="H49" s="78">
        <v>60.72</v>
      </c>
      <c r="I49" s="38">
        <v>850</v>
      </c>
      <c r="J49" s="38" t="s">
        <v>268</v>
      </c>
      <c r="K49" s="38">
        <v>580.15</v>
      </c>
      <c r="L49" s="38">
        <v>6375</v>
      </c>
      <c r="M49" s="38" t="s">
        <v>152</v>
      </c>
      <c r="N49" s="38">
        <v>-7.4159999000000001</v>
      </c>
      <c r="O49" s="38">
        <v>4.4581999999999997E-2</v>
      </c>
      <c r="P49" s="38">
        <v>-6525200</v>
      </c>
      <c r="Q49" s="38">
        <v>0</v>
      </c>
      <c r="R49" s="38">
        <v>0</v>
      </c>
      <c r="S49" s="38">
        <v>20411</v>
      </c>
      <c r="T49" s="42">
        <v>850</v>
      </c>
      <c r="U49" s="38">
        <v>13.950001199999996</v>
      </c>
      <c r="V49" s="38">
        <v>-85.013997457791376</v>
      </c>
      <c r="W49" s="38">
        <v>-1.2553999999999999E-2</v>
      </c>
      <c r="X49" s="38">
        <v>-278100</v>
      </c>
      <c r="Y49" s="38">
        <v>0</v>
      </c>
      <c r="Z49" s="38">
        <v>0</v>
      </c>
      <c r="AA49" s="38">
        <v>-27291.19</v>
      </c>
      <c r="AB49" s="38">
        <v>368.3</v>
      </c>
      <c r="AC49" s="38">
        <v>4.8980011999999959</v>
      </c>
      <c r="AD49" s="38">
        <v>-24.282214714028711</v>
      </c>
      <c r="AE49" s="38">
        <v>-5.5699999999999994E-3</v>
      </c>
      <c r="AF49" s="38">
        <v>33100</v>
      </c>
      <c r="AG49" s="38">
        <v>0</v>
      </c>
      <c r="AH49" s="38">
        <v>0</v>
      </c>
      <c r="AI49" s="38">
        <v>-31751.624400000001</v>
      </c>
      <c r="AJ49" s="38">
        <v>388.36</v>
      </c>
      <c r="AK49" s="38">
        <v>-27.609998400000002</v>
      </c>
      <c r="AL49" s="38">
        <v>167.41990162726842</v>
      </c>
      <c r="AM49" s="38">
        <v>4.4474000000000007E-2</v>
      </c>
      <c r="AN49" s="38">
        <v>33100</v>
      </c>
      <c r="AO49" s="38">
        <v>0</v>
      </c>
      <c r="AP49" s="38">
        <v>0</v>
      </c>
      <c r="AQ49" s="38">
        <v>-38480.621121199998</v>
      </c>
      <c r="AR49" s="38">
        <v>432</v>
      </c>
      <c r="AS49" s="38">
        <v>-5.9139984000000041</v>
      </c>
      <c r="AT49" s="38">
        <v>63.30784549133601</v>
      </c>
      <c r="AU49" s="38">
        <v>9.9800000000000062E-4</v>
      </c>
      <c r="AV49" s="38">
        <v>2213100</v>
      </c>
      <c r="AW49" s="38">
        <v>0</v>
      </c>
      <c r="AX49" s="38">
        <v>0</v>
      </c>
      <c r="AY49" s="38">
        <v>-47314.206399999995</v>
      </c>
      <c r="AZ49" s="38">
        <v>580.15</v>
      </c>
      <c r="BA49" s="38">
        <v>43.011999500000002</v>
      </c>
      <c r="BB49" s="38">
        <v>-275.32152363269029</v>
      </c>
      <c r="BC49" s="38">
        <v>-3.5613999999999993E-2</v>
      </c>
      <c r="BD49" s="38">
        <v>-1107400</v>
      </c>
      <c r="BE49" s="38">
        <v>0</v>
      </c>
      <c r="BF49" s="38">
        <v>0</v>
      </c>
      <c r="BG49" s="38">
        <v>-13430.206399999999</v>
      </c>
      <c r="BH49" s="42">
        <v>850</v>
      </c>
      <c r="BI49" s="38">
        <v>2</v>
      </c>
      <c r="BJ49" s="38">
        <v>7</v>
      </c>
      <c r="BK49" s="38">
        <v>4</v>
      </c>
      <c r="BL49" s="38">
        <v>81</v>
      </c>
      <c r="BM49" s="38">
        <v>4</v>
      </c>
    </row>
    <row r="50" spans="1:67">
      <c r="A50" s="38" t="s">
        <v>278</v>
      </c>
      <c r="B50" s="38" t="s">
        <v>184</v>
      </c>
      <c r="C50" s="38" t="s">
        <v>282</v>
      </c>
      <c r="D50" s="38"/>
      <c r="E50" s="39">
        <v>427.9504</v>
      </c>
      <c r="F50" s="38">
        <v>1.7500000000000002E-2</v>
      </c>
      <c r="G50" s="76">
        <v>-500</v>
      </c>
      <c r="H50" s="78">
        <v>106.59</v>
      </c>
      <c r="I50" s="38">
        <v>3000</v>
      </c>
      <c r="J50" s="38" t="s">
        <v>268</v>
      </c>
      <c r="K50" s="42">
        <v>3000</v>
      </c>
      <c r="L50" s="38">
        <v>10.537998199999997</v>
      </c>
      <c r="M50" s="38">
        <v>-108.04504794671091</v>
      </c>
      <c r="N50" s="38">
        <v>-4.3961149999999999E-3</v>
      </c>
      <c r="O50" s="38">
        <v>-168598.5</v>
      </c>
      <c r="P50" s="38">
        <v>-124.91059799999999</v>
      </c>
      <c r="Q50" s="38">
        <v>-9.0710999999999994E-9</v>
      </c>
      <c r="R50" s="38">
        <v>4459.8100000000004</v>
      </c>
      <c r="S50" s="38">
        <v>368.3</v>
      </c>
      <c r="T50" s="38">
        <v>1.4859981999999974</v>
      </c>
      <c r="U50" s="38">
        <v>-47.313265202948308</v>
      </c>
      <c r="V50" s="38">
        <v>2.5878850000000003E-3</v>
      </c>
      <c r="W50" s="38">
        <v>142601.5</v>
      </c>
      <c r="X50" s="38">
        <v>-124.91059799999999</v>
      </c>
      <c r="Y50" s="38">
        <v>-9.0710999999999994E-9</v>
      </c>
      <c r="Z50" s="38">
        <v>-0.62440000000060536</v>
      </c>
      <c r="AA50" s="38">
        <v>388.36</v>
      </c>
      <c r="AB50" s="38">
        <v>-31.022001400000001</v>
      </c>
      <c r="AC50" s="38">
        <v>144.38885113834883</v>
      </c>
      <c r="AD50" s="38">
        <v>5.2631885000000003E-2</v>
      </c>
      <c r="AE50" s="38">
        <v>142601.5</v>
      </c>
      <c r="AF50" s="38">
        <v>-124.91059799999999</v>
      </c>
      <c r="AG50" s="38">
        <v>-9.0710999999999994E-9</v>
      </c>
      <c r="AH50" s="38">
        <v>-6729.6211211999998</v>
      </c>
      <c r="AI50" s="38">
        <v>432</v>
      </c>
      <c r="AJ50" s="38">
        <v>-9.3260014000000027</v>
      </c>
      <c r="AK50" s="38">
        <v>40.276795002416378</v>
      </c>
      <c r="AL50" s="38">
        <v>9.1558850000000008E-3</v>
      </c>
      <c r="AM50" s="38">
        <v>2322601.5</v>
      </c>
      <c r="AN50" s="38">
        <v>-124.91059799999999</v>
      </c>
      <c r="AO50" s="38">
        <v>-9.0710999999999994E-9</v>
      </c>
      <c r="AP50" s="38">
        <v>-15563.206399999999</v>
      </c>
      <c r="AQ50" s="38">
        <v>876</v>
      </c>
      <c r="AR50" s="38">
        <v>-12.248002200000002</v>
      </c>
      <c r="AS50" s="38">
        <v>104.87972188351804</v>
      </c>
      <c r="AT50" s="38">
        <v>6.8778229999999991E-3</v>
      </c>
      <c r="AU50" s="38">
        <v>2285381.5</v>
      </c>
      <c r="AV50" s="38">
        <v>-124.91059799999999</v>
      </c>
      <c r="AW50" s="38">
        <v>-9.0710999999999994E-9</v>
      </c>
      <c r="AX50" s="38">
        <v>-53022.032400000004</v>
      </c>
      <c r="AY50" s="38">
        <v>881.8</v>
      </c>
      <c r="AZ50" s="38">
        <v>-8.7448025999999999</v>
      </c>
      <c r="BA50" s="38">
        <v>142.71109273659351</v>
      </c>
      <c r="BB50" s="38">
        <v>1.1235430000000001E-3</v>
      </c>
      <c r="BC50" s="38">
        <v>49455.5</v>
      </c>
      <c r="BD50" s="38">
        <v>-124.91059799999999</v>
      </c>
      <c r="BE50" s="38">
        <v>-4.5071099999999999E-8</v>
      </c>
      <c r="BF50" s="38">
        <v>-100300.504</v>
      </c>
      <c r="BG50" s="42">
        <v>3000</v>
      </c>
      <c r="BH50" s="38">
        <v>2</v>
      </c>
      <c r="BI50" s="38">
        <v>7</v>
      </c>
      <c r="BJ50" s="38">
        <v>4</v>
      </c>
      <c r="BK50" s="38">
        <v>81</v>
      </c>
      <c r="BL50" s="38">
        <v>4</v>
      </c>
    </row>
    <row r="51" spans="1:67">
      <c r="A51" s="38" t="s">
        <v>283</v>
      </c>
      <c r="B51" s="38" t="s">
        <v>184</v>
      </c>
      <c r="C51" s="38" t="s">
        <v>284</v>
      </c>
      <c r="D51" s="38" t="s">
        <v>285</v>
      </c>
      <c r="E51" s="39">
        <v>77.945419999999999</v>
      </c>
      <c r="F51" s="38">
        <v>3.1900000000000001E-3</v>
      </c>
      <c r="G51" s="76">
        <v>15880</v>
      </c>
      <c r="H51" s="78">
        <v>53.22</v>
      </c>
      <c r="I51" s="38">
        <v>1000</v>
      </c>
      <c r="J51" s="38" t="s">
        <v>252</v>
      </c>
      <c r="K51" s="42">
        <v>1000</v>
      </c>
      <c r="L51" s="38">
        <v>4.3377999000000003</v>
      </c>
      <c r="M51" s="38">
        <v>-7.9661390089413402</v>
      </c>
      <c r="N51" s="38">
        <v>-6.1600049999999996E-3</v>
      </c>
      <c r="O51" s="38">
        <v>-107026.95</v>
      </c>
      <c r="P51" s="38">
        <v>-578.22900000000004</v>
      </c>
      <c r="Q51" s="38">
        <v>9.4031575000000009E-7</v>
      </c>
      <c r="R51" s="38">
        <v>22385.598700000002</v>
      </c>
      <c r="S51" s="38">
        <v>876</v>
      </c>
      <c r="T51" s="38">
        <v>3.6072996999999996</v>
      </c>
      <c r="U51" s="38">
        <v>8.184592711334048</v>
      </c>
      <c r="V51" s="38">
        <v>-6.729520499999999E-3</v>
      </c>
      <c r="W51" s="38">
        <v>-116331.95</v>
      </c>
      <c r="X51" s="38">
        <v>-578.22900000000004</v>
      </c>
      <c r="Y51" s="38">
        <v>9.4031575000000009E-7</v>
      </c>
      <c r="Z51" s="38">
        <v>13020.892199999998</v>
      </c>
      <c r="AA51" s="42">
        <v>1000</v>
      </c>
      <c r="AB51" s="38">
        <v>2</v>
      </c>
      <c r="AC51" s="38">
        <v>7</v>
      </c>
      <c r="AD51" s="38">
        <v>1</v>
      </c>
      <c r="AE51" s="38">
        <v>38</v>
      </c>
      <c r="AF51" s="38">
        <v>1.5</v>
      </c>
    </row>
    <row r="52" spans="1:67">
      <c r="A52" s="38" t="s">
        <v>286</v>
      </c>
      <c r="B52" s="38" t="s">
        <v>184</v>
      </c>
      <c r="C52" s="38" t="s">
        <v>280</v>
      </c>
      <c r="D52" s="38"/>
      <c r="E52" s="39">
        <v>106.9876</v>
      </c>
      <c r="F52" s="38">
        <v>4.3800000000000002E-3</v>
      </c>
      <c r="G52" s="76">
        <v>45200</v>
      </c>
      <c r="H52" s="78">
        <v>57.823999999999998</v>
      </c>
      <c r="I52" s="38">
        <v>3000</v>
      </c>
      <c r="J52" s="38" t="s">
        <v>268</v>
      </c>
      <c r="K52" s="42">
        <v>3000</v>
      </c>
      <c r="L52" s="38">
        <v>1.6263997999999997</v>
      </c>
      <c r="M52" s="38">
        <v>-48.107040126827584</v>
      </c>
      <c r="N52" s="38">
        <v>-3.6871199999999988E-4</v>
      </c>
      <c r="O52" s="38">
        <v>-29977</v>
      </c>
      <c r="P52" s="38">
        <v>-156.09660400000001</v>
      </c>
      <c r="Q52" s="38">
        <v>-4.5791299999999999E-8</v>
      </c>
      <c r="R52" s="38">
        <v>47198.452499999999</v>
      </c>
      <c r="S52" s="38">
        <v>368.3</v>
      </c>
      <c r="T52" s="38">
        <v>-0.63660020000000017</v>
      </c>
      <c r="U52" s="38">
        <v>-32.924094440886918</v>
      </c>
      <c r="V52" s="38">
        <v>1.3772879999999999E-3</v>
      </c>
      <c r="W52" s="38">
        <v>47823</v>
      </c>
      <c r="X52" s="38">
        <v>-156.09660400000001</v>
      </c>
      <c r="Y52" s="38">
        <v>-4.5791299999999999E-8</v>
      </c>
      <c r="Z52" s="38">
        <v>46083.3439</v>
      </c>
      <c r="AA52" s="38">
        <v>388.36</v>
      </c>
      <c r="AB52" s="38">
        <v>-8.7636000999999997</v>
      </c>
      <c r="AC52" s="38">
        <v>15.00143464443736</v>
      </c>
      <c r="AD52" s="38">
        <v>1.3888288E-2</v>
      </c>
      <c r="AE52" s="38">
        <v>47823</v>
      </c>
      <c r="AF52" s="38">
        <v>-156.09660400000001</v>
      </c>
      <c r="AG52" s="38">
        <v>-4.5791299999999999E-8</v>
      </c>
      <c r="AH52" s="38">
        <v>44401.094719699999</v>
      </c>
      <c r="AI52" s="38">
        <v>432</v>
      </c>
      <c r="AJ52" s="38">
        <v>-3.3396001000000002</v>
      </c>
      <c r="AK52" s="38">
        <v>-11.026579389545766</v>
      </c>
      <c r="AL52" s="38">
        <v>3.0192880000000002E-3</v>
      </c>
      <c r="AM52" s="38">
        <v>592823</v>
      </c>
      <c r="AN52" s="38">
        <v>-156.09660400000001</v>
      </c>
      <c r="AO52" s="38">
        <v>-4.5791299999999999E-8</v>
      </c>
      <c r="AP52" s="38">
        <v>42192.698400000001</v>
      </c>
      <c r="AQ52" s="38">
        <v>876</v>
      </c>
      <c r="AR52" s="38">
        <v>-4.0701003</v>
      </c>
      <c r="AS52" s="38">
        <v>5.1241523307296708</v>
      </c>
      <c r="AT52" s="38">
        <v>2.4497725E-3</v>
      </c>
      <c r="AU52" s="38">
        <v>583518</v>
      </c>
      <c r="AV52" s="38">
        <v>-156.09660400000001</v>
      </c>
      <c r="AW52" s="38">
        <v>-4.5791299999999999E-8</v>
      </c>
      <c r="AX52" s="38">
        <v>32827.991900000001</v>
      </c>
      <c r="AY52" s="38">
        <v>881.8</v>
      </c>
      <c r="AZ52" s="38">
        <v>-3.1943003999999995</v>
      </c>
      <c r="BA52" s="38">
        <v>14.581995043998521</v>
      </c>
      <c r="BB52" s="38">
        <v>1.0112025000000001E-3</v>
      </c>
      <c r="BC52" s="38">
        <v>24536.5</v>
      </c>
      <c r="BD52" s="38">
        <v>-156.09660400000001</v>
      </c>
      <c r="BE52" s="38">
        <v>-5.47913E-8</v>
      </c>
      <c r="BF52" s="38">
        <v>21008.374</v>
      </c>
      <c r="BG52" s="42">
        <v>3000</v>
      </c>
      <c r="BH52" s="38">
        <v>2</v>
      </c>
      <c r="BI52" s="38">
        <v>7</v>
      </c>
      <c r="BJ52" s="38">
        <v>1</v>
      </c>
      <c r="BK52" s="38">
        <v>81</v>
      </c>
      <c r="BL52" s="38">
        <v>1</v>
      </c>
    </row>
    <row r="53" spans="1:67">
      <c r="A53" s="43" t="s">
        <v>287</v>
      </c>
      <c r="B53" t="s">
        <v>149</v>
      </c>
      <c r="C53" t="s">
        <v>288</v>
      </c>
      <c r="E53" s="39">
        <v>196.96654000000001</v>
      </c>
      <c r="F53">
        <v>19.309999999999999</v>
      </c>
      <c r="G53" s="75">
        <v>0</v>
      </c>
      <c r="H53" s="77">
        <v>11.33</v>
      </c>
      <c r="I53" s="40">
        <v>3200</v>
      </c>
      <c r="J53" s="38" t="s">
        <v>289</v>
      </c>
      <c r="K53">
        <v>1337.58</v>
      </c>
      <c r="L53">
        <v>2957</v>
      </c>
      <c r="M53" t="s">
        <v>152</v>
      </c>
      <c r="N53">
        <v>7.9720000000000004</v>
      </c>
      <c r="O53">
        <v>0</v>
      </c>
      <c r="P53">
        <v>0</v>
      </c>
      <c r="Q53">
        <v>0</v>
      </c>
      <c r="R53">
        <v>0</v>
      </c>
      <c r="S53">
        <v>-742.14599999999996</v>
      </c>
      <c r="T53">
        <v>3124</v>
      </c>
      <c r="U53">
        <v>78488</v>
      </c>
      <c r="V53" t="s">
        <v>153</v>
      </c>
      <c r="W53">
        <v>6.5</v>
      </c>
      <c r="X53">
        <v>0</v>
      </c>
      <c r="Y53">
        <v>0</v>
      </c>
      <c r="Z53">
        <v>0</v>
      </c>
      <c r="AA53">
        <v>0</v>
      </c>
      <c r="AB53">
        <v>82344</v>
      </c>
      <c r="AC53" s="41">
        <v>3200</v>
      </c>
      <c r="AD53">
        <v>1</v>
      </c>
      <c r="AE53">
        <v>8</v>
      </c>
      <c r="AF53">
        <v>1</v>
      </c>
    </row>
    <row r="54" spans="1:67">
      <c r="A54" s="38" t="s">
        <v>287</v>
      </c>
      <c r="B54" s="38" t="s">
        <v>184</v>
      </c>
      <c r="C54" s="38" t="s">
        <v>288</v>
      </c>
      <c r="D54" s="38"/>
      <c r="E54" s="39">
        <v>196.96654000000001</v>
      </c>
      <c r="F54" s="38">
        <v>8.0599999999999995E-3</v>
      </c>
      <c r="G54" s="76">
        <v>87500</v>
      </c>
      <c r="H54" s="78">
        <v>43.116</v>
      </c>
      <c r="I54" s="44">
        <v>3200</v>
      </c>
      <c r="J54" s="38" t="s">
        <v>289</v>
      </c>
      <c r="K54" s="45">
        <v>2000</v>
      </c>
      <c r="L54" s="38">
        <v>0</v>
      </c>
      <c r="M54" s="38" t="s">
        <v>237</v>
      </c>
      <c r="N54" s="38">
        <v>2.8412999999999999</v>
      </c>
      <c r="O54" s="47">
        <v>5.5913000000000002E-4</v>
      </c>
      <c r="P54" s="38">
        <v>-969411</v>
      </c>
      <c r="Q54" s="38">
        <v>0</v>
      </c>
      <c r="R54" s="38">
        <v>0</v>
      </c>
      <c r="S54" s="38">
        <v>1127</v>
      </c>
      <c r="T54" s="42">
        <v>3200</v>
      </c>
      <c r="U54" s="38">
        <v>36.894759999999998</v>
      </c>
      <c r="V54" s="38">
        <v>-337.44136792391453</v>
      </c>
      <c r="W54" s="38">
        <v>-1.3489431E-2</v>
      </c>
      <c r="X54" s="38">
        <v>261881.59950000001</v>
      </c>
      <c r="Y54" s="38">
        <v>2385.801798</v>
      </c>
      <c r="Z54" s="38">
        <v>1.7001685000000001E-6</v>
      </c>
      <c r="AA54" s="45">
        <v>75036.562000000005</v>
      </c>
      <c r="AB54" s="38">
        <v>1337.58</v>
      </c>
      <c r="AC54" s="38">
        <v>0.69146000000000019</v>
      </c>
      <c r="AD54" s="38">
        <v>-32.449469241270805</v>
      </c>
      <c r="AE54">
        <v>8.2356900000000002E-4</v>
      </c>
      <c r="AF54">
        <v>-19232.4005</v>
      </c>
      <c r="AG54">
        <v>-159.078202</v>
      </c>
      <c r="AH54">
        <v>-9.1966500000000005E-8</v>
      </c>
      <c r="AI54">
        <v>87642.145999999993</v>
      </c>
      <c r="AJ54">
        <v>2000</v>
      </c>
      <c r="AK54">
        <v>5.1307000000000009</v>
      </c>
      <c r="AL54">
        <v>-68.098658117695635</v>
      </c>
      <c r="AM54">
        <v>-5.5913000000000002E-4</v>
      </c>
      <c r="AN54">
        <v>-484705.5</v>
      </c>
      <c r="AO54">
        <v>0</v>
      </c>
      <c r="AP54">
        <v>0</v>
      </c>
      <c r="AQ54">
        <v>89369.145999999993</v>
      </c>
      <c r="AR54" s="41">
        <v>3124</v>
      </c>
      <c r="AS54">
        <v>0</v>
      </c>
      <c r="AT54">
        <v>0</v>
      </c>
      <c r="AU54">
        <v>0</v>
      </c>
      <c r="AV54">
        <v>0</v>
      </c>
      <c r="AW54">
        <v>0</v>
      </c>
      <c r="AX54">
        <v>0</v>
      </c>
      <c r="AY54">
        <v>0</v>
      </c>
      <c r="AZ54" s="41">
        <v>3200</v>
      </c>
      <c r="BA54">
        <v>1</v>
      </c>
      <c r="BB54">
        <v>8</v>
      </c>
      <c r="BC54">
        <v>1</v>
      </c>
    </row>
    <row r="55" spans="1:67">
      <c r="A55" s="37" t="s">
        <v>6</v>
      </c>
      <c r="B55" t="s">
        <v>279</v>
      </c>
      <c r="C55" t="s">
        <v>290</v>
      </c>
      <c r="E55" s="39">
        <v>10.811</v>
      </c>
      <c r="F55">
        <v>2.34</v>
      </c>
      <c r="G55" s="75">
        <v>0</v>
      </c>
      <c r="H55" s="77">
        <v>1.41</v>
      </c>
      <c r="I55" s="40">
        <v>5000</v>
      </c>
      <c r="J55" t="s">
        <v>291</v>
      </c>
      <c r="K55">
        <v>550</v>
      </c>
      <c r="L55">
        <v>0</v>
      </c>
      <c r="M55" t="s">
        <v>237</v>
      </c>
      <c r="N55">
        <v>5.4169998000000001</v>
      </c>
      <c r="O55">
        <v>3.6059999999999998E-4</v>
      </c>
      <c r="P55">
        <v>331507</v>
      </c>
      <c r="Q55">
        <v>0</v>
      </c>
      <c r="R55" s="46">
        <v>5.2299999999999998E-8</v>
      </c>
      <c r="S55">
        <v>-2740.3265999999999</v>
      </c>
      <c r="T55">
        <v>2350</v>
      </c>
      <c r="U55">
        <v>12000</v>
      </c>
      <c r="V55" t="s">
        <v>152</v>
      </c>
      <c r="W55">
        <v>7.5</v>
      </c>
      <c r="X55">
        <v>0</v>
      </c>
      <c r="Y55">
        <v>0</v>
      </c>
      <c r="Z55">
        <v>0</v>
      </c>
      <c r="AA55">
        <v>0</v>
      </c>
      <c r="AB55">
        <v>7176</v>
      </c>
      <c r="AC55">
        <v>4113</v>
      </c>
      <c r="AD55" s="38">
        <v>114840</v>
      </c>
      <c r="AE55" t="s">
        <v>292</v>
      </c>
      <c r="AF55">
        <v>4.8630000000000004</v>
      </c>
      <c r="AG55">
        <v>1.8E-5</v>
      </c>
      <c r="AH55">
        <v>0</v>
      </c>
      <c r="AI55">
        <v>0</v>
      </c>
      <c r="AJ55">
        <v>0</v>
      </c>
      <c r="AK55">
        <v>132558</v>
      </c>
      <c r="AL55" s="41">
        <v>5000</v>
      </c>
      <c r="AM55">
        <v>1</v>
      </c>
      <c r="AN55">
        <v>9</v>
      </c>
      <c r="AO55">
        <v>1</v>
      </c>
    </row>
    <row r="56" spans="1:67">
      <c r="A56" s="48" t="s">
        <v>6</v>
      </c>
      <c r="B56" s="38" t="s">
        <v>184</v>
      </c>
      <c r="C56" s="38" t="s">
        <v>290</v>
      </c>
      <c r="D56" s="38"/>
      <c r="E56" s="39">
        <v>10.811</v>
      </c>
      <c r="F56" s="38">
        <v>4.4000000000000002E-4</v>
      </c>
      <c r="G56" s="76">
        <v>132800</v>
      </c>
      <c r="H56" s="78">
        <v>36.649000000000001</v>
      </c>
      <c r="I56" s="44">
        <v>5000</v>
      </c>
      <c r="J56" s="38" t="s">
        <v>293</v>
      </c>
      <c r="K56" s="42">
        <v>3000</v>
      </c>
      <c r="L56" s="38">
        <v>0</v>
      </c>
      <c r="M56" t="s">
        <v>237</v>
      </c>
      <c r="N56" s="38">
        <v>4.8630000000000004</v>
      </c>
      <c r="O56" s="38">
        <v>1.8E-5</v>
      </c>
      <c r="P56" s="38">
        <v>0</v>
      </c>
      <c r="Q56" s="38">
        <v>0</v>
      </c>
      <c r="R56" s="38">
        <v>0</v>
      </c>
      <c r="S56" s="38">
        <v>-1327</v>
      </c>
      <c r="T56" s="42">
        <v>5000</v>
      </c>
      <c r="U56" s="38">
        <v>-8.0589999999999993</v>
      </c>
      <c r="V56" s="38">
        <v>13.066284001660904</v>
      </c>
      <c r="W56" s="38">
        <v>1.098E-2</v>
      </c>
      <c r="X56" s="38">
        <v>20967</v>
      </c>
      <c r="Y56" s="38">
        <v>0</v>
      </c>
      <c r="Z56" s="38">
        <v>-2.4030999999999999E-6</v>
      </c>
      <c r="AA56" s="45">
        <v>131105.43306000001</v>
      </c>
      <c r="AB56" s="38">
        <v>550</v>
      </c>
      <c r="AC56" s="38">
        <v>0.44899990000000045</v>
      </c>
      <c r="AD56" s="38">
        <v>-40.267458072506713</v>
      </c>
      <c r="AE56" s="38">
        <v>3.6059999999999998E-4</v>
      </c>
      <c r="AF56" s="38">
        <v>-165903.5</v>
      </c>
      <c r="AG56" s="38">
        <v>0</v>
      </c>
      <c r="AH56" s="38">
        <v>2.6149999999999999E-8</v>
      </c>
      <c r="AI56" s="38">
        <v>134060.3266</v>
      </c>
      <c r="AJ56" s="38">
        <v>2350</v>
      </c>
      <c r="AK56" s="38">
        <v>2.5320001000000003</v>
      </c>
      <c r="AL56" s="38">
        <v>-51.254603881309563</v>
      </c>
      <c r="AM56" s="38">
        <v>0</v>
      </c>
      <c r="AN56" s="38">
        <v>-150</v>
      </c>
      <c r="AO56" s="38">
        <v>0</v>
      </c>
      <c r="AP56" s="38">
        <v>0</v>
      </c>
      <c r="AQ56" s="38">
        <v>124144</v>
      </c>
      <c r="AR56" s="38">
        <v>3000</v>
      </c>
      <c r="AS56" s="38">
        <v>2.6369999999999996</v>
      </c>
      <c r="AT56" s="38">
        <v>-52.092254908609426</v>
      </c>
      <c r="AU56" s="38">
        <v>-1.8E-5</v>
      </c>
      <c r="AV56" s="38">
        <v>0</v>
      </c>
      <c r="AW56" s="38">
        <v>0</v>
      </c>
      <c r="AX56" s="38">
        <v>0</v>
      </c>
      <c r="AY56" s="45">
        <v>124297</v>
      </c>
      <c r="AZ56" s="38">
        <v>4113</v>
      </c>
      <c r="BA56" s="38">
        <v>0</v>
      </c>
      <c r="BB56" s="38">
        <v>0</v>
      </c>
      <c r="BC56" s="38">
        <v>0</v>
      </c>
      <c r="BD56" s="38">
        <v>0</v>
      </c>
      <c r="BE56" s="38">
        <v>0</v>
      </c>
      <c r="BF56" s="38">
        <v>0</v>
      </c>
      <c r="BG56" s="38">
        <v>0</v>
      </c>
      <c r="BH56" s="42">
        <v>5000</v>
      </c>
      <c r="BI56" s="38">
        <v>1</v>
      </c>
      <c r="BJ56" s="38">
        <v>9</v>
      </c>
      <c r="BK56" s="38">
        <v>1</v>
      </c>
    </row>
    <row r="57" spans="1:67">
      <c r="A57" s="38" t="s">
        <v>294</v>
      </c>
      <c r="B57" s="38" t="s">
        <v>184</v>
      </c>
      <c r="C57" s="38" t="s">
        <v>295</v>
      </c>
      <c r="D57" s="38"/>
      <c r="E57" s="39">
        <v>33.632999999999996</v>
      </c>
      <c r="F57" s="38">
        <v>1.3799999999999999E-3</v>
      </c>
      <c r="G57" s="76">
        <v>186300</v>
      </c>
      <c r="H57" s="78">
        <v>53.807000000000002</v>
      </c>
      <c r="I57" s="38">
        <v>2000</v>
      </c>
      <c r="J57" s="38" t="s">
        <v>296</v>
      </c>
      <c r="K57" s="42">
        <v>2000</v>
      </c>
      <c r="L57" s="38">
        <v>-13.321301200000001</v>
      </c>
      <c r="M57" s="38">
        <v>25.636663563912521</v>
      </c>
      <c r="N57" s="38">
        <v>2.1456946000000001E-2</v>
      </c>
      <c r="O57" s="38">
        <v>33949.5</v>
      </c>
      <c r="P57" s="38">
        <v>97.567999999999984</v>
      </c>
      <c r="Q57" s="38">
        <v>-4.7588642E-6</v>
      </c>
      <c r="R57" s="38">
        <v>182912.85982000001</v>
      </c>
      <c r="S57" s="38">
        <v>550</v>
      </c>
      <c r="T57" s="38">
        <v>3.6946985999999988</v>
      </c>
      <c r="U57" s="38">
        <v>-81.030820584422713</v>
      </c>
      <c r="V57" s="38">
        <v>2.1814600000000001E-4</v>
      </c>
      <c r="W57" s="38">
        <v>-339791.5</v>
      </c>
      <c r="X57" s="38">
        <v>97.567999999999984</v>
      </c>
      <c r="Y57" s="38">
        <v>9.9635799999999995E-8</v>
      </c>
      <c r="Z57" s="38">
        <v>188822.64689999999</v>
      </c>
      <c r="AA57" s="42">
        <v>2000</v>
      </c>
      <c r="AB57" s="38">
        <v>2</v>
      </c>
      <c r="AC57" s="38">
        <v>9</v>
      </c>
      <c r="AD57" s="38">
        <v>2</v>
      </c>
      <c r="AE57" s="38">
        <v>15</v>
      </c>
      <c r="AF57" s="38">
        <v>1</v>
      </c>
    </row>
    <row r="58" spans="1:67">
      <c r="A58" s="38" t="s">
        <v>297</v>
      </c>
      <c r="B58" s="38" t="s">
        <v>184</v>
      </c>
      <c r="C58" s="38" t="s">
        <v>298</v>
      </c>
      <c r="D58" s="38"/>
      <c r="E58" s="39">
        <v>163.43279999999999</v>
      </c>
      <c r="F58" s="38">
        <v>6.6800000000000002E-3</v>
      </c>
      <c r="G58" s="76">
        <v>-117200</v>
      </c>
      <c r="H58" s="78">
        <v>85.766999999999996</v>
      </c>
      <c r="I58" s="38">
        <v>2000</v>
      </c>
      <c r="J58" s="38" t="s">
        <v>296</v>
      </c>
      <c r="K58" s="42">
        <v>2000</v>
      </c>
      <c r="L58" s="38">
        <v>-33.320299200000001</v>
      </c>
      <c r="M58" s="38">
        <v>273.93039863386952</v>
      </c>
      <c r="N58" s="38">
        <v>2.4738636000000001E-2</v>
      </c>
      <c r="O58" s="38">
        <v>-12011.5995</v>
      </c>
      <c r="P58" s="38">
        <v>-1405.2576200000001</v>
      </c>
      <c r="Q58" s="38">
        <v>-4.9733348000000003E-6</v>
      </c>
      <c r="R58" s="38">
        <v>-112985.81848</v>
      </c>
      <c r="S58" s="38">
        <v>550</v>
      </c>
      <c r="T58" s="38">
        <v>-16.304299399999998</v>
      </c>
      <c r="U58" s="38">
        <v>167.26291448553425</v>
      </c>
      <c r="V58" s="38">
        <v>3.4998360000000001E-3</v>
      </c>
      <c r="W58" s="38">
        <v>-385752.59950000001</v>
      </c>
      <c r="X58" s="38">
        <v>-1405.2576200000001</v>
      </c>
      <c r="Y58" s="38">
        <v>-1.1483480000000001E-7</v>
      </c>
      <c r="Z58" s="38">
        <v>-107076.03140000001</v>
      </c>
      <c r="AA58" s="42">
        <v>2000</v>
      </c>
      <c r="AB58" s="38">
        <v>2</v>
      </c>
      <c r="AC58" s="38">
        <v>9</v>
      </c>
      <c r="AD58" s="38">
        <v>2</v>
      </c>
      <c r="AE58" s="38">
        <v>20</v>
      </c>
      <c r="AF58" s="38">
        <v>2</v>
      </c>
    </row>
    <row r="59" spans="1:67">
      <c r="A59" s="38" t="s">
        <v>299</v>
      </c>
      <c r="B59" s="38" t="s">
        <v>184</v>
      </c>
      <c r="C59" s="38" t="s">
        <v>300</v>
      </c>
      <c r="D59" s="38"/>
      <c r="E59" s="39">
        <v>97.615600000000001</v>
      </c>
      <c r="F59" s="38">
        <v>3.9899999999999996E-3</v>
      </c>
      <c r="G59" s="76">
        <v>-344200</v>
      </c>
      <c r="H59" s="78">
        <v>76.093000000000004</v>
      </c>
      <c r="I59" s="38">
        <v>2000</v>
      </c>
      <c r="J59" s="38" t="s">
        <v>296</v>
      </c>
      <c r="K59" s="42">
        <v>2000</v>
      </c>
      <c r="L59" s="38">
        <v>-40.684900200000001</v>
      </c>
      <c r="M59" s="38">
        <v>346.78161168615179</v>
      </c>
      <c r="N59" s="38">
        <v>2.5716208000000001E-2</v>
      </c>
      <c r="O59" s="38">
        <v>-143978.4</v>
      </c>
      <c r="P59" s="38">
        <v>-2289.4239600000001</v>
      </c>
      <c r="Q59" s="38">
        <v>-5.0138888000000004E-6</v>
      </c>
      <c r="R59" s="38">
        <v>-333578.15707999998</v>
      </c>
      <c r="S59" s="38">
        <v>550</v>
      </c>
      <c r="T59" s="38">
        <v>-23.668900399999998</v>
      </c>
      <c r="U59" s="38">
        <v>240.11412753781667</v>
      </c>
      <c r="V59" s="38">
        <v>4.4774080000000004E-3</v>
      </c>
      <c r="W59" s="38">
        <v>-517719.4</v>
      </c>
      <c r="X59" s="38">
        <v>-2289.4239600000001</v>
      </c>
      <c r="Y59" s="38">
        <v>-1.5538880000000001E-7</v>
      </c>
      <c r="Z59" s="38">
        <v>-327668.37</v>
      </c>
      <c r="AA59" s="42">
        <v>2000</v>
      </c>
      <c r="AB59" s="38">
        <v>2</v>
      </c>
      <c r="AC59" s="38">
        <v>9</v>
      </c>
      <c r="AD59" s="38">
        <v>2</v>
      </c>
      <c r="AE59" s="38">
        <v>31</v>
      </c>
      <c r="AF59" s="38">
        <v>2</v>
      </c>
    </row>
    <row r="60" spans="1:67">
      <c r="A60" s="38" t="s">
        <v>301</v>
      </c>
      <c r="B60" s="38" t="s">
        <v>184</v>
      </c>
      <c r="C60" s="38" t="s">
        <v>302</v>
      </c>
      <c r="D60" s="38"/>
      <c r="E60" s="39">
        <v>27.669640000000001</v>
      </c>
      <c r="F60" s="38">
        <v>1.1299999999999999E-3</v>
      </c>
      <c r="G60" s="76">
        <v>9800</v>
      </c>
      <c r="H60" s="78">
        <v>55.709000000000003</v>
      </c>
      <c r="I60" s="38">
        <v>2000</v>
      </c>
      <c r="J60" s="38" t="s">
        <v>296</v>
      </c>
      <c r="K60" s="42">
        <v>2000</v>
      </c>
      <c r="L60" s="38">
        <v>-64.214360200000002</v>
      </c>
      <c r="M60" s="38">
        <v>606.19617811762532</v>
      </c>
      <c r="N60" s="38">
        <v>2.468621E-2</v>
      </c>
      <c r="O60" s="38">
        <v>-611644</v>
      </c>
      <c r="P60" s="38">
        <v>-5377.7978000000003</v>
      </c>
      <c r="Q60" s="38">
        <v>-4.7201754999999998E-6</v>
      </c>
      <c r="R60" s="38">
        <v>43130.824520000002</v>
      </c>
      <c r="S60" s="38">
        <v>550</v>
      </c>
      <c r="T60" s="38">
        <v>-47.198360399999999</v>
      </c>
      <c r="U60" s="38">
        <v>499.52869396928992</v>
      </c>
      <c r="V60" s="38">
        <v>3.4474100000000006E-3</v>
      </c>
      <c r="W60" s="38">
        <v>-985385</v>
      </c>
      <c r="X60" s="38">
        <v>-5377.7978000000003</v>
      </c>
      <c r="Y60" s="38">
        <v>1.383245E-7</v>
      </c>
      <c r="Z60" s="38">
        <v>49040.611600000004</v>
      </c>
      <c r="AA60" s="42">
        <v>2000</v>
      </c>
      <c r="AB60" s="38">
        <v>2</v>
      </c>
      <c r="AC60" s="38">
        <v>9</v>
      </c>
      <c r="AD60" s="38">
        <v>2</v>
      </c>
      <c r="AE60" s="38">
        <v>38</v>
      </c>
      <c r="AF60" s="38">
        <v>3</v>
      </c>
    </row>
    <row r="61" spans="1:67">
      <c r="A61" s="38" t="s">
        <v>303</v>
      </c>
      <c r="B61" s="38" t="s">
        <v>184</v>
      </c>
      <c r="C61" s="38" t="s">
        <v>304</v>
      </c>
      <c r="D61" s="38"/>
      <c r="E61" s="39">
        <v>37.621400000000001</v>
      </c>
      <c r="F61" s="38">
        <v>1.5399999999999999E-3</v>
      </c>
      <c r="G61" s="76">
        <v>23000</v>
      </c>
      <c r="H61" s="78">
        <v>54.405000000000001</v>
      </c>
      <c r="I61" s="38">
        <v>2000</v>
      </c>
      <c r="J61" s="38" t="s">
        <v>296</v>
      </c>
      <c r="K61" s="42">
        <v>2000</v>
      </c>
      <c r="L61" s="38">
        <v>-20.488450200000003</v>
      </c>
      <c r="M61" s="38">
        <v>117.73194687435718</v>
      </c>
      <c r="N61" s="38">
        <v>2.2251353499999998E-2</v>
      </c>
      <c r="O61" s="38">
        <v>-22891.5</v>
      </c>
      <c r="P61" s="38">
        <v>-685.14398000000006</v>
      </c>
      <c r="Q61" s="38">
        <v>-4.7899999249999995E-6</v>
      </c>
      <c r="R61" s="38">
        <v>24684.109270000001</v>
      </c>
      <c r="S61" s="38">
        <v>550</v>
      </c>
      <c r="T61" s="38">
        <v>-3.4724503999999996</v>
      </c>
      <c r="U61" s="38">
        <v>11.064462726021908</v>
      </c>
      <c r="V61" s="38">
        <v>1.0125535E-3</v>
      </c>
      <c r="W61" s="38">
        <v>-396632.5</v>
      </c>
      <c r="X61" s="38">
        <v>-685.14398000000006</v>
      </c>
      <c r="Y61" s="38">
        <v>6.8500074999999992E-8</v>
      </c>
      <c r="Z61" s="38">
        <v>30593.896349999999</v>
      </c>
      <c r="AA61" s="42">
        <v>2000</v>
      </c>
      <c r="AB61" s="38">
        <v>2</v>
      </c>
      <c r="AC61" s="38">
        <v>9</v>
      </c>
      <c r="AD61" s="38">
        <v>2</v>
      </c>
      <c r="AE61" s="38">
        <v>65</v>
      </c>
      <c r="AF61" s="38">
        <v>0.5</v>
      </c>
    </row>
    <row r="62" spans="1:67">
      <c r="A62" s="38" t="s">
        <v>67</v>
      </c>
      <c r="B62" s="38" t="s">
        <v>305</v>
      </c>
      <c r="C62" s="38" t="s">
        <v>306</v>
      </c>
      <c r="D62" s="38"/>
      <c r="E62" s="39">
        <v>69.620199999999997</v>
      </c>
      <c r="F62" s="38">
        <v>1.8120000000000001</v>
      </c>
      <c r="G62" s="76">
        <v>-299840</v>
      </c>
      <c r="H62" s="78">
        <v>18.649999999999999</v>
      </c>
      <c r="I62" s="38">
        <v>723</v>
      </c>
      <c r="J62" s="38" t="s">
        <v>296</v>
      </c>
      <c r="K62" s="38">
        <v>600</v>
      </c>
      <c r="L62" s="38">
        <v>0</v>
      </c>
      <c r="M62" s="38" t="s">
        <v>237</v>
      </c>
      <c r="N62" s="38">
        <v>31.799999</v>
      </c>
      <c r="O62" s="38">
        <v>0</v>
      </c>
      <c r="P62" s="38">
        <v>0</v>
      </c>
      <c r="Q62" s="38">
        <v>0</v>
      </c>
      <c r="R62" s="38">
        <v>0</v>
      </c>
      <c r="S62" s="38">
        <v>-12629</v>
      </c>
      <c r="T62" s="42">
        <v>723</v>
      </c>
      <c r="U62" s="38">
        <v>472.4676498</v>
      </c>
      <c r="V62" s="38">
        <v>-3921.8635322352757</v>
      </c>
      <c r="W62" s="38">
        <v>-0.1349705155</v>
      </c>
      <c r="X62" s="38">
        <v>3546902.5</v>
      </c>
      <c r="Y62" s="38">
        <v>32351.335999999999</v>
      </c>
      <c r="Z62" s="38">
        <v>-4.7575997749999997E-6</v>
      </c>
      <c r="AA62" s="38">
        <v>-474322.40443</v>
      </c>
      <c r="AB62" s="38">
        <v>550</v>
      </c>
      <c r="AC62" s="38">
        <v>489.48364960000004</v>
      </c>
      <c r="AD62" s="38">
        <v>-4028.531016383612</v>
      </c>
      <c r="AE62" s="38">
        <v>-0.1562093155</v>
      </c>
      <c r="AF62" s="38">
        <v>3173161.5</v>
      </c>
      <c r="AG62" s="38">
        <v>32351.335999999999</v>
      </c>
      <c r="AH62" s="38">
        <v>1.0090022500000001E-7</v>
      </c>
      <c r="AI62" s="38">
        <v>-468412.61735000001</v>
      </c>
      <c r="AJ62" s="38">
        <v>600</v>
      </c>
      <c r="AK62" s="38">
        <v>-1.6953493999999978</v>
      </c>
      <c r="AL62" s="38">
        <v>52.887199818755732</v>
      </c>
      <c r="AM62" s="38">
        <v>2.5684499999999947E-5</v>
      </c>
      <c r="AN62" s="38">
        <v>-221723.5</v>
      </c>
      <c r="AO62" s="38">
        <v>747.33600000000001</v>
      </c>
      <c r="AP62" s="38">
        <v>1.0090022500000001E-7</v>
      </c>
      <c r="AQ62" s="38">
        <v>-308490.61735000001</v>
      </c>
      <c r="AR62" s="42">
        <v>723</v>
      </c>
      <c r="AS62" s="38">
        <v>2</v>
      </c>
      <c r="AT62" s="38">
        <v>9</v>
      </c>
      <c r="AU62" s="38">
        <v>2</v>
      </c>
      <c r="AV62" s="38">
        <v>65</v>
      </c>
      <c r="AW62" s="38">
        <v>1.5</v>
      </c>
    </row>
    <row r="63" spans="1:67">
      <c r="A63" s="38" t="s">
        <v>67</v>
      </c>
      <c r="B63" s="38" t="s">
        <v>161</v>
      </c>
      <c r="C63" s="38" t="s">
        <v>306</v>
      </c>
      <c r="D63" s="38"/>
      <c r="E63" s="39">
        <v>69.620199999999997</v>
      </c>
      <c r="F63" s="38">
        <v>2.46</v>
      </c>
      <c r="G63" s="76">
        <v>-304370</v>
      </c>
      <c r="H63" s="78">
        <v>12.9</v>
      </c>
      <c r="I63" s="38">
        <v>1800</v>
      </c>
      <c r="J63" s="38" t="s">
        <v>296</v>
      </c>
      <c r="K63" s="38">
        <v>723</v>
      </c>
      <c r="L63" s="38">
        <v>5740</v>
      </c>
      <c r="M63" s="38" t="s">
        <v>152</v>
      </c>
      <c r="N63" s="38">
        <v>31.799999</v>
      </c>
      <c r="O63" s="38">
        <v>0</v>
      </c>
      <c r="P63" s="38">
        <v>0</v>
      </c>
      <c r="Q63" s="38">
        <v>0</v>
      </c>
      <c r="R63" s="38">
        <v>0</v>
      </c>
      <c r="S63" s="38">
        <v>-8266</v>
      </c>
      <c r="T63" s="42">
        <v>1800</v>
      </c>
      <c r="U63" s="38">
        <v>6.1441998999999985</v>
      </c>
      <c r="V63" s="38">
        <v>2.9632174011453571</v>
      </c>
      <c r="W63" s="38">
        <v>1.4733845000000009E-3</v>
      </c>
      <c r="X63" s="38">
        <v>245813.5</v>
      </c>
      <c r="Y63" s="38">
        <v>747.33600000000001</v>
      </c>
      <c r="Z63" s="38">
        <v>-1.6535497749999997E-6</v>
      </c>
      <c r="AA63" s="38">
        <v>-310595.40443</v>
      </c>
      <c r="AB63" s="38">
        <v>550</v>
      </c>
      <c r="AC63" s="38">
        <v>23.1601997</v>
      </c>
      <c r="AD63" s="38">
        <v>-103.70426674718993</v>
      </c>
      <c r="AE63" s="38">
        <v>-1.9765415499999998E-2</v>
      </c>
      <c r="AF63" s="38">
        <v>-127927.5</v>
      </c>
      <c r="AG63" s="38">
        <v>747.33600000000001</v>
      </c>
      <c r="AH63" s="38">
        <v>3.204950225E-6</v>
      </c>
      <c r="AI63" s="38">
        <v>-304685.61735000001</v>
      </c>
      <c r="AJ63" s="38">
        <v>723</v>
      </c>
      <c r="AK63" s="38">
        <v>-1.6953493999999978</v>
      </c>
      <c r="AL63" s="38">
        <v>52.916756081785536</v>
      </c>
      <c r="AM63" s="38">
        <v>2.5684499999999947E-5</v>
      </c>
      <c r="AN63" s="38">
        <v>-221723.5</v>
      </c>
      <c r="AO63" s="38">
        <v>747.33600000000001</v>
      </c>
      <c r="AP63" s="38">
        <v>1.0090022500000001E-7</v>
      </c>
      <c r="AQ63" s="38">
        <v>-308657.61735000001</v>
      </c>
      <c r="AR63" s="42">
        <v>1800</v>
      </c>
      <c r="AS63" s="38">
        <v>2</v>
      </c>
      <c r="AT63" s="38">
        <v>9</v>
      </c>
      <c r="AU63" s="38">
        <v>2</v>
      </c>
      <c r="AV63" s="38">
        <v>65</v>
      </c>
      <c r="AW63" s="38">
        <v>1.5</v>
      </c>
    </row>
    <row r="64" spans="1:67">
      <c r="A64" s="38" t="s">
        <v>307</v>
      </c>
      <c r="B64" s="38" t="s">
        <v>161</v>
      </c>
      <c r="C64" s="38" t="s">
        <v>308</v>
      </c>
      <c r="D64" s="38"/>
      <c r="E64" s="39">
        <v>55.255000000000003</v>
      </c>
      <c r="F64" s="38">
        <v>2.52</v>
      </c>
      <c r="G64" s="76">
        <v>-17000</v>
      </c>
      <c r="H64" s="78">
        <v>6.48</v>
      </c>
      <c r="I64" s="38">
        <v>3000</v>
      </c>
      <c r="J64" s="38" t="s">
        <v>296</v>
      </c>
      <c r="K64" s="38">
        <v>2000</v>
      </c>
      <c r="L64" s="38">
        <v>0</v>
      </c>
      <c r="M64" s="38" t="s">
        <v>237</v>
      </c>
      <c r="N64" s="38">
        <v>71.569000000000003</v>
      </c>
      <c r="O64" s="38">
        <v>-1.5065E-2</v>
      </c>
      <c r="P64" s="38">
        <v>28294000</v>
      </c>
      <c r="Q64" s="38">
        <v>0</v>
      </c>
      <c r="R64" s="38">
        <v>2.31097E-6</v>
      </c>
      <c r="S64" s="38">
        <v>-69498</v>
      </c>
      <c r="T64" s="38">
        <v>2740</v>
      </c>
      <c r="U64" s="38">
        <v>25000</v>
      </c>
      <c r="V64" s="38" t="s">
        <v>152</v>
      </c>
      <c r="W64" s="38">
        <v>32.5</v>
      </c>
      <c r="X64" s="38">
        <v>0</v>
      </c>
      <c r="Y64" s="38">
        <v>0</v>
      </c>
      <c r="Z64" s="38">
        <v>0</v>
      </c>
      <c r="AA64" s="38">
        <v>0</v>
      </c>
      <c r="AB64" s="38">
        <v>7313</v>
      </c>
      <c r="AC64" s="42">
        <v>3000</v>
      </c>
      <c r="AD64" s="38">
        <v>-45.384301400000005</v>
      </c>
      <c r="AE64" s="38">
        <v>314.05795094228722</v>
      </c>
      <c r="AF64" s="38">
        <v>4.5584194000000001E-2</v>
      </c>
      <c r="AG64" s="38">
        <v>379738.5</v>
      </c>
      <c r="AH64" s="38">
        <v>-1030.6839599999998</v>
      </c>
      <c r="AI64" s="38">
        <v>-9.842380699999999E-6</v>
      </c>
      <c r="AJ64" s="38">
        <v>-20650.27406</v>
      </c>
      <c r="AK64" s="38">
        <v>550</v>
      </c>
      <c r="AL64" s="38">
        <v>-11.352301799999999</v>
      </c>
      <c r="AM64" s="38">
        <v>100.72298264561663</v>
      </c>
      <c r="AN64" s="38">
        <v>3.1065939999999998E-3</v>
      </c>
      <c r="AO64" s="38">
        <v>-367743.5</v>
      </c>
      <c r="AP64" s="38">
        <v>-1030.6839599999998</v>
      </c>
      <c r="AQ64" s="38">
        <v>-1.2538070000000003E-7</v>
      </c>
      <c r="AR64" s="38">
        <v>-8830.6998999999996</v>
      </c>
      <c r="AS64" s="38">
        <v>2000</v>
      </c>
      <c r="AT64" s="38">
        <v>-36.597300799999999</v>
      </c>
      <c r="AU64" s="38">
        <v>261.01450698794019</v>
      </c>
      <c r="AV64" s="38">
        <v>1.5571594000000001E-2</v>
      </c>
      <c r="AW64" s="38">
        <v>13552092.5</v>
      </c>
      <c r="AX64" s="38">
        <v>847.27599999999995</v>
      </c>
      <c r="AY64" s="38">
        <v>-1.0035492E-6</v>
      </c>
      <c r="AZ64" s="38">
        <v>-79422.699900000007</v>
      </c>
      <c r="BA64" s="38">
        <v>2350</v>
      </c>
      <c r="BB64" s="38">
        <v>-28.265300000000003</v>
      </c>
      <c r="BC64" s="38">
        <v>217.06592375272862</v>
      </c>
      <c r="BD64" s="38">
        <v>1.4129194000000001E-2</v>
      </c>
      <c r="BE64" s="38">
        <v>14215106.5</v>
      </c>
      <c r="BF64" s="38">
        <v>847.27599999999995</v>
      </c>
      <c r="BG64" s="38">
        <v>-1.1081492E-6</v>
      </c>
      <c r="BH64" s="38">
        <v>-119087.3915</v>
      </c>
      <c r="BI64" s="38">
        <v>2740</v>
      </c>
      <c r="BJ64" s="38">
        <v>10.803699999999999</v>
      </c>
      <c r="BK64" s="38">
        <v>-85.739077567891684</v>
      </c>
      <c r="BL64" s="38">
        <v>-9.3580599999999996E-4</v>
      </c>
      <c r="BM64" s="38">
        <v>68106.5</v>
      </c>
      <c r="BN64" s="38">
        <v>847.27599999999995</v>
      </c>
      <c r="BO64" s="38">
        <v>4.7335799999999997E-8</v>
      </c>
    </row>
    <row r="65" spans="1:67">
      <c r="A65" s="38" t="s">
        <v>309</v>
      </c>
      <c r="B65" s="38" t="s">
        <v>184</v>
      </c>
      <c r="C65" s="38" t="s">
        <v>310</v>
      </c>
      <c r="D65" s="38"/>
      <c r="E65" s="39">
        <v>137.71547000000001</v>
      </c>
      <c r="F65" s="38">
        <v>5.6299999999999996E-3</v>
      </c>
      <c r="G65" s="76">
        <v>73000</v>
      </c>
      <c r="H65" s="78">
        <v>55.603999999999999</v>
      </c>
      <c r="I65" s="38">
        <v>2000</v>
      </c>
      <c r="J65" s="38" t="s">
        <v>311</v>
      </c>
      <c r="K65" s="42">
        <v>2000</v>
      </c>
      <c r="L65" s="38">
        <v>-5.2726001</v>
      </c>
      <c r="M65" s="38">
        <v>-10.608889977359922</v>
      </c>
      <c r="N65" s="38">
        <v>1.1483204E-2</v>
      </c>
      <c r="O65" s="38">
        <v>53710.75</v>
      </c>
      <c r="P65" s="38">
        <v>0</v>
      </c>
      <c r="Q65" s="38">
        <v>-2.3833046999999998E-6</v>
      </c>
      <c r="R65" s="38">
        <v>71962.386310000002</v>
      </c>
      <c r="S65" s="38">
        <v>386.8</v>
      </c>
      <c r="T65" s="38">
        <v>-2.0706001000000018</v>
      </c>
      <c r="U65" s="38">
        <v>-27.516537611314448</v>
      </c>
      <c r="V65" s="38">
        <v>1.0737204E-2</v>
      </c>
      <c r="W65" s="38">
        <v>53710.75</v>
      </c>
      <c r="X65" s="38">
        <v>0</v>
      </c>
      <c r="Y65" s="38">
        <v>-2.3833046999999998E-6</v>
      </c>
      <c r="Z65" s="38">
        <v>71234.807709999994</v>
      </c>
      <c r="AA65" s="38">
        <v>458.4</v>
      </c>
      <c r="AB65" s="38">
        <v>-7.2406001</v>
      </c>
      <c r="AC65" s="38">
        <v>20.214925337301693</v>
      </c>
      <c r="AD65" s="38">
        <v>1.0771204E-2</v>
      </c>
      <c r="AE65" s="38">
        <v>49885.75</v>
      </c>
      <c r="AF65" s="38">
        <v>0</v>
      </c>
      <c r="AG65" s="38">
        <v>-2.3833046999999998E-6</v>
      </c>
      <c r="AH65" s="38">
        <v>63878.21256</v>
      </c>
      <c r="AI65" s="38">
        <v>550</v>
      </c>
      <c r="AJ65" s="38">
        <v>1.2673997999999997</v>
      </c>
      <c r="AK65" s="38">
        <v>-33.118816736865966</v>
      </c>
      <c r="AL65" s="38">
        <v>1.5180399999999999E-4</v>
      </c>
      <c r="AM65" s="38">
        <v>-136984.75</v>
      </c>
      <c r="AN65" s="38">
        <v>0</v>
      </c>
      <c r="AO65" s="38">
        <v>4.5945299999999995E-8</v>
      </c>
      <c r="AP65" s="38">
        <v>66833.106100000005</v>
      </c>
      <c r="AQ65" s="42">
        <v>2000</v>
      </c>
      <c r="AR65" s="38">
        <v>2</v>
      </c>
      <c r="AS65" s="38">
        <v>9</v>
      </c>
      <c r="AT65" s="38">
        <v>1</v>
      </c>
      <c r="AU65" s="38">
        <v>43</v>
      </c>
      <c r="AV65" s="38">
        <v>0.5</v>
      </c>
    </row>
    <row r="66" spans="1:67">
      <c r="A66" s="38" t="s">
        <v>312</v>
      </c>
      <c r="B66" s="38" t="s">
        <v>184</v>
      </c>
      <c r="C66" s="38" t="s">
        <v>313</v>
      </c>
      <c r="D66" s="38"/>
      <c r="E66" s="39">
        <v>264.61993999999999</v>
      </c>
      <c r="F66" s="38">
        <v>1.082E-2</v>
      </c>
      <c r="G66" s="76">
        <v>58000</v>
      </c>
      <c r="H66" s="78">
        <v>73.963999999999999</v>
      </c>
      <c r="I66" s="38">
        <v>2000</v>
      </c>
      <c r="J66" s="38" t="s">
        <v>311</v>
      </c>
      <c r="K66" s="42">
        <v>2000</v>
      </c>
      <c r="L66" s="38">
        <v>-8.0012010999999994</v>
      </c>
      <c r="M66" s="38">
        <v>12.634253360651229</v>
      </c>
      <c r="N66" s="38">
        <v>1.3226408E-2</v>
      </c>
      <c r="O66" s="38">
        <v>33752.300000000003</v>
      </c>
      <c r="P66" s="38">
        <v>-369.34399999999999</v>
      </c>
      <c r="Q66" s="38">
        <v>-2.4507920500000001E-6</v>
      </c>
      <c r="R66" s="38">
        <v>59622.33956</v>
      </c>
      <c r="S66" s="38">
        <v>386.8</v>
      </c>
      <c r="T66" s="38">
        <v>-1.5972010999999995</v>
      </c>
      <c r="U66" s="38">
        <v>-21.181041907257878</v>
      </c>
      <c r="V66" s="38">
        <v>1.1734408E-2</v>
      </c>
      <c r="W66" s="38">
        <v>33752.300000000003</v>
      </c>
      <c r="X66" s="38">
        <v>-369.34399999999999</v>
      </c>
      <c r="Y66" s="38">
        <v>-2.4507920500000001E-6</v>
      </c>
      <c r="Z66" s="38">
        <v>58167.182359999999</v>
      </c>
      <c r="AA66" s="38">
        <v>458.4</v>
      </c>
      <c r="AB66" s="38">
        <v>-11.937201099999999</v>
      </c>
      <c r="AC66" s="38">
        <v>74.281883989974446</v>
      </c>
      <c r="AD66" s="38">
        <v>1.1802408E-2</v>
      </c>
      <c r="AE66" s="38">
        <v>26102.3</v>
      </c>
      <c r="AF66" s="38">
        <v>-369.34399999999999</v>
      </c>
      <c r="AG66" s="38">
        <v>-2.4507920500000001E-6</v>
      </c>
      <c r="AH66" s="38">
        <v>43453.992059999997</v>
      </c>
      <c r="AI66" s="38">
        <v>550</v>
      </c>
      <c r="AJ66" s="38">
        <v>-3.4292011999999978</v>
      </c>
      <c r="AK66" s="38">
        <v>20.948141915806815</v>
      </c>
      <c r="AL66" s="38">
        <v>1.1830080000000001E-3</v>
      </c>
      <c r="AM66" s="38">
        <v>-160768.20000000001</v>
      </c>
      <c r="AN66" s="38">
        <v>-369.34399999999999</v>
      </c>
      <c r="AO66" s="38">
        <v>-2.1542049999999998E-8</v>
      </c>
      <c r="AP66" s="38">
        <v>46408.885600000001</v>
      </c>
      <c r="AQ66" s="42">
        <v>2000</v>
      </c>
      <c r="AR66" s="38">
        <v>2</v>
      </c>
      <c r="AS66" s="38">
        <v>9</v>
      </c>
      <c r="AT66" s="38">
        <v>1</v>
      </c>
      <c r="AU66" s="38">
        <v>43</v>
      </c>
      <c r="AV66" s="38">
        <v>1</v>
      </c>
    </row>
    <row r="67" spans="1:67">
      <c r="A67" s="38" t="s">
        <v>314</v>
      </c>
      <c r="B67" s="38" t="s">
        <v>184</v>
      </c>
      <c r="C67" s="38" t="s">
        <v>315</v>
      </c>
      <c r="D67" s="38"/>
      <c r="E67" s="39">
        <v>391.52440999999999</v>
      </c>
      <c r="F67" s="38">
        <v>1.601E-2</v>
      </c>
      <c r="G67" s="76">
        <v>17000</v>
      </c>
      <c r="H67" s="78">
        <v>83.322000000000003</v>
      </c>
      <c r="I67" s="38">
        <v>2000</v>
      </c>
      <c r="J67" s="38" t="s">
        <v>311</v>
      </c>
      <c r="K67" s="42">
        <v>2000</v>
      </c>
      <c r="L67" s="38">
        <v>-8.4257001000000002</v>
      </c>
      <c r="M67" s="38">
        <v>22.066019019511806</v>
      </c>
      <c r="N67" s="38">
        <v>1.4155916000000001E-2</v>
      </c>
      <c r="O67" s="38">
        <v>49324.849499999997</v>
      </c>
      <c r="P67" s="38">
        <v>-453.72602000000001</v>
      </c>
      <c r="Q67" s="38">
        <v>-2.4630960000000001E-6</v>
      </c>
      <c r="R67" s="38">
        <v>19202.292809999999</v>
      </c>
      <c r="S67" s="38">
        <v>386.8</v>
      </c>
      <c r="T67" s="38">
        <v>1.1802998999999978</v>
      </c>
      <c r="U67" s="38">
        <v>-28.656923882351851</v>
      </c>
      <c r="V67" s="38">
        <v>1.1917916000000001E-2</v>
      </c>
      <c r="W67" s="38">
        <v>49324.849499999997</v>
      </c>
      <c r="X67" s="38">
        <v>-453.72602000000001</v>
      </c>
      <c r="Y67" s="38">
        <v>-2.4630960000000001E-6</v>
      </c>
      <c r="Z67" s="38">
        <v>17019.55701</v>
      </c>
      <c r="AA67" s="38">
        <v>458.4</v>
      </c>
      <c r="AB67" s="38">
        <v>-14.329700100000002</v>
      </c>
      <c r="AC67" s="38">
        <v>114.53746496349657</v>
      </c>
      <c r="AD67" s="38">
        <v>1.2019916E-2</v>
      </c>
      <c r="AE67" s="38">
        <v>37849.849499999997</v>
      </c>
      <c r="AF67" s="38">
        <v>-453.72602000000001</v>
      </c>
      <c r="AG67" s="38">
        <v>-2.4630960000000001E-6</v>
      </c>
      <c r="AH67" s="38">
        <v>-5050.2284400000026</v>
      </c>
      <c r="AI67" s="38">
        <v>550</v>
      </c>
      <c r="AJ67" s="38">
        <v>-5.8217002000000022</v>
      </c>
      <c r="AK67" s="38">
        <v>61.203722889329015</v>
      </c>
      <c r="AL67" s="38">
        <v>1.4005160000000001E-3</v>
      </c>
      <c r="AM67" s="38">
        <v>-149020.65049999999</v>
      </c>
      <c r="AN67" s="38">
        <v>-453.72602000000001</v>
      </c>
      <c r="AO67" s="38">
        <v>-3.3846000000000004E-8</v>
      </c>
      <c r="AP67" s="38">
        <v>-2095.3349000000017</v>
      </c>
      <c r="AQ67" s="42">
        <v>2000</v>
      </c>
      <c r="AR67" s="38">
        <v>2</v>
      </c>
      <c r="AS67" s="38">
        <v>9</v>
      </c>
      <c r="AT67" s="38">
        <v>1</v>
      </c>
      <c r="AU67" s="38">
        <v>43</v>
      </c>
      <c r="AV67" s="38">
        <v>1.5</v>
      </c>
    </row>
    <row r="68" spans="1:67">
      <c r="A68" s="38" t="s">
        <v>75</v>
      </c>
      <c r="B68" s="38" t="s">
        <v>316</v>
      </c>
      <c r="C68" s="38" t="s">
        <v>317</v>
      </c>
      <c r="D68" s="38"/>
      <c r="E68" s="39">
        <v>24.817740000000001</v>
      </c>
      <c r="F68" s="38">
        <v>2.25</v>
      </c>
      <c r="G68" s="76">
        <v>-60800</v>
      </c>
      <c r="H68" s="78">
        <v>3.6070000000000002</v>
      </c>
      <c r="I68" s="38">
        <v>2200</v>
      </c>
      <c r="J68" s="38" t="s">
        <v>296</v>
      </c>
      <c r="K68" s="42">
        <v>2200</v>
      </c>
      <c r="L68" s="38">
        <v>-23.151200100000001</v>
      </c>
      <c r="M68" s="38">
        <v>208.74198955026549</v>
      </c>
      <c r="N68" s="38">
        <v>1.2250192999999999E-2</v>
      </c>
      <c r="O68" s="38">
        <v>-76049.25</v>
      </c>
      <c r="P68" s="38">
        <v>-1399.1320000000001</v>
      </c>
      <c r="Q68" s="38">
        <v>-2.4085522249999999E-6</v>
      </c>
      <c r="R68" s="38">
        <v>-54151.815539999996</v>
      </c>
      <c r="S68" s="38">
        <v>550</v>
      </c>
      <c r="T68" s="38">
        <v>-14.643200200000003</v>
      </c>
      <c r="U68" s="38">
        <v>155.40824747609784</v>
      </c>
      <c r="V68" s="38">
        <v>1.630793E-3</v>
      </c>
      <c r="W68" s="38">
        <v>-262919.75</v>
      </c>
      <c r="X68" s="38">
        <v>-1399.1320000000001</v>
      </c>
      <c r="Y68" s="38">
        <v>2.0697774999999999E-8</v>
      </c>
      <c r="Z68" s="38">
        <v>-51196.921999999999</v>
      </c>
      <c r="AA68" s="42">
        <v>2200</v>
      </c>
      <c r="AB68" s="38">
        <v>2</v>
      </c>
      <c r="AC68" s="38">
        <v>9</v>
      </c>
      <c r="AD68" s="38">
        <v>1</v>
      </c>
      <c r="AE68" s="38">
        <v>57</v>
      </c>
      <c r="AF68" s="38">
        <v>0.5</v>
      </c>
    </row>
    <row r="69" spans="1:67">
      <c r="A69" s="37" t="s">
        <v>30</v>
      </c>
      <c r="B69" t="s">
        <v>161</v>
      </c>
      <c r="C69" t="s">
        <v>318</v>
      </c>
      <c r="E69" s="39">
        <v>137.327</v>
      </c>
      <c r="F69">
        <v>3.5</v>
      </c>
      <c r="G69" s="75">
        <v>0</v>
      </c>
      <c r="H69" s="77">
        <v>14.917999999999999</v>
      </c>
      <c r="I69" s="40">
        <v>4000</v>
      </c>
      <c r="J69" s="38" t="s">
        <v>319</v>
      </c>
      <c r="K69">
        <v>582</v>
      </c>
      <c r="L69">
        <v>0</v>
      </c>
      <c r="M69" t="s">
        <v>165</v>
      </c>
      <c r="N69">
        <v>2.5169999999999999</v>
      </c>
      <c r="O69">
        <v>5.11E-3</v>
      </c>
      <c r="P69">
        <v>0</v>
      </c>
      <c r="Q69">
        <v>0</v>
      </c>
      <c r="R69">
        <v>0</v>
      </c>
      <c r="S69">
        <v>-588.74779999999998</v>
      </c>
      <c r="T69">
        <v>768</v>
      </c>
      <c r="U69">
        <v>0</v>
      </c>
      <c r="V69" t="s">
        <v>165</v>
      </c>
      <c r="W69">
        <v>-9.4358500999999997</v>
      </c>
      <c r="X69">
        <v>6.9979999999999999E-3</v>
      </c>
      <c r="Y69">
        <v>-5276910</v>
      </c>
      <c r="Z69">
        <v>0</v>
      </c>
      <c r="AA69">
        <v>0</v>
      </c>
      <c r="AB69">
        <v>14348.43</v>
      </c>
      <c r="AC69">
        <v>1002</v>
      </c>
      <c r="AD69">
        <v>1852</v>
      </c>
      <c r="AE69" t="s">
        <v>152</v>
      </c>
      <c r="AF69">
        <v>6.3360599999999998</v>
      </c>
      <c r="AG69">
        <v>6.3164999999999998E-4</v>
      </c>
      <c r="AH69">
        <v>-2799910</v>
      </c>
      <c r="AI69">
        <v>0</v>
      </c>
      <c r="AJ69">
        <v>0</v>
      </c>
      <c r="AK69">
        <v>4316.7610000000004</v>
      </c>
      <c r="AL69">
        <v>1300</v>
      </c>
      <c r="AM69">
        <v>0</v>
      </c>
      <c r="AN69" t="s">
        <v>237</v>
      </c>
      <c r="AO69">
        <v>9.6999999999999993</v>
      </c>
      <c r="AP69">
        <v>0</v>
      </c>
      <c r="AQ69">
        <v>0</v>
      </c>
      <c r="AR69">
        <v>0</v>
      </c>
      <c r="AS69">
        <v>0</v>
      </c>
      <c r="AT69">
        <v>-1143</v>
      </c>
      <c r="AU69">
        <v>2141</v>
      </c>
      <c r="AV69">
        <v>33380</v>
      </c>
      <c r="AW69" t="s">
        <v>153</v>
      </c>
      <c r="AX69">
        <v>16.268000000000001</v>
      </c>
      <c r="AY69">
        <v>-5.94E-5</v>
      </c>
      <c r="AZ69">
        <v>40136300</v>
      </c>
      <c r="BA69">
        <v>0</v>
      </c>
      <c r="BB69">
        <v>0</v>
      </c>
      <c r="BC69">
        <v>-299</v>
      </c>
      <c r="BD69" s="41">
        <v>4000</v>
      </c>
      <c r="BE69">
        <v>1</v>
      </c>
      <c r="BF69">
        <v>10</v>
      </c>
      <c r="BG69">
        <v>1</v>
      </c>
    </row>
    <row r="70" spans="1:67">
      <c r="A70" s="48" t="s">
        <v>30</v>
      </c>
      <c r="B70" s="38" t="s">
        <v>184</v>
      </c>
      <c r="C70" s="38" t="s">
        <v>318</v>
      </c>
      <c r="D70" s="38"/>
      <c r="E70" s="39">
        <v>137.327</v>
      </c>
      <c r="F70" s="38">
        <v>5.62E-3</v>
      </c>
      <c r="G70" s="76">
        <v>43000</v>
      </c>
      <c r="H70" s="78">
        <v>40.662999999999997</v>
      </c>
      <c r="I70" s="44">
        <v>4000</v>
      </c>
      <c r="J70" s="38" t="s">
        <v>320</v>
      </c>
      <c r="K70" s="45">
        <v>2200</v>
      </c>
      <c r="L70" s="38">
        <v>0</v>
      </c>
      <c r="M70" s="38" t="s">
        <v>237</v>
      </c>
      <c r="N70" s="38">
        <v>16.268000000000001</v>
      </c>
      <c r="O70" s="38">
        <v>-5.94E-5</v>
      </c>
      <c r="P70" s="38">
        <v>40136300</v>
      </c>
      <c r="Q70" s="38">
        <v>0</v>
      </c>
      <c r="R70" s="38">
        <v>0</v>
      </c>
      <c r="S70" s="38">
        <v>-43309</v>
      </c>
      <c r="T70" s="42">
        <v>4000</v>
      </c>
      <c r="U70" s="38">
        <v>-8.8634687000000003</v>
      </c>
      <c r="V70" s="38">
        <v>62.828617862755166</v>
      </c>
      <c r="W70" s="38">
        <v>-8.9754999999999991E-3</v>
      </c>
      <c r="X70" s="38">
        <v>-117253.70950500001</v>
      </c>
      <c r="Y70" s="38">
        <v>-952.47601999999995</v>
      </c>
      <c r="Z70" s="38">
        <v>9.0151450000000009E-6</v>
      </c>
      <c r="AA70" s="38">
        <v>49047.3845</v>
      </c>
      <c r="AB70" s="38">
        <v>582</v>
      </c>
      <c r="AC70" s="38">
        <v>-16.174299000000001</v>
      </c>
      <c r="AD70" s="38">
        <v>104.40940256885779</v>
      </c>
      <c r="AE70" s="38">
        <v>9.894E-3</v>
      </c>
      <c r="AF70" s="38">
        <v>-117423.5</v>
      </c>
      <c r="AG70" s="38">
        <v>-952.47601999999995</v>
      </c>
      <c r="AH70" s="38">
        <v>-5.21005E-7</v>
      </c>
      <c r="AI70" s="38">
        <v>47424.747799999997</v>
      </c>
      <c r="AJ70" s="38">
        <v>768</v>
      </c>
      <c r="AK70" s="38">
        <v>-28.1271491</v>
      </c>
      <c r="AL70" s="38">
        <v>197.34779947796849</v>
      </c>
      <c r="AM70" s="38">
        <v>1.1782000000000001E-2</v>
      </c>
      <c r="AN70" s="38">
        <v>2521031.5</v>
      </c>
      <c r="AO70" s="38">
        <v>-952.47601999999995</v>
      </c>
      <c r="AP70" s="38">
        <v>-5.21005E-7</v>
      </c>
      <c r="AQ70" s="38">
        <v>32487.57</v>
      </c>
      <c r="AR70" s="38">
        <v>1002</v>
      </c>
      <c r="AS70" s="38">
        <v>-12.355239000000001</v>
      </c>
      <c r="AT70" s="38">
        <v>85.968789777433301</v>
      </c>
      <c r="AU70" s="38">
        <v>5.4156500000000002E-3</v>
      </c>
      <c r="AV70" s="38">
        <v>1282531.5</v>
      </c>
      <c r="AW70" s="38">
        <v>-952.47601999999995</v>
      </c>
      <c r="AX70" s="38">
        <v>-5.21005E-7</v>
      </c>
      <c r="AY70" s="42">
        <v>42519.239000000001</v>
      </c>
      <c r="AZ70" s="38">
        <v>1300</v>
      </c>
      <c r="BA70" s="38">
        <v>-8.9912990000000015</v>
      </c>
      <c r="BB70" s="38">
        <v>59.298912100796336</v>
      </c>
      <c r="BC70" s="38">
        <v>4.7840000000000001E-3</v>
      </c>
      <c r="BD70" s="38">
        <v>-117423.5</v>
      </c>
      <c r="BE70" s="38">
        <v>-952.47601999999995</v>
      </c>
      <c r="BF70" s="38">
        <v>-5.21005E-7</v>
      </c>
      <c r="BG70" s="38">
        <v>47979</v>
      </c>
      <c r="BH70" s="38">
        <v>2141</v>
      </c>
      <c r="BI70" s="38">
        <v>-2.4232990000000001</v>
      </c>
      <c r="BJ70" s="38">
        <v>13.827948175228052</v>
      </c>
      <c r="BK70" s="38">
        <v>4.7245999999999998E-3</v>
      </c>
      <c r="BL70" s="38">
        <v>-20185573.5</v>
      </c>
      <c r="BM70" s="38">
        <v>-952.47601999999995</v>
      </c>
      <c r="BN70" s="38">
        <v>-5.21005E-7</v>
      </c>
      <c r="BO70" s="38">
        <v>47135</v>
      </c>
    </row>
    <row r="71" spans="1:67">
      <c r="A71" s="38" t="s">
        <v>321</v>
      </c>
      <c r="B71" s="38" t="s">
        <v>155</v>
      </c>
      <c r="C71" s="38" t="s">
        <v>322</v>
      </c>
      <c r="D71" s="38" t="s">
        <v>323</v>
      </c>
      <c r="E71" s="39">
        <v>261.33688000000001</v>
      </c>
      <c r="F71" s="38">
        <v>3.24</v>
      </c>
      <c r="G71" s="76">
        <v>-237110</v>
      </c>
      <c r="H71" s="78">
        <v>51.1</v>
      </c>
      <c r="I71" s="38">
        <v>850</v>
      </c>
      <c r="J71" s="38" t="s">
        <v>319</v>
      </c>
      <c r="K71" s="42">
        <v>850</v>
      </c>
      <c r="L71" s="38">
        <v>-25.271471699999992</v>
      </c>
      <c r="M71" s="38">
        <v>378.76056070599168</v>
      </c>
      <c r="N71" s="38">
        <v>-9.6115549999999991E-3</v>
      </c>
      <c r="O71" s="38">
        <v>104987.79049500002</v>
      </c>
      <c r="P71" s="38">
        <v>-1644.6759999999999</v>
      </c>
      <c r="Q71" s="38">
        <v>6.1413037000000011E-6</v>
      </c>
      <c r="R71" s="38">
        <v>-231678.6538</v>
      </c>
      <c r="S71" s="38">
        <v>582</v>
      </c>
      <c r="T71" s="38">
        <v>-32.582301999999991</v>
      </c>
      <c r="U71" s="38">
        <v>420.34134541209414</v>
      </c>
      <c r="V71" s="38">
        <v>9.2579450000000001E-3</v>
      </c>
      <c r="W71" s="38">
        <v>104818</v>
      </c>
      <c r="X71" s="38">
        <v>-1644.6759999999999</v>
      </c>
      <c r="Y71" s="38">
        <v>-3.3948462999999999E-6</v>
      </c>
      <c r="Z71" s="38">
        <v>-233301.2905</v>
      </c>
      <c r="AA71" s="38">
        <v>768</v>
      </c>
      <c r="AB71" s="38">
        <v>-44.535152099999991</v>
      </c>
      <c r="AC71" s="38">
        <v>513.27974232120482</v>
      </c>
      <c r="AD71" s="38">
        <v>1.1145945000000001E-2</v>
      </c>
      <c r="AE71" s="38">
        <v>2743273</v>
      </c>
      <c r="AF71" s="38">
        <v>-1644.6759999999999</v>
      </c>
      <c r="AG71" s="38">
        <v>-3.3948462999999999E-6</v>
      </c>
      <c r="AH71" s="38">
        <v>-248238.46830000001</v>
      </c>
      <c r="AI71" s="42">
        <v>850</v>
      </c>
      <c r="AJ71" s="38">
        <v>3</v>
      </c>
      <c r="AK71" s="38">
        <v>57</v>
      </c>
      <c r="AL71" s="38">
        <v>1</v>
      </c>
      <c r="AM71" s="38">
        <v>65</v>
      </c>
      <c r="AN71" s="38">
        <v>3</v>
      </c>
      <c r="AO71" s="38">
        <v>10</v>
      </c>
      <c r="AP71" s="38">
        <v>1</v>
      </c>
    </row>
    <row r="72" spans="1:67">
      <c r="A72" s="38" t="s">
        <v>324</v>
      </c>
      <c r="B72" s="38" t="s">
        <v>161</v>
      </c>
      <c r="C72" s="38" t="s">
        <v>325</v>
      </c>
      <c r="D72" s="38"/>
      <c r="E72" s="39">
        <v>171.34168</v>
      </c>
      <c r="F72" s="38">
        <v>2.1800000000000002</v>
      </c>
      <c r="G72" s="76">
        <v>-226170</v>
      </c>
      <c r="H72" s="78">
        <v>25.6</v>
      </c>
      <c r="I72" s="38">
        <v>1400</v>
      </c>
      <c r="J72" s="38" t="s">
        <v>319</v>
      </c>
      <c r="K72" s="38">
        <v>681</v>
      </c>
      <c r="L72" s="38">
        <v>4000</v>
      </c>
      <c r="M72" s="38" t="s">
        <v>152</v>
      </c>
      <c r="N72" s="38">
        <v>33.700001</v>
      </c>
      <c r="O72" s="38">
        <v>0</v>
      </c>
      <c r="P72" s="38">
        <v>0</v>
      </c>
      <c r="Q72" s="38">
        <v>0</v>
      </c>
      <c r="R72" s="38">
        <v>0</v>
      </c>
      <c r="S72" s="38">
        <v>-8266</v>
      </c>
      <c r="T72" s="42">
        <v>1400</v>
      </c>
      <c r="U72" s="38">
        <v>-2.8469896999999982</v>
      </c>
      <c r="V72" s="38">
        <v>94.491458344639113</v>
      </c>
      <c r="W72" s="38">
        <v>-1.5451527E-2</v>
      </c>
      <c r="X72" s="38">
        <v>220413.29049499999</v>
      </c>
      <c r="Y72" s="38">
        <v>112.738</v>
      </c>
      <c r="Z72" s="38">
        <v>9.5067106499999994E-6</v>
      </c>
      <c r="AA72" s="38">
        <v>-230340.47639999999</v>
      </c>
      <c r="AB72" s="38">
        <v>582</v>
      </c>
      <c r="AC72" s="38">
        <v>-10.157820000000001</v>
      </c>
      <c r="AD72" s="38">
        <v>136.07224305074175</v>
      </c>
      <c r="AE72" s="38">
        <v>3.4179730000000004E-3</v>
      </c>
      <c r="AF72" s="38">
        <v>220243.5</v>
      </c>
      <c r="AG72" s="38">
        <v>112.738</v>
      </c>
      <c r="AH72" s="38">
        <v>-2.9439350000000002E-8</v>
      </c>
      <c r="AI72" s="38">
        <v>-231963.11309999999</v>
      </c>
      <c r="AJ72" s="38">
        <v>681</v>
      </c>
      <c r="AK72" s="38">
        <v>-16.541821000000002</v>
      </c>
      <c r="AL72" s="38">
        <v>174.15403392280786</v>
      </c>
      <c r="AM72" s="38">
        <v>6.0849730000000005E-3</v>
      </c>
      <c r="AN72" s="38">
        <v>15043.5</v>
      </c>
      <c r="AO72" s="38">
        <v>112.738</v>
      </c>
      <c r="AP72" s="38">
        <v>-2.9439350000000002E-8</v>
      </c>
      <c r="AQ72" s="38">
        <v>-230471.11309999999</v>
      </c>
      <c r="AR72" s="38">
        <v>768</v>
      </c>
      <c r="AS72" s="38">
        <v>-28.494671100000001</v>
      </c>
      <c r="AT72" s="38">
        <v>267.09243083191859</v>
      </c>
      <c r="AU72" s="38">
        <v>7.9729729999999995E-3</v>
      </c>
      <c r="AV72" s="38">
        <v>2653498.5</v>
      </c>
      <c r="AW72" s="38">
        <v>112.738</v>
      </c>
      <c r="AX72" s="38">
        <v>-2.9439350000000002E-8</v>
      </c>
      <c r="AY72" s="38">
        <v>-245408.29089999999</v>
      </c>
      <c r="AZ72" s="38">
        <v>1002</v>
      </c>
      <c r="BA72" s="38">
        <v>-12.722761000000002</v>
      </c>
      <c r="BB72" s="38">
        <v>155.71342113138337</v>
      </c>
      <c r="BC72" s="38">
        <v>1.6066230000000002E-3</v>
      </c>
      <c r="BD72" s="38">
        <v>1414998.5</v>
      </c>
      <c r="BE72" s="38">
        <v>112.738</v>
      </c>
      <c r="BF72" s="38">
        <v>-2.9439350000000002E-8</v>
      </c>
      <c r="BG72" s="38">
        <v>-235376.6219</v>
      </c>
      <c r="BH72" s="38">
        <v>1300</v>
      </c>
      <c r="BI72" s="38">
        <v>-9.3588212000000013</v>
      </c>
      <c r="BJ72" s="38">
        <v>129.04354508877037</v>
      </c>
      <c r="BK72" s="38">
        <v>9.7497300000000007E-4</v>
      </c>
      <c r="BL72" s="38">
        <v>15043.5</v>
      </c>
      <c r="BM72" s="38">
        <v>112.738</v>
      </c>
      <c r="BN72" s="38">
        <v>-2.9439350000000002E-8</v>
      </c>
      <c r="BO72" s="38">
        <v>-229917.21169999999</v>
      </c>
    </row>
    <row r="73" spans="1:67">
      <c r="A73" s="38" t="s">
        <v>326</v>
      </c>
      <c r="B73" s="38" t="s">
        <v>155</v>
      </c>
      <c r="C73" s="38" t="s">
        <v>327</v>
      </c>
      <c r="D73" s="38"/>
      <c r="E73" s="39">
        <v>366.7371</v>
      </c>
      <c r="F73" s="38">
        <v>2.6219999999999999</v>
      </c>
      <c r="G73" s="76">
        <v>-546800</v>
      </c>
      <c r="H73" s="78">
        <v>42.1</v>
      </c>
      <c r="I73" s="38">
        <v>2000</v>
      </c>
      <c r="J73" s="38" t="s">
        <v>328</v>
      </c>
      <c r="K73" s="42">
        <v>2000</v>
      </c>
      <c r="L73" s="38">
        <v>12.2022215</v>
      </c>
      <c r="M73" s="38">
        <v>-1.5573944080433648</v>
      </c>
      <c r="N73" s="38">
        <v>-3.1112891E-2</v>
      </c>
      <c r="O73" s="38">
        <v>472108.88199000002</v>
      </c>
      <c r="P73" s="38">
        <v>996.44799999999998</v>
      </c>
      <c r="Q73" s="38">
        <v>1.9076500800000002E-5</v>
      </c>
      <c r="R73" s="38">
        <v>-556686.19869999995</v>
      </c>
      <c r="S73" s="38">
        <v>582</v>
      </c>
      <c r="T73" s="38">
        <v>-2.4194390999999982</v>
      </c>
      <c r="U73" s="38">
        <v>81.60417500416213</v>
      </c>
      <c r="V73" s="38">
        <v>6.6261089999999998E-3</v>
      </c>
      <c r="W73" s="38">
        <v>471769.30099999998</v>
      </c>
      <c r="X73" s="38">
        <v>996.44799999999998</v>
      </c>
      <c r="Y73" s="38">
        <v>4.2008000000000015E-9</v>
      </c>
      <c r="Z73" s="38">
        <v>-559931.47210000001</v>
      </c>
      <c r="AA73" s="38">
        <v>768</v>
      </c>
      <c r="AB73" s="38">
        <v>-26.325139299999996</v>
      </c>
      <c r="AC73" s="38">
        <v>267.4809688223836</v>
      </c>
      <c r="AD73" s="38">
        <v>1.0402109E-2</v>
      </c>
      <c r="AE73" s="38">
        <v>5748679.301</v>
      </c>
      <c r="AF73" s="38">
        <v>996.44799999999998</v>
      </c>
      <c r="AG73" s="38">
        <v>4.2008000000000015E-9</v>
      </c>
      <c r="AH73" s="38">
        <v>-589805.82770000002</v>
      </c>
      <c r="AI73" s="38">
        <v>1002</v>
      </c>
      <c r="AJ73" s="38">
        <v>5.2186809000000025</v>
      </c>
      <c r="AK73" s="38">
        <v>44.722949421313217</v>
      </c>
      <c r="AL73" s="38">
        <v>-2.3305910000000003E-3</v>
      </c>
      <c r="AM73" s="38">
        <v>3271679.301</v>
      </c>
      <c r="AN73" s="38">
        <v>996.44799999999998</v>
      </c>
      <c r="AO73" s="38">
        <v>4.2008000000000015E-9</v>
      </c>
      <c r="AP73" s="38">
        <v>-569742.48970000003</v>
      </c>
      <c r="AQ73" s="38">
        <v>1300</v>
      </c>
      <c r="AR73" s="38">
        <v>11.946560499999997</v>
      </c>
      <c r="AS73" s="38">
        <v>-8.6168026639128357</v>
      </c>
      <c r="AT73" s="38">
        <v>-3.5938910000000001E-3</v>
      </c>
      <c r="AU73" s="38">
        <v>471769.30099999998</v>
      </c>
      <c r="AV73" s="38">
        <v>996.44799999999998</v>
      </c>
      <c r="AW73" s="38">
        <v>4.2008000000000015E-9</v>
      </c>
      <c r="AX73" s="38">
        <v>-558823.66929999995</v>
      </c>
      <c r="AY73" s="38">
        <v>1687</v>
      </c>
      <c r="AZ73" s="38">
        <v>12.762200499999999</v>
      </c>
      <c r="BA73" s="38">
        <v>-6.3294351791433883</v>
      </c>
      <c r="BB73" s="38">
        <v>-4.3363540000000006E-3</v>
      </c>
      <c r="BC73" s="38">
        <v>512428</v>
      </c>
      <c r="BD73" s="38">
        <v>996.44799999999998</v>
      </c>
      <c r="BE73" s="38">
        <v>6.4800300000000001E-8</v>
      </c>
      <c r="BF73" s="38">
        <v>-571109.01899999997</v>
      </c>
      <c r="BG73" s="42">
        <v>2000</v>
      </c>
      <c r="BH73" s="38">
        <v>3</v>
      </c>
      <c r="BI73" s="38">
        <v>10</v>
      </c>
      <c r="BJ73" s="38">
        <v>2</v>
      </c>
      <c r="BK73" s="38">
        <v>85</v>
      </c>
      <c r="BL73" s="38">
        <v>1</v>
      </c>
      <c r="BM73" s="38">
        <v>65</v>
      </c>
      <c r="BN73" s="38">
        <v>2</v>
      </c>
    </row>
    <row r="74" spans="1:67">
      <c r="A74" s="38" t="s">
        <v>329</v>
      </c>
      <c r="B74" s="38" t="s">
        <v>155</v>
      </c>
      <c r="C74" s="38" t="s">
        <v>330</v>
      </c>
      <c r="D74" s="38"/>
      <c r="E74" s="39">
        <v>386.53159999999997</v>
      </c>
      <c r="F74" s="38">
        <v>5.1950000000000003</v>
      </c>
      <c r="G74" s="76">
        <v>-536100</v>
      </c>
      <c r="H74" s="78">
        <v>47</v>
      </c>
      <c r="I74" s="38">
        <v>1800</v>
      </c>
      <c r="J74" s="38" t="s">
        <v>331</v>
      </c>
      <c r="K74" s="42">
        <v>1800</v>
      </c>
      <c r="L74" s="38">
        <v>9.1332607999999951</v>
      </c>
      <c r="M74" s="38">
        <v>17.940775431386783</v>
      </c>
      <c r="N74" s="38">
        <v>-2.9876394000000001E-2</v>
      </c>
      <c r="O74" s="38">
        <v>405467.08098999999</v>
      </c>
      <c r="P74" s="38">
        <v>906.918002</v>
      </c>
      <c r="Q74" s="38">
        <v>1.9383986800000001E-5</v>
      </c>
      <c r="R74" s="38">
        <v>-545554.82409999997</v>
      </c>
      <c r="S74" s="38">
        <v>582</v>
      </c>
      <c r="T74" s="38">
        <v>-5.4883998000000034</v>
      </c>
      <c r="U74" s="38">
        <v>101.10234484359194</v>
      </c>
      <c r="V74" s="38">
        <v>7.8626060000000011E-3</v>
      </c>
      <c r="W74" s="38">
        <v>405127.5</v>
      </c>
      <c r="X74" s="38">
        <v>906.918002</v>
      </c>
      <c r="Y74" s="38">
        <v>3.1168679999999999E-7</v>
      </c>
      <c r="Z74" s="38">
        <v>-548800.09750000003</v>
      </c>
      <c r="AA74" s="38">
        <v>768</v>
      </c>
      <c r="AB74" s="38">
        <v>-29.394100000000005</v>
      </c>
      <c r="AC74" s="38">
        <v>286.97913866181341</v>
      </c>
      <c r="AD74" s="38">
        <v>1.1638606000000001E-2</v>
      </c>
      <c r="AE74" s="38">
        <v>5682037.5</v>
      </c>
      <c r="AF74" s="38">
        <v>906.918002</v>
      </c>
      <c r="AG74" s="38">
        <v>3.1168679999999999E-7</v>
      </c>
      <c r="AH74" s="38">
        <v>-578674.45310000004</v>
      </c>
      <c r="AI74" s="38">
        <v>1002</v>
      </c>
      <c r="AJ74" s="38">
        <v>2.1497201999999902</v>
      </c>
      <c r="AK74" s="38">
        <v>64.22111926074291</v>
      </c>
      <c r="AL74" s="38">
        <v>-1.0940939999999999E-3</v>
      </c>
      <c r="AM74" s="38">
        <v>3205037.5</v>
      </c>
      <c r="AN74" s="38">
        <v>906.918002</v>
      </c>
      <c r="AO74" s="38">
        <v>3.1168679999999999E-7</v>
      </c>
      <c r="AP74" s="38">
        <v>-558611.11510000005</v>
      </c>
      <c r="AQ74" s="38">
        <v>1156</v>
      </c>
      <c r="AR74" s="38">
        <v>-3.0947040000000072</v>
      </c>
      <c r="AS74" s="38">
        <v>106.19533978530291</v>
      </c>
      <c r="AT74" s="38">
        <v>-1.4593399999999991E-4</v>
      </c>
      <c r="AU74" s="38">
        <v>4614502.5</v>
      </c>
      <c r="AV74" s="38">
        <v>906.918002</v>
      </c>
      <c r="AW74" s="38">
        <v>3.1168679999999999E-7</v>
      </c>
      <c r="AX74" s="38">
        <v>-566862.13009999995</v>
      </c>
      <c r="AY74" s="38">
        <v>1300</v>
      </c>
      <c r="AZ74" s="38">
        <v>3.6331756000000013</v>
      </c>
      <c r="BA74" s="38">
        <v>52.85558770007691</v>
      </c>
      <c r="BB74" s="38">
        <v>-1.4092340000000001E-3</v>
      </c>
      <c r="BC74" s="38">
        <v>1814592.5</v>
      </c>
      <c r="BD74" s="38">
        <v>906.918002</v>
      </c>
      <c r="BE74" s="38">
        <v>3.1168679999999999E-7</v>
      </c>
      <c r="BF74" s="38">
        <v>-555943.30969999998</v>
      </c>
      <c r="BG74" s="42">
        <v>1800</v>
      </c>
      <c r="BH74" s="38">
        <v>3</v>
      </c>
      <c r="BI74" s="38">
        <v>10</v>
      </c>
      <c r="BJ74" s="38">
        <v>2</v>
      </c>
      <c r="BK74" s="38">
        <v>94</v>
      </c>
      <c r="BL74" s="38">
        <v>1</v>
      </c>
      <c r="BM74" s="38">
        <v>65</v>
      </c>
      <c r="BN74" s="38">
        <v>2</v>
      </c>
    </row>
    <row r="75" spans="1:67">
      <c r="A75" s="38" t="s">
        <v>332</v>
      </c>
      <c r="B75" s="38" t="s">
        <v>155</v>
      </c>
      <c r="C75" s="38" t="s">
        <v>333</v>
      </c>
      <c r="D75" s="38"/>
      <c r="E75" s="39">
        <v>439.99448000000001</v>
      </c>
      <c r="F75" s="38">
        <v>4.7830000000000004</v>
      </c>
      <c r="G75" s="76">
        <v>-86800</v>
      </c>
      <c r="H75" s="78">
        <v>36.4</v>
      </c>
      <c r="I75" s="38">
        <v>950</v>
      </c>
      <c r="J75" s="38" t="s">
        <v>319</v>
      </c>
      <c r="K75" s="42">
        <v>950</v>
      </c>
      <c r="L75" s="38">
        <v>17.605690899999999</v>
      </c>
      <c r="M75" s="38">
        <v>-46.829351260533656</v>
      </c>
      <c r="N75" s="38">
        <v>-5.2635134E-2</v>
      </c>
      <c r="O75" s="38">
        <v>61136.871485000003</v>
      </c>
      <c r="P75" s="38">
        <v>258.65199999999999</v>
      </c>
      <c r="Q75" s="38">
        <v>2.8580478249999997E-5</v>
      </c>
      <c r="R75" s="38">
        <v>-87358.343699999998</v>
      </c>
      <c r="S75" s="38">
        <v>582</v>
      </c>
      <c r="T75" s="38">
        <v>-4.3267999999999986</v>
      </c>
      <c r="U75" s="38">
        <v>77.913002857774146</v>
      </c>
      <c r="V75" s="38">
        <v>3.973365999999999E-3</v>
      </c>
      <c r="W75" s="38">
        <v>60627.5</v>
      </c>
      <c r="X75" s="38">
        <v>258.65199999999999</v>
      </c>
      <c r="Y75" s="38">
        <v>-2.797175E-8</v>
      </c>
      <c r="Z75" s="38">
        <v>-92226.253800000006</v>
      </c>
      <c r="AA75" s="38">
        <v>768</v>
      </c>
      <c r="AB75" s="38">
        <v>-40.185350299999996</v>
      </c>
      <c r="AC75" s="38">
        <v>356.72819358510623</v>
      </c>
      <c r="AD75" s="38">
        <v>9.6373659999999979E-3</v>
      </c>
      <c r="AE75" s="38">
        <v>7975992.5</v>
      </c>
      <c r="AF75" s="38">
        <v>258.65199999999999</v>
      </c>
      <c r="AG75" s="38">
        <v>-2.797175E-8</v>
      </c>
      <c r="AH75" s="38">
        <v>-137037.78719999999</v>
      </c>
      <c r="AI75" s="42">
        <v>950</v>
      </c>
      <c r="AJ75" s="38">
        <v>2</v>
      </c>
      <c r="AK75" s="38">
        <v>10</v>
      </c>
      <c r="AL75" s="38">
        <v>3</v>
      </c>
      <c r="AM75" s="38">
        <v>57</v>
      </c>
      <c r="AN75" s="38">
        <v>1</v>
      </c>
    </row>
    <row r="76" spans="1:67">
      <c r="A76" s="38" t="s">
        <v>334</v>
      </c>
      <c r="B76" s="38" t="s">
        <v>155</v>
      </c>
      <c r="C76" s="38" t="s">
        <v>335</v>
      </c>
      <c r="D76" s="38"/>
      <c r="E76" s="39">
        <v>255.28767999999999</v>
      </c>
      <c r="F76" s="38">
        <v>3.75</v>
      </c>
      <c r="G76" s="76">
        <v>-552400</v>
      </c>
      <c r="H76" s="78">
        <v>29.5</v>
      </c>
      <c r="I76" s="38">
        <v>2000</v>
      </c>
      <c r="J76" s="38" t="s">
        <v>336</v>
      </c>
      <c r="K76" s="38">
        <v>600</v>
      </c>
      <c r="L76" s="38">
        <v>120</v>
      </c>
      <c r="M76" s="38" t="s">
        <v>165</v>
      </c>
      <c r="N76" s="38">
        <v>33.029998999999997</v>
      </c>
      <c r="O76" s="38">
        <v>3.7799999999999999E-3</v>
      </c>
      <c r="P76" s="38">
        <v>0</v>
      </c>
      <c r="Q76" s="38">
        <v>0</v>
      </c>
      <c r="R76" s="38">
        <v>0</v>
      </c>
      <c r="S76" s="38">
        <v>-10179</v>
      </c>
      <c r="T76" s="42">
        <v>2000</v>
      </c>
      <c r="U76" s="38">
        <v>-4.1962907000000023</v>
      </c>
      <c r="V76" s="38">
        <v>143.0010169595048</v>
      </c>
      <c r="W76" s="38">
        <v>-1.6897674000000001E-2</v>
      </c>
      <c r="X76" s="38">
        <v>543498.79049499996</v>
      </c>
      <c r="Y76" s="38">
        <v>-148.02000000000001</v>
      </c>
      <c r="Z76" s="38">
        <v>9.6009502999999998E-6</v>
      </c>
      <c r="AA76" s="38">
        <v>-557012.30989999999</v>
      </c>
      <c r="AB76" s="38">
        <v>582</v>
      </c>
      <c r="AC76" s="38">
        <v>-11.507121000000005</v>
      </c>
      <c r="AD76" s="38">
        <v>184.58180166560737</v>
      </c>
      <c r="AE76" s="38">
        <v>1.9718259999999994E-3</v>
      </c>
      <c r="AF76" s="38">
        <v>543329</v>
      </c>
      <c r="AG76" s="38">
        <v>-148.02000000000001</v>
      </c>
      <c r="AH76" s="38">
        <v>6.4800300000000001E-8</v>
      </c>
      <c r="AI76" s="38">
        <v>-558634.94660000002</v>
      </c>
      <c r="AJ76" s="38">
        <v>600</v>
      </c>
      <c r="AK76" s="38">
        <v>-10.338118999999999</v>
      </c>
      <c r="AL76" s="38">
        <v>168.11171499368925</v>
      </c>
      <c r="AM76" s="38">
        <v>7.0578259999999997E-3</v>
      </c>
      <c r="AN76" s="38">
        <v>-3821</v>
      </c>
      <c r="AO76" s="38">
        <v>-148.02000000000001</v>
      </c>
      <c r="AP76" s="38">
        <v>6.4800300000000001E-8</v>
      </c>
      <c r="AQ76" s="38">
        <v>-554158.94660000002</v>
      </c>
      <c r="AR76" s="38">
        <v>768</v>
      </c>
      <c r="AS76" s="38">
        <v>-22.290969099999998</v>
      </c>
      <c r="AT76" s="38">
        <v>261.05011190279981</v>
      </c>
      <c r="AU76" s="38">
        <v>8.9458260000000005E-3</v>
      </c>
      <c r="AV76" s="38">
        <v>2634634</v>
      </c>
      <c r="AW76" s="38">
        <v>-148.02000000000001</v>
      </c>
      <c r="AX76" s="38">
        <v>6.4800300000000001E-8</v>
      </c>
      <c r="AY76" s="38">
        <v>-569096.12439999997</v>
      </c>
      <c r="AZ76" s="38">
        <v>933.61</v>
      </c>
      <c r="BA76" s="38">
        <v>-1.5916486999999968</v>
      </c>
      <c r="BB76" s="38">
        <v>98.184881880344392</v>
      </c>
      <c r="BC76" s="38">
        <v>2.2906459999999999E-3</v>
      </c>
      <c r="BD76" s="38">
        <v>2784833</v>
      </c>
      <c r="BE76" s="38">
        <v>996.44799999999998</v>
      </c>
      <c r="BF76" s="38">
        <v>6.4800300000000001E-8</v>
      </c>
      <c r="BG76" s="38">
        <v>-578538.25818</v>
      </c>
      <c r="BH76" s="38">
        <v>1002</v>
      </c>
      <c r="BI76" s="38">
        <v>14.180261399999999</v>
      </c>
      <c r="BJ76" s="38">
        <v>-13.194127820190772</v>
      </c>
      <c r="BK76" s="38">
        <v>-4.0757040000000003E-3</v>
      </c>
      <c r="BL76" s="38">
        <v>1546333</v>
      </c>
      <c r="BM76" s="38">
        <v>996.44799999999998</v>
      </c>
      <c r="BN76" s="38">
        <v>6.4800300000000001E-8</v>
      </c>
      <c r="BO76" s="38">
        <v>-568506.58918000001</v>
      </c>
    </row>
    <row r="77" spans="1:67">
      <c r="A77" s="38" t="s">
        <v>337</v>
      </c>
      <c r="B77" s="38" t="s">
        <v>184</v>
      </c>
      <c r="C77" s="38" t="s">
        <v>338</v>
      </c>
      <c r="D77" s="38"/>
      <c r="E77" s="39">
        <v>217.23099999999999</v>
      </c>
      <c r="F77" s="38">
        <v>8.8800000000000007E-3</v>
      </c>
      <c r="G77" s="76">
        <v>-26400</v>
      </c>
      <c r="H77" s="78">
        <v>64.599000000000004</v>
      </c>
      <c r="I77" s="38">
        <v>2000</v>
      </c>
      <c r="J77" s="38" t="s">
        <v>339</v>
      </c>
      <c r="K77" s="42">
        <v>2000</v>
      </c>
      <c r="L77" s="38">
        <v>9.9403306999999987</v>
      </c>
      <c r="M77" s="38">
        <v>-92.268056841732488</v>
      </c>
      <c r="N77" s="38">
        <v>-1.3877499999999999E-2</v>
      </c>
      <c r="O77" s="38">
        <v>6019.7904950000002</v>
      </c>
      <c r="P77" s="38">
        <v>0</v>
      </c>
      <c r="Q77" s="38">
        <v>9.5361500000000002E-6</v>
      </c>
      <c r="R77" s="38">
        <v>-24205.144550000001</v>
      </c>
      <c r="S77" s="38">
        <v>332.6</v>
      </c>
      <c r="T77" s="38">
        <v>5.3598308499999998</v>
      </c>
      <c r="U77" s="38">
        <v>-50.590515580599195</v>
      </c>
      <c r="V77" s="38">
        <v>-1.38E-2</v>
      </c>
      <c r="W77" s="38">
        <v>-1830.2095049999998</v>
      </c>
      <c r="X77" s="38">
        <v>0</v>
      </c>
      <c r="Y77" s="38">
        <v>9.5361500000000002E-6</v>
      </c>
      <c r="Z77" s="38">
        <v>-29205.341700000001</v>
      </c>
      <c r="AA77" s="38">
        <v>582</v>
      </c>
      <c r="AB77" s="38">
        <v>-1.9509994500000012</v>
      </c>
      <c r="AC77" s="38">
        <v>-9.0097308744966398</v>
      </c>
      <c r="AD77" s="38">
        <v>5.0694999999999994E-3</v>
      </c>
      <c r="AE77" s="38">
        <v>-2000</v>
      </c>
      <c r="AF77" s="38">
        <v>0</v>
      </c>
      <c r="AG77" s="38">
        <v>0</v>
      </c>
      <c r="AH77" s="38">
        <v>-30827.9784</v>
      </c>
      <c r="AI77" s="38">
        <v>768</v>
      </c>
      <c r="AJ77" s="38">
        <v>-13.90384955</v>
      </c>
      <c r="AK77" s="38">
        <v>83.92866603461411</v>
      </c>
      <c r="AL77" s="38">
        <v>6.9574999999999993E-3</v>
      </c>
      <c r="AM77" s="38">
        <v>2636455</v>
      </c>
      <c r="AN77" s="38">
        <v>0</v>
      </c>
      <c r="AO77" s="38">
        <v>0</v>
      </c>
      <c r="AP77" s="38">
        <v>-45765.156199999998</v>
      </c>
      <c r="AQ77" s="38">
        <v>1002</v>
      </c>
      <c r="AR77" s="38">
        <v>1.8680605499999992</v>
      </c>
      <c r="AS77" s="38">
        <v>-27.450343665921071</v>
      </c>
      <c r="AT77" s="38">
        <v>5.9114999999999992E-4</v>
      </c>
      <c r="AU77" s="38">
        <v>1397955</v>
      </c>
      <c r="AV77" s="38">
        <v>0</v>
      </c>
      <c r="AW77" s="38">
        <v>0</v>
      </c>
      <c r="AX77" s="38">
        <v>-35733.487200000003</v>
      </c>
      <c r="AY77" s="38">
        <v>1300</v>
      </c>
      <c r="AZ77" s="38">
        <v>5.2320003499999999</v>
      </c>
      <c r="BA77" s="38">
        <v>-54.120219708534101</v>
      </c>
      <c r="BB77" s="38">
        <v>-4.0499999999999995E-5</v>
      </c>
      <c r="BC77" s="38">
        <v>-2000</v>
      </c>
      <c r="BD77" s="38">
        <v>0</v>
      </c>
      <c r="BE77" s="38">
        <v>0</v>
      </c>
      <c r="BF77" s="38">
        <v>-30274.077000000001</v>
      </c>
      <c r="BG77" s="42">
        <v>2000</v>
      </c>
      <c r="BH77" s="38">
        <v>2</v>
      </c>
      <c r="BI77" s="38">
        <v>10</v>
      </c>
      <c r="BJ77" s="38">
        <v>1</v>
      </c>
      <c r="BK77" s="38">
        <v>14</v>
      </c>
      <c r="BL77" s="38">
        <v>0.5</v>
      </c>
    </row>
    <row r="78" spans="1:67">
      <c r="A78" s="38" t="s">
        <v>340</v>
      </c>
      <c r="B78" s="38" t="s">
        <v>161</v>
      </c>
      <c r="C78" s="38" t="s">
        <v>341</v>
      </c>
      <c r="D78" s="38"/>
      <c r="E78" s="39">
        <v>297.13499999999999</v>
      </c>
      <c r="F78" s="38">
        <v>4.7809999999999997</v>
      </c>
      <c r="G78" s="76">
        <v>-181000</v>
      </c>
      <c r="H78" s="78">
        <v>35</v>
      </c>
      <c r="I78" s="38">
        <v>2000</v>
      </c>
      <c r="J78" s="38" t="s">
        <v>339</v>
      </c>
      <c r="K78" s="38">
        <v>1130</v>
      </c>
      <c r="L78" s="38">
        <v>7760</v>
      </c>
      <c r="M78" s="38" t="s">
        <v>152</v>
      </c>
      <c r="N78" s="38">
        <v>19.007999000000002</v>
      </c>
      <c r="O78" s="38">
        <v>2.0790000000000001E-3</v>
      </c>
      <c r="P78" s="38">
        <v>21000</v>
      </c>
      <c r="Q78" s="38">
        <v>0</v>
      </c>
      <c r="R78" s="38">
        <v>0</v>
      </c>
      <c r="S78" s="38">
        <v>665</v>
      </c>
      <c r="T78" s="42">
        <v>2000</v>
      </c>
      <c r="U78" s="38">
        <v>9.9888303000000036</v>
      </c>
      <c r="V78" s="38">
        <v>-43.376737676798598</v>
      </c>
      <c r="W78" s="38">
        <v>-1.5792499999999998E-2</v>
      </c>
      <c r="X78" s="38">
        <v>31419.790495000001</v>
      </c>
      <c r="Y78" s="38">
        <v>0</v>
      </c>
      <c r="Z78" s="38">
        <v>9.5361500000000002E-6</v>
      </c>
      <c r="AA78" s="38">
        <v>-179130.67360000001</v>
      </c>
      <c r="AB78" s="38">
        <v>332.6</v>
      </c>
      <c r="AC78" s="38">
        <v>0.82783059999999864</v>
      </c>
      <c r="AD78" s="38">
        <v>39.978344845467973</v>
      </c>
      <c r="AE78" s="38">
        <v>-1.5637499999999999E-2</v>
      </c>
      <c r="AF78" s="38">
        <v>15719.790494999999</v>
      </c>
      <c r="AG78" s="38">
        <v>0</v>
      </c>
      <c r="AH78" s="38">
        <v>9.5361500000000002E-6</v>
      </c>
      <c r="AI78" s="38">
        <v>-189131.06789999999</v>
      </c>
      <c r="AJ78" s="38">
        <v>582</v>
      </c>
      <c r="AK78" s="38">
        <v>-6.4829997000000006</v>
      </c>
      <c r="AL78" s="38">
        <v>81.55912955157055</v>
      </c>
      <c r="AM78" s="38">
        <v>3.2320000000000005E-3</v>
      </c>
      <c r="AN78" s="38">
        <v>15550</v>
      </c>
      <c r="AO78" s="38">
        <v>0</v>
      </c>
      <c r="AP78" s="38">
        <v>0</v>
      </c>
      <c r="AQ78" s="38">
        <v>-190753.7046</v>
      </c>
      <c r="AR78" s="38">
        <v>768</v>
      </c>
      <c r="AS78" s="38">
        <v>-18.4358498</v>
      </c>
      <c r="AT78" s="38">
        <v>174.49752646068134</v>
      </c>
      <c r="AU78" s="38">
        <v>5.1200000000000004E-3</v>
      </c>
      <c r="AV78" s="38">
        <v>2654005</v>
      </c>
      <c r="AW78" s="38">
        <v>0</v>
      </c>
      <c r="AX78" s="38">
        <v>0</v>
      </c>
      <c r="AY78" s="38">
        <v>-205690.8824</v>
      </c>
      <c r="AZ78" s="38">
        <v>1002</v>
      </c>
      <c r="BA78" s="38">
        <v>-2.6639397000000002</v>
      </c>
      <c r="BB78" s="38">
        <v>63.11851676014615</v>
      </c>
      <c r="BC78" s="38">
        <v>-1.24635E-3</v>
      </c>
      <c r="BD78" s="38">
        <v>1415505</v>
      </c>
      <c r="BE78" s="38">
        <v>0</v>
      </c>
      <c r="BF78" s="38">
        <v>0</v>
      </c>
      <c r="BG78" s="38">
        <v>-195659.21340000001</v>
      </c>
      <c r="BH78" s="38">
        <v>1130</v>
      </c>
      <c r="BI78" s="38">
        <v>-3.7419387000000022</v>
      </c>
      <c r="BJ78" s="38">
        <v>65.221272598144537</v>
      </c>
      <c r="BK78" s="38">
        <v>-1.3923500000000001E-3</v>
      </c>
      <c r="BL78" s="38">
        <v>1394755</v>
      </c>
      <c r="BM78" s="38">
        <v>0</v>
      </c>
      <c r="BN78" s="38">
        <v>0</v>
      </c>
      <c r="BO78" s="38">
        <v>-189267.21340000001</v>
      </c>
    </row>
    <row r="79" spans="1:67">
      <c r="A79" s="38" t="s">
        <v>340</v>
      </c>
      <c r="B79" s="38" t="s">
        <v>184</v>
      </c>
      <c r="C79" s="38" t="s">
        <v>341</v>
      </c>
      <c r="D79" s="38"/>
      <c r="E79" s="39">
        <v>297.13499999999999</v>
      </c>
      <c r="F79" s="38">
        <v>1.2149999999999999E-2</v>
      </c>
      <c r="G79" s="76">
        <v>-105000</v>
      </c>
      <c r="H79" s="78">
        <v>81.728999999999999</v>
      </c>
      <c r="I79" s="38">
        <v>2000</v>
      </c>
      <c r="J79" s="38" t="s">
        <v>339</v>
      </c>
      <c r="K79" s="42">
        <v>2000</v>
      </c>
      <c r="L79" s="38">
        <v>14.011830300000003</v>
      </c>
      <c r="M79" s="38">
        <v>-118.41539749085899</v>
      </c>
      <c r="N79" s="38">
        <v>-1.3860499999999998E-2</v>
      </c>
      <c r="O79" s="38">
        <v>12469.790494999999</v>
      </c>
      <c r="P79" s="38">
        <v>0</v>
      </c>
      <c r="Q79" s="38">
        <v>9.5361500000000002E-6</v>
      </c>
      <c r="R79" s="38">
        <v>-101632.67359999999</v>
      </c>
      <c r="S79" s="38">
        <v>332.6</v>
      </c>
      <c r="T79" s="38">
        <v>4.8508305999999983</v>
      </c>
      <c r="U79" s="38">
        <v>-35.060314968592422</v>
      </c>
      <c r="V79" s="38">
        <v>-1.3705499999999999E-2</v>
      </c>
      <c r="W79" s="38">
        <v>-3230.2095050000007</v>
      </c>
      <c r="X79" s="38">
        <v>0</v>
      </c>
      <c r="Y79" s="38">
        <v>9.5361500000000002E-6</v>
      </c>
      <c r="Z79" s="38">
        <v>-111633.06789999999</v>
      </c>
      <c r="AA79" s="38">
        <v>582</v>
      </c>
      <c r="AB79" s="38">
        <v>-2.4599997000000009</v>
      </c>
      <c r="AC79" s="38">
        <v>6.520469737510183</v>
      </c>
      <c r="AD79" s="38">
        <v>5.1640000000000002E-3</v>
      </c>
      <c r="AE79" s="38">
        <v>-3400</v>
      </c>
      <c r="AF79" s="38">
        <v>0</v>
      </c>
      <c r="AG79" s="38">
        <v>0</v>
      </c>
      <c r="AH79" s="38">
        <v>-113255.7046</v>
      </c>
      <c r="AI79" s="38">
        <v>768</v>
      </c>
      <c r="AJ79" s="38">
        <v>-14.4128498</v>
      </c>
      <c r="AK79" s="38">
        <v>99.458866646620891</v>
      </c>
      <c r="AL79" s="38">
        <v>7.0520000000000001E-3</v>
      </c>
      <c r="AM79" s="38">
        <v>2635055</v>
      </c>
      <c r="AN79" s="38">
        <v>0</v>
      </c>
      <c r="AO79" s="38">
        <v>0</v>
      </c>
      <c r="AP79" s="38">
        <v>-128192.8824</v>
      </c>
      <c r="AQ79" s="38">
        <v>1002</v>
      </c>
      <c r="AR79" s="38">
        <v>1.3590602999999994</v>
      </c>
      <c r="AS79" s="38">
        <v>-11.920143053914245</v>
      </c>
      <c r="AT79" s="38">
        <v>6.8565E-4</v>
      </c>
      <c r="AU79" s="38">
        <v>1396555</v>
      </c>
      <c r="AV79" s="38">
        <v>0</v>
      </c>
      <c r="AW79" s="38">
        <v>0</v>
      </c>
      <c r="AX79" s="38">
        <v>-118161.21340000001</v>
      </c>
      <c r="AY79" s="38">
        <v>1300</v>
      </c>
      <c r="AZ79" s="38">
        <v>4.7230001000000001</v>
      </c>
      <c r="BA79" s="38">
        <v>-38.590019096527307</v>
      </c>
      <c r="BB79" s="38">
        <v>5.4000000000000005E-5</v>
      </c>
      <c r="BC79" s="38">
        <v>-3400</v>
      </c>
      <c r="BD79" s="38">
        <v>0</v>
      </c>
      <c r="BE79" s="38">
        <v>0</v>
      </c>
      <c r="BF79" s="38">
        <v>-112701.80319999999</v>
      </c>
      <c r="BG79" s="42">
        <v>2000</v>
      </c>
      <c r="BH79" s="38">
        <v>2</v>
      </c>
      <c r="BI79" s="38">
        <v>10</v>
      </c>
      <c r="BJ79" s="38">
        <v>1</v>
      </c>
      <c r="BK79" s="38">
        <v>14</v>
      </c>
      <c r="BL79" s="38">
        <v>1</v>
      </c>
    </row>
    <row r="80" spans="1:67">
      <c r="A80" s="38" t="s">
        <v>342</v>
      </c>
      <c r="B80" s="38" t="s">
        <v>155</v>
      </c>
      <c r="C80" s="38" t="s">
        <v>343</v>
      </c>
      <c r="D80" s="38"/>
      <c r="E80" s="39">
        <v>161.34899999999999</v>
      </c>
      <c r="F80" s="38">
        <v>3.75</v>
      </c>
      <c r="G80" s="76">
        <v>-18000</v>
      </c>
      <c r="H80" s="78">
        <v>21</v>
      </c>
      <c r="I80" s="38">
        <v>1500</v>
      </c>
      <c r="J80" s="38" t="s">
        <v>319</v>
      </c>
      <c r="K80" s="42">
        <v>1500</v>
      </c>
      <c r="L80" s="38">
        <v>18.835230299999999</v>
      </c>
      <c r="M80" s="38">
        <v>-168.70345553794505</v>
      </c>
      <c r="N80" s="38">
        <v>-1.6081111999999998E-2</v>
      </c>
      <c r="O80" s="38">
        <v>251882.79049499999</v>
      </c>
      <c r="P80" s="38">
        <v>1694.5519999999999</v>
      </c>
      <c r="Q80" s="38">
        <v>9.6308215999999998E-6</v>
      </c>
      <c r="R80" s="38">
        <v>-29622.628100000002</v>
      </c>
      <c r="S80" s="38">
        <v>582</v>
      </c>
      <c r="T80" s="38">
        <v>11.524399999999996</v>
      </c>
      <c r="U80" s="38">
        <v>-127.1226708318425</v>
      </c>
      <c r="V80" s="38">
        <v>2.7883880000000002E-3</v>
      </c>
      <c r="W80" s="38">
        <v>251713</v>
      </c>
      <c r="X80" s="38">
        <v>1694.5519999999999</v>
      </c>
      <c r="Y80" s="38">
        <v>9.4671599999999994E-8</v>
      </c>
      <c r="Z80" s="38">
        <v>-31245.264800000001</v>
      </c>
      <c r="AA80" s="38">
        <v>768</v>
      </c>
      <c r="AB80" s="38">
        <v>-0.42845010000000272</v>
      </c>
      <c r="AC80" s="38">
        <v>-34.184273922731748</v>
      </c>
      <c r="AD80" s="38">
        <v>4.6763880000000001E-3</v>
      </c>
      <c r="AE80" s="38">
        <v>2890168</v>
      </c>
      <c r="AF80" s="38">
        <v>1694.5519999999999</v>
      </c>
      <c r="AG80" s="38">
        <v>9.4671599999999994E-8</v>
      </c>
      <c r="AH80" s="38">
        <v>-46182.442600000002</v>
      </c>
      <c r="AI80" s="38">
        <v>1002</v>
      </c>
      <c r="AJ80" s="38">
        <v>15.34346</v>
      </c>
      <c r="AK80" s="38">
        <v>-145.56328362326695</v>
      </c>
      <c r="AL80" s="38">
        <v>-1.6899619999999997E-3</v>
      </c>
      <c r="AM80" s="38">
        <v>1651668</v>
      </c>
      <c r="AN80" s="38">
        <v>1694.5519999999999</v>
      </c>
      <c r="AO80" s="38">
        <v>9.4671599999999994E-8</v>
      </c>
      <c r="AP80" s="38">
        <v>-36150.7736</v>
      </c>
      <c r="AQ80" s="38">
        <v>1300</v>
      </c>
      <c r="AR80" s="38">
        <v>18.707399799999997</v>
      </c>
      <c r="AS80" s="38">
        <v>-172.23315966587995</v>
      </c>
      <c r="AT80" s="38">
        <v>-2.3216119999999998E-3</v>
      </c>
      <c r="AU80" s="38">
        <v>251713</v>
      </c>
      <c r="AV80" s="38">
        <v>1694.5519999999999</v>
      </c>
      <c r="AW80" s="38">
        <v>9.4671599999999994E-8</v>
      </c>
      <c r="AX80" s="38">
        <v>-30691.363400000002</v>
      </c>
      <c r="AY80" s="42">
        <v>1500</v>
      </c>
      <c r="AZ80" s="38">
        <v>2</v>
      </c>
      <c r="BA80" s="38">
        <v>10</v>
      </c>
      <c r="BB80" s="38">
        <v>1</v>
      </c>
      <c r="BC80" s="38">
        <v>15</v>
      </c>
      <c r="BD80" s="38">
        <v>2</v>
      </c>
    </row>
    <row r="81" spans="1:67">
      <c r="A81" s="38" t="s">
        <v>344</v>
      </c>
      <c r="B81" s="38" t="s">
        <v>155</v>
      </c>
      <c r="C81" s="38" t="s">
        <v>345</v>
      </c>
      <c r="D81" s="38" t="s">
        <v>346</v>
      </c>
      <c r="E81" s="39">
        <v>197.33619999999999</v>
      </c>
      <c r="F81" s="38">
        <v>4.43</v>
      </c>
      <c r="G81" s="76">
        <v>-289384</v>
      </c>
      <c r="H81" s="78">
        <v>26.8</v>
      </c>
      <c r="I81" s="38">
        <v>1600</v>
      </c>
      <c r="J81" s="38" t="s">
        <v>319</v>
      </c>
      <c r="K81" s="38">
        <v>700</v>
      </c>
      <c r="L81" s="38">
        <v>0</v>
      </c>
      <c r="M81" s="38" t="s">
        <v>237</v>
      </c>
      <c r="N81" s="38">
        <v>216.459</v>
      </c>
      <c r="O81" s="38">
        <v>-0.155665</v>
      </c>
      <c r="P81" s="38">
        <v>21162100</v>
      </c>
      <c r="Q81" s="38">
        <v>0</v>
      </c>
      <c r="R81" s="38">
        <v>4.9823300000000001E-5</v>
      </c>
      <c r="S81" s="38">
        <v>-112443</v>
      </c>
      <c r="T81" s="38">
        <v>1079</v>
      </c>
      <c r="U81" s="38">
        <v>4197</v>
      </c>
      <c r="V81" s="38" t="s">
        <v>165</v>
      </c>
      <c r="W81" s="38">
        <v>37</v>
      </c>
      <c r="X81" s="38">
        <v>0</v>
      </c>
      <c r="Y81" s="38">
        <v>0</v>
      </c>
      <c r="Z81" s="38">
        <v>0</v>
      </c>
      <c r="AA81" s="38">
        <v>0</v>
      </c>
      <c r="AB81" s="38">
        <v>-13640</v>
      </c>
      <c r="AC81" s="38">
        <v>1241</v>
      </c>
      <c r="AD81" s="38">
        <v>748</v>
      </c>
      <c r="AE81" s="38"/>
      <c r="AF81" s="38">
        <v>38</v>
      </c>
      <c r="AG81" s="38">
        <v>0</v>
      </c>
      <c r="AH81" s="38">
        <v>0</v>
      </c>
      <c r="AI81" s="38">
        <v>0</v>
      </c>
      <c r="AJ81" s="38">
        <v>0</v>
      </c>
      <c r="AK81" s="38">
        <v>-14133</v>
      </c>
      <c r="AL81" s="42">
        <v>1600</v>
      </c>
      <c r="AM81" s="38">
        <v>21.233481299999998</v>
      </c>
      <c r="AN81" s="38">
        <v>-111.16650373608616</v>
      </c>
      <c r="AO81" s="38">
        <v>-2.1235821499999998E-2</v>
      </c>
      <c r="AP81" s="38">
        <v>367141.79049499996</v>
      </c>
      <c r="AQ81" s="38">
        <v>1594.6120000000001</v>
      </c>
      <c r="AR81" s="38">
        <v>9.6320860250000001E-6</v>
      </c>
      <c r="AS81" s="38">
        <v>-300659.89234999998</v>
      </c>
      <c r="AT81" s="38">
        <v>582</v>
      </c>
      <c r="AU81" s="38">
        <v>13.922650999999998</v>
      </c>
      <c r="AV81" s="38">
        <v>-69.585719029983522</v>
      </c>
      <c r="AW81" s="38">
        <v>-2.3663215000000004E-3</v>
      </c>
      <c r="AX81" s="38">
        <v>366972</v>
      </c>
      <c r="AY81" s="38">
        <v>1594.6120000000001</v>
      </c>
      <c r="AZ81" s="38">
        <v>9.5936025000000004E-8</v>
      </c>
      <c r="BA81" s="38">
        <v>-302282.52905000001</v>
      </c>
      <c r="BB81" s="38">
        <v>700</v>
      </c>
      <c r="BC81" s="38">
        <v>-181.36765</v>
      </c>
      <c r="BD81" s="38">
        <v>1236.7812559350077</v>
      </c>
      <c r="BE81" s="38">
        <v>0.1591436785</v>
      </c>
      <c r="BF81" s="38">
        <v>10758940</v>
      </c>
      <c r="BG81" s="38">
        <v>1594.6120000000001</v>
      </c>
      <c r="BH81" s="38">
        <v>-2.4815713975000001E-5</v>
      </c>
      <c r="BI81" s="38">
        <v>-406626.52905000001</v>
      </c>
      <c r="BJ81" s="38">
        <v>768</v>
      </c>
      <c r="BK81" s="38">
        <v>-193.3205001</v>
      </c>
      <c r="BL81" s="38">
        <v>1329.7196528441182</v>
      </c>
      <c r="BM81" s="38">
        <v>0.1610316785</v>
      </c>
      <c r="BN81" s="38">
        <v>13397395</v>
      </c>
      <c r="BO81" s="38">
        <v>1594.6120000000001</v>
      </c>
    </row>
    <row r="82" spans="1:67">
      <c r="A82" s="49" t="s">
        <v>347</v>
      </c>
      <c r="B82" s="38" t="s">
        <v>184</v>
      </c>
      <c r="C82" s="38" t="s">
        <v>348</v>
      </c>
      <c r="D82" s="38"/>
      <c r="E82" s="39">
        <v>172.77969999999999</v>
      </c>
      <c r="F82" s="38">
        <v>7.0699999999999999E-3</v>
      </c>
      <c r="G82" s="76">
        <v>-34000</v>
      </c>
      <c r="H82" s="78">
        <v>61.79</v>
      </c>
      <c r="I82" s="38">
        <v>2000</v>
      </c>
      <c r="J82" s="38" t="s">
        <v>319</v>
      </c>
      <c r="K82" s="42">
        <v>2000</v>
      </c>
      <c r="L82" s="38">
        <v>5.9096104999999994</v>
      </c>
      <c r="M82" s="38">
        <v>-55.716659507374146</v>
      </c>
      <c r="N82" s="38">
        <v>-1.3828723499999999E-2</v>
      </c>
      <c r="O82" s="38">
        <v>7284.9654949999995</v>
      </c>
      <c r="P82" s="38">
        <v>58.595599999999997</v>
      </c>
      <c r="Q82" s="38">
        <v>9.5272970749999999E-6</v>
      </c>
      <c r="R82" s="38">
        <v>-33517.286650000002</v>
      </c>
      <c r="S82" s="38">
        <v>582</v>
      </c>
      <c r="T82" s="38">
        <v>-1.4012197999999998</v>
      </c>
      <c r="U82" s="38">
        <v>-14.135874801271569</v>
      </c>
      <c r="V82" s="38">
        <v>5.0407765E-3</v>
      </c>
      <c r="W82" s="38">
        <v>7115.1749999999993</v>
      </c>
      <c r="X82" s="38">
        <v>58.595599999999997</v>
      </c>
      <c r="Y82" s="38">
        <v>-8.8529249999999992E-9</v>
      </c>
      <c r="Z82" s="38">
        <v>-35139.923349999997</v>
      </c>
      <c r="AA82" s="38">
        <v>768</v>
      </c>
      <c r="AB82" s="38">
        <v>-13.354069899999999</v>
      </c>
      <c r="AC82" s="38">
        <v>78.802522107839138</v>
      </c>
      <c r="AD82" s="38">
        <v>6.9287764999999999E-3</v>
      </c>
      <c r="AE82" s="38">
        <v>2645570.1749999998</v>
      </c>
      <c r="AF82" s="38">
        <v>58.595599999999997</v>
      </c>
      <c r="AG82" s="38">
        <v>-8.8529249999999992E-9</v>
      </c>
      <c r="AH82" s="38">
        <v>-50077.101150000002</v>
      </c>
      <c r="AI82" s="38">
        <v>1002</v>
      </c>
      <c r="AJ82" s="38">
        <v>2.4178402000000006</v>
      </c>
      <c r="AK82" s="38">
        <v>-32.57648759269604</v>
      </c>
      <c r="AL82" s="38">
        <v>5.6242650000000005E-4</v>
      </c>
      <c r="AM82" s="38">
        <v>1407070.175</v>
      </c>
      <c r="AN82" s="38">
        <v>58.595599999999997</v>
      </c>
      <c r="AO82" s="38">
        <v>-8.8529249999999992E-9</v>
      </c>
      <c r="AP82" s="38">
        <v>-40045.432150000001</v>
      </c>
      <c r="AQ82" s="38">
        <v>1300</v>
      </c>
      <c r="AR82" s="38">
        <v>5.7817800000000013</v>
      </c>
      <c r="AS82" s="38">
        <v>-59.246363635309066</v>
      </c>
      <c r="AT82" s="38">
        <v>-6.9223499999999992E-5</v>
      </c>
      <c r="AU82" s="38">
        <v>7115.1749999999993</v>
      </c>
      <c r="AV82" s="38">
        <v>58.595599999999997</v>
      </c>
      <c r="AW82" s="38">
        <v>-8.8529249999999992E-9</v>
      </c>
      <c r="AX82" s="38">
        <v>-34586.021950000002</v>
      </c>
      <c r="AY82" s="42">
        <v>2000</v>
      </c>
      <c r="AZ82" s="38">
        <v>2</v>
      </c>
      <c r="BA82" s="38">
        <v>10</v>
      </c>
      <c r="BB82" s="38">
        <v>1</v>
      </c>
      <c r="BC82" s="38">
        <v>20</v>
      </c>
      <c r="BD82" s="38">
        <v>0.5</v>
      </c>
    </row>
    <row r="83" spans="1:67">
      <c r="A83" s="38" t="s">
        <v>349</v>
      </c>
      <c r="B83" s="38" t="s">
        <v>161</v>
      </c>
      <c r="C83" s="38" t="s">
        <v>350</v>
      </c>
      <c r="D83" s="38"/>
      <c r="E83" s="39">
        <v>208.23239999999998</v>
      </c>
      <c r="F83" s="38">
        <v>3.8559999999999999</v>
      </c>
      <c r="G83" s="76">
        <v>-205200</v>
      </c>
      <c r="H83" s="78">
        <v>29.56</v>
      </c>
      <c r="I83" s="38">
        <v>2000</v>
      </c>
      <c r="J83" s="38" t="s">
        <v>319</v>
      </c>
      <c r="K83" s="38">
        <v>1198</v>
      </c>
      <c r="L83" s="38">
        <v>4045</v>
      </c>
      <c r="M83" s="38" t="s">
        <v>165</v>
      </c>
      <c r="N83" s="38">
        <v>29.6</v>
      </c>
      <c r="O83" s="38">
        <v>0</v>
      </c>
      <c r="P83" s="38">
        <v>0</v>
      </c>
      <c r="Q83" s="38">
        <v>0</v>
      </c>
      <c r="R83" s="38">
        <v>0</v>
      </c>
      <c r="S83" s="38">
        <v>-13271</v>
      </c>
      <c r="T83" s="38">
        <v>1235</v>
      </c>
      <c r="U83" s="38">
        <v>3820</v>
      </c>
      <c r="V83" s="38" t="s">
        <v>152</v>
      </c>
      <c r="W83" s="38">
        <v>25.98</v>
      </c>
      <c r="X83" s="38">
        <v>0</v>
      </c>
      <c r="Y83" s="38">
        <v>0</v>
      </c>
      <c r="Z83" s="38">
        <v>0</v>
      </c>
      <c r="AA83" s="38">
        <v>0</v>
      </c>
      <c r="AB83" s="38">
        <v>-4980</v>
      </c>
      <c r="AC83" s="42">
        <v>2000</v>
      </c>
      <c r="AD83" s="38">
        <v>-0.6075696999999991</v>
      </c>
      <c r="AE83" s="38">
        <v>44.239643515735906</v>
      </c>
      <c r="AF83" s="38">
        <v>-1.0963272E-2</v>
      </c>
      <c r="AG83" s="38">
        <v>54729.540495000001</v>
      </c>
      <c r="AH83" s="38">
        <v>117.19119999999999</v>
      </c>
      <c r="AI83" s="38">
        <v>8.3890358499999999E-6</v>
      </c>
      <c r="AJ83" s="38">
        <v>-207289.9578</v>
      </c>
      <c r="AK83" s="38">
        <v>582</v>
      </c>
      <c r="AL83" s="38">
        <v>-7.9184000000000001</v>
      </c>
      <c r="AM83" s="38">
        <v>85.820428221838597</v>
      </c>
      <c r="AN83" s="38">
        <v>7.9062280000000013E-3</v>
      </c>
      <c r="AO83" s="38">
        <v>54559.75</v>
      </c>
      <c r="AP83" s="38">
        <v>117.19119999999999</v>
      </c>
      <c r="AQ83" s="38">
        <v>-1.1471141499999999E-6</v>
      </c>
      <c r="AR83" s="38">
        <v>-208912.59450000001</v>
      </c>
      <c r="AS83" s="38">
        <v>768</v>
      </c>
      <c r="AT83" s="38">
        <v>-19.871250099999997</v>
      </c>
      <c r="AU83" s="38">
        <v>178.7588251309493</v>
      </c>
      <c r="AV83" s="38">
        <v>9.7942280000000003E-3</v>
      </c>
      <c r="AW83" s="38">
        <v>2693014.75</v>
      </c>
      <c r="AX83" s="38">
        <v>117.19119999999999</v>
      </c>
      <c r="AY83" s="38">
        <v>-1.1471141499999999E-6</v>
      </c>
      <c r="AZ83" s="38">
        <v>-223849.77230000001</v>
      </c>
      <c r="BA83" s="38">
        <v>1002</v>
      </c>
      <c r="BB83" s="38">
        <v>-4.0993400000000015</v>
      </c>
      <c r="BC83" s="38">
        <v>67.379815430414055</v>
      </c>
      <c r="BD83" s="38">
        <v>3.4278780000000001E-3</v>
      </c>
      <c r="BE83" s="38">
        <v>1454514.75</v>
      </c>
      <c r="BF83" s="38">
        <v>117.19119999999999</v>
      </c>
      <c r="BG83" s="38">
        <v>-1.1471141499999999E-6</v>
      </c>
      <c r="BH83" s="38">
        <v>-213818.10329999999</v>
      </c>
      <c r="BI83" s="38">
        <v>1198</v>
      </c>
      <c r="BJ83" s="38">
        <v>-13.049440000000004</v>
      </c>
      <c r="BK83" s="38">
        <v>138.52054935850191</v>
      </c>
      <c r="BL83" s="38">
        <v>4.2963799999999998E-4</v>
      </c>
      <c r="BM83" s="38">
        <v>1386830.25</v>
      </c>
      <c r="BN83" s="38">
        <v>117.19119999999999</v>
      </c>
      <c r="BO83" s="38">
        <v>1.6830849999999999E-8</v>
      </c>
    </row>
    <row r="84" spans="1:67">
      <c r="A84" s="38" t="s">
        <v>349</v>
      </c>
      <c r="B84" s="38" t="s">
        <v>184</v>
      </c>
      <c r="C84" s="38" t="s">
        <v>350</v>
      </c>
      <c r="D84" s="38"/>
      <c r="E84" s="39">
        <v>208.23239999999998</v>
      </c>
      <c r="F84" s="38">
        <v>8.5199999999999998E-3</v>
      </c>
      <c r="G84" s="76">
        <v>-119200</v>
      </c>
      <c r="H84" s="78">
        <v>77.825999999999993</v>
      </c>
      <c r="I84" s="38">
        <v>2000</v>
      </c>
      <c r="J84" s="38" t="s">
        <v>319</v>
      </c>
      <c r="K84" s="42">
        <v>2000</v>
      </c>
      <c r="L84" s="38">
        <v>6.1483302999999996</v>
      </c>
      <c r="M84" s="38">
        <v>-48.318268183801308</v>
      </c>
      <c r="N84" s="38">
        <v>-1.3966511999999999E-2</v>
      </c>
      <c r="O84" s="38">
        <v>8145.0404949999993</v>
      </c>
      <c r="P84" s="38">
        <v>117.19119999999999</v>
      </c>
      <c r="Q84" s="38">
        <v>9.5529808500000005E-6</v>
      </c>
      <c r="R84" s="38">
        <v>-119167.9578</v>
      </c>
      <c r="S84" s="38">
        <v>582</v>
      </c>
      <c r="T84" s="38">
        <v>-1.1625000000000001</v>
      </c>
      <c r="U84" s="38">
        <v>-6.7374834776986745</v>
      </c>
      <c r="V84" s="38">
        <v>4.9029880000000005E-3</v>
      </c>
      <c r="W84" s="38">
        <v>7975.25</v>
      </c>
      <c r="X84" s="38">
        <v>117.19119999999999</v>
      </c>
      <c r="Y84" s="38">
        <v>1.6830849999999999E-8</v>
      </c>
      <c r="Z84" s="38">
        <v>-120790.59450000001</v>
      </c>
      <c r="AA84" s="38">
        <v>768</v>
      </c>
      <c r="AB84" s="38">
        <v>-13.115350100000001</v>
      </c>
      <c r="AC84" s="38">
        <v>86.200913431412062</v>
      </c>
      <c r="AD84" s="38">
        <v>6.7909880000000004E-3</v>
      </c>
      <c r="AE84" s="38">
        <v>2646430.25</v>
      </c>
      <c r="AF84" s="38">
        <v>117.19119999999999</v>
      </c>
      <c r="AG84" s="38">
        <v>1.6830849999999999E-8</v>
      </c>
      <c r="AH84" s="38">
        <v>-135727.77230000001</v>
      </c>
      <c r="AI84" s="38">
        <v>1002</v>
      </c>
      <c r="AJ84" s="38">
        <v>2.6565599999999971</v>
      </c>
      <c r="AK84" s="38">
        <v>-25.178096269123145</v>
      </c>
      <c r="AL84" s="38">
        <v>4.2463799999999997E-4</v>
      </c>
      <c r="AM84" s="38">
        <v>1407930.25</v>
      </c>
      <c r="AN84" s="38">
        <v>117.19119999999999</v>
      </c>
      <c r="AO84" s="38">
        <v>1.6830849999999999E-8</v>
      </c>
      <c r="AP84" s="38">
        <v>-125696.1033</v>
      </c>
      <c r="AQ84" s="38">
        <v>1300</v>
      </c>
      <c r="AR84" s="38">
        <v>6.0204998000000014</v>
      </c>
      <c r="AS84" s="38">
        <v>-51.847972311736243</v>
      </c>
      <c r="AT84" s="38">
        <v>-2.0701200000000002E-4</v>
      </c>
      <c r="AU84" s="38">
        <v>7975.25</v>
      </c>
      <c r="AV84" s="38">
        <v>117.19119999999999</v>
      </c>
      <c r="AW84" s="38">
        <v>1.6830849999999999E-8</v>
      </c>
      <c r="AX84" s="38">
        <v>-120236.6931</v>
      </c>
      <c r="AY84" s="42">
        <v>2000</v>
      </c>
      <c r="AZ84" s="38">
        <v>2</v>
      </c>
      <c r="BA84" s="38">
        <v>10</v>
      </c>
      <c r="BB84" s="38">
        <v>1</v>
      </c>
      <c r="BC84" s="38">
        <v>20</v>
      </c>
      <c r="BD84" s="38">
        <v>1</v>
      </c>
    </row>
    <row r="85" spans="1:67">
      <c r="A85" s="38" t="s">
        <v>351</v>
      </c>
      <c r="B85" s="38" t="s">
        <v>155</v>
      </c>
      <c r="C85" s="38" t="s">
        <v>352</v>
      </c>
      <c r="D85" s="38"/>
      <c r="E85" s="39">
        <v>313.01859999999999</v>
      </c>
      <c r="F85" s="38">
        <v>4.79</v>
      </c>
      <c r="G85" s="76">
        <v>-306000</v>
      </c>
      <c r="H85" s="78">
        <v>43.5</v>
      </c>
      <c r="I85" s="38">
        <v>1300</v>
      </c>
      <c r="J85" s="38" t="s">
        <v>353</v>
      </c>
      <c r="K85" s="38">
        <v>895</v>
      </c>
      <c r="L85" s="38">
        <v>125</v>
      </c>
      <c r="M85" s="38" t="s">
        <v>165</v>
      </c>
      <c r="N85" s="38">
        <v>48.223998999999999</v>
      </c>
      <c r="O85" s="38">
        <v>4.3399999999999998E-4</v>
      </c>
      <c r="P85" s="38">
        <v>0</v>
      </c>
      <c r="Q85" s="38">
        <v>0</v>
      </c>
      <c r="R85" s="38">
        <v>0</v>
      </c>
      <c r="S85" s="38">
        <v>-17023</v>
      </c>
      <c r="T85" s="38">
        <v>1161</v>
      </c>
      <c r="U85" s="38">
        <v>1500</v>
      </c>
      <c r="V85" s="38" t="s">
        <v>165</v>
      </c>
      <c r="W85" s="38">
        <v>49</v>
      </c>
      <c r="X85" s="38">
        <v>0</v>
      </c>
      <c r="Y85" s="38">
        <v>0</v>
      </c>
      <c r="Z85" s="38">
        <v>0</v>
      </c>
      <c r="AA85" s="38">
        <v>0</v>
      </c>
      <c r="AB85" s="38">
        <v>-15839</v>
      </c>
      <c r="AC85" s="42">
        <v>1300</v>
      </c>
      <c r="AD85" s="38">
        <v>11.013029499999995</v>
      </c>
      <c r="AE85" s="38">
        <v>-2.7746035084567211</v>
      </c>
      <c r="AF85" s="38">
        <v>-2.4823853999999996E-2</v>
      </c>
      <c r="AG85" s="38">
        <v>509247.79049499996</v>
      </c>
      <c r="AH85" s="38">
        <v>996.44799999999998</v>
      </c>
      <c r="AI85" s="38">
        <v>1.18452803E-5</v>
      </c>
      <c r="AJ85" s="38">
        <v>-316314.24550000002</v>
      </c>
      <c r="AK85" s="38">
        <v>582</v>
      </c>
      <c r="AL85" s="38">
        <v>3.7021992000000026</v>
      </c>
      <c r="AM85" s="38">
        <v>38.806181197645685</v>
      </c>
      <c r="AN85" s="38">
        <v>-5.9543540000000002E-3</v>
      </c>
      <c r="AO85" s="38">
        <v>509078</v>
      </c>
      <c r="AP85" s="38">
        <v>996.44799999999998</v>
      </c>
      <c r="AQ85" s="38">
        <v>2.3091302999999998E-6</v>
      </c>
      <c r="AR85" s="38">
        <v>-317936.88219999999</v>
      </c>
      <c r="AS85" s="38">
        <v>768</v>
      </c>
      <c r="AT85" s="38">
        <v>-8.2506509000000037</v>
      </c>
      <c r="AU85" s="38">
        <v>131.74457810675648</v>
      </c>
      <c r="AV85" s="38">
        <v>-4.0663539999999995E-3</v>
      </c>
      <c r="AW85" s="38">
        <v>3147533</v>
      </c>
      <c r="AX85" s="38">
        <v>996.44799999999998</v>
      </c>
      <c r="AY85" s="38">
        <v>2.3091302999999998E-6</v>
      </c>
      <c r="AZ85" s="38">
        <v>-332874.06</v>
      </c>
      <c r="BA85" s="38">
        <v>800</v>
      </c>
      <c r="BB85" s="38">
        <v>-162.06864910000002</v>
      </c>
      <c r="BC85" s="38">
        <v>1234.0033314758807</v>
      </c>
      <c r="BD85" s="38">
        <v>6.4808645999999998E-2</v>
      </c>
      <c r="BE85" s="38">
        <v>19863083</v>
      </c>
      <c r="BF85" s="38">
        <v>996.44799999999998</v>
      </c>
      <c r="BG85" s="38">
        <v>6.4800300000000001E-8</v>
      </c>
      <c r="BH85" s="38">
        <v>-455935.53339999996</v>
      </c>
      <c r="BI85" s="38">
        <v>895</v>
      </c>
      <c r="BJ85" s="38">
        <v>-171.74564710000001</v>
      </c>
      <c r="BK85" s="38">
        <v>1296.1862826861363</v>
      </c>
      <c r="BL85" s="38">
        <v>7.183664599999999E-2</v>
      </c>
      <c r="BM85" s="38">
        <v>19424833</v>
      </c>
      <c r="BN85" s="38">
        <v>996.44799999999998</v>
      </c>
      <c r="BO85" s="38">
        <v>6.4800300000000001E-8</v>
      </c>
    </row>
    <row r="86" spans="1:67">
      <c r="A86" s="38" t="s">
        <v>68</v>
      </c>
      <c r="B86" s="38" t="s">
        <v>155</v>
      </c>
      <c r="C86" s="38" t="s">
        <v>354</v>
      </c>
      <c r="D86" s="38"/>
      <c r="E86" s="39">
        <v>153.32640000000001</v>
      </c>
      <c r="F86" s="38">
        <v>5.72</v>
      </c>
      <c r="G86" s="76">
        <v>-130980</v>
      </c>
      <c r="H86" s="78">
        <v>16.829999999999998</v>
      </c>
      <c r="I86" s="38">
        <v>1800</v>
      </c>
      <c r="J86" s="38" t="s">
        <v>319</v>
      </c>
      <c r="K86" s="42">
        <v>1800</v>
      </c>
      <c r="L86" s="38">
        <v>-1.2707196999999972</v>
      </c>
      <c r="M86" s="38">
        <v>42.859142274331987</v>
      </c>
      <c r="N86" s="38">
        <v>-1.3648582499999999E-2</v>
      </c>
      <c r="O86" s="38">
        <v>9258.2904950000011</v>
      </c>
      <c r="P86" s="38">
        <v>-208.79</v>
      </c>
      <c r="Q86" s="38">
        <v>9.4901830749999999E-6</v>
      </c>
      <c r="R86" s="38">
        <v>-130328.37235000001</v>
      </c>
      <c r="S86" s="38">
        <v>582</v>
      </c>
      <c r="T86" s="38">
        <v>-8.5815499999999982</v>
      </c>
      <c r="U86" s="38">
        <v>84.439926980434592</v>
      </c>
      <c r="V86" s="38">
        <v>5.2209175E-3</v>
      </c>
      <c r="W86" s="38">
        <v>9088.5</v>
      </c>
      <c r="X86" s="38">
        <v>-208.79</v>
      </c>
      <c r="Y86" s="38">
        <v>-4.5966925000000003E-8</v>
      </c>
      <c r="Z86" s="38">
        <v>-131951.00904999999</v>
      </c>
      <c r="AA86" s="38">
        <v>768</v>
      </c>
      <c r="AB86" s="38">
        <v>-20.534400099999999</v>
      </c>
      <c r="AC86" s="38">
        <v>177.37832388954536</v>
      </c>
      <c r="AD86" s="38">
        <v>7.1089174999999991E-3</v>
      </c>
      <c r="AE86" s="38">
        <v>2647543.5</v>
      </c>
      <c r="AF86" s="38">
        <v>-208.79</v>
      </c>
      <c r="AG86" s="38">
        <v>-4.5966925000000003E-8</v>
      </c>
      <c r="AH86" s="38">
        <v>-146888.18685</v>
      </c>
      <c r="AI86" s="38">
        <v>1002</v>
      </c>
      <c r="AJ86" s="38">
        <v>-4.7624899999999997</v>
      </c>
      <c r="AK86" s="38">
        <v>65.999314189010136</v>
      </c>
      <c r="AL86" s="38">
        <v>7.4256749999999992E-4</v>
      </c>
      <c r="AM86" s="38">
        <v>1409043.5</v>
      </c>
      <c r="AN86" s="38">
        <v>-208.79</v>
      </c>
      <c r="AO86" s="38">
        <v>-4.5966925000000003E-8</v>
      </c>
      <c r="AP86" s="38">
        <v>-136856.51785</v>
      </c>
      <c r="AQ86" s="38">
        <v>1300</v>
      </c>
      <c r="AR86" s="38">
        <v>-1.398550199999999</v>
      </c>
      <c r="AS86" s="38">
        <v>39.329438146397095</v>
      </c>
      <c r="AT86" s="38">
        <v>1.1091749999999999E-4</v>
      </c>
      <c r="AU86" s="38">
        <v>9088.5</v>
      </c>
      <c r="AV86" s="38">
        <v>-208.79</v>
      </c>
      <c r="AW86" s="38">
        <v>-4.5966925000000003E-8</v>
      </c>
      <c r="AX86" s="38">
        <v>-131397.10764999999</v>
      </c>
      <c r="AY86" s="42">
        <v>1800</v>
      </c>
      <c r="AZ86" s="38">
        <v>2</v>
      </c>
      <c r="BA86" s="38">
        <v>10</v>
      </c>
      <c r="BB86" s="38">
        <v>1</v>
      </c>
      <c r="BC86" s="38">
        <v>65</v>
      </c>
      <c r="BD86" s="38">
        <v>0.5</v>
      </c>
    </row>
    <row r="87" spans="1:67">
      <c r="A87" s="38" t="s">
        <v>68</v>
      </c>
      <c r="B87" s="38" t="s">
        <v>184</v>
      </c>
      <c r="C87" s="38" t="s">
        <v>354</v>
      </c>
      <c r="D87" s="38"/>
      <c r="E87" s="39">
        <v>153.32640000000001</v>
      </c>
      <c r="F87" s="38">
        <v>6.2700000000000004E-3</v>
      </c>
      <c r="G87" s="76">
        <v>-29600</v>
      </c>
      <c r="H87" s="78">
        <v>56.249000000000002</v>
      </c>
      <c r="I87" s="38">
        <v>2000</v>
      </c>
      <c r="J87" s="38" t="s">
        <v>319</v>
      </c>
      <c r="K87" s="42">
        <v>2000</v>
      </c>
      <c r="L87" s="38">
        <v>4.7643803000000009</v>
      </c>
      <c r="M87" s="38">
        <v>-43.457023534986433</v>
      </c>
      <c r="N87" s="38">
        <v>-1.3445698499999999E-2</v>
      </c>
      <c r="O87" s="38">
        <v>38074.120445</v>
      </c>
      <c r="P87" s="38">
        <v>21.713999999999999</v>
      </c>
      <c r="Q87" s="38">
        <v>9.508903075E-6</v>
      </c>
      <c r="R87" s="38">
        <v>-29313.372350000001</v>
      </c>
      <c r="S87" s="38">
        <v>582</v>
      </c>
      <c r="T87" s="38">
        <v>-2.5464500000000001</v>
      </c>
      <c r="U87" s="38">
        <v>-1.8762388288838565</v>
      </c>
      <c r="V87" s="38">
        <v>5.4238015000000004E-3</v>
      </c>
      <c r="W87" s="38">
        <v>37904.329949999999</v>
      </c>
      <c r="X87" s="38">
        <v>21.713999999999999</v>
      </c>
      <c r="Y87" s="38">
        <v>-2.7246924999999998E-8</v>
      </c>
      <c r="Z87" s="38">
        <v>-30936.009050000001</v>
      </c>
      <c r="AA87" s="38">
        <v>768</v>
      </c>
      <c r="AB87" s="38">
        <v>-14.499300099999999</v>
      </c>
      <c r="AC87" s="38">
        <v>91.062158080226865</v>
      </c>
      <c r="AD87" s="38">
        <v>7.3118014999999995E-3</v>
      </c>
      <c r="AE87" s="38">
        <v>2676359.3299500002</v>
      </c>
      <c r="AF87" s="38">
        <v>21.713999999999999</v>
      </c>
      <c r="AG87" s="38">
        <v>-2.7246924999999998E-8</v>
      </c>
      <c r="AH87" s="38">
        <v>-45873.186849999998</v>
      </c>
      <c r="AI87" s="38">
        <v>1002</v>
      </c>
      <c r="AJ87" s="38">
        <v>1.2726099999999985</v>
      </c>
      <c r="AK87" s="38">
        <v>-20.316851620308281</v>
      </c>
      <c r="AL87" s="38">
        <v>9.4545149999999999E-4</v>
      </c>
      <c r="AM87" s="38">
        <v>1437859.3299499999</v>
      </c>
      <c r="AN87" s="38">
        <v>21.713999999999999</v>
      </c>
      <c r="AO87" s="38">
        <v>-2.7246924999999998E-8</v>
      </c>
      <c r="AP87" s="38">
        <v>-35841.517850000004</v>
      </c>
      <c r="AQ87" s="38">
        <v>1300</v>
      </c>
      <c r="AR87" s="38">
        <v>4.6365497999999992</v>
      </c>
      <c r="AS87" s="38">
        <v>-46.986727662921361</v>
      </c>
      <c r="AT87" s="38">
        <v>3.1380150000000001E-4</v>
      </c>
      <c r="AU87" s="38">
        <v>37904.329949999999</v>
      </c>
      <c r="AV87" s="38">
        <v>21.713999999999999</v>
      </c>
      <c r="AW87" s="38">
        <v>-2.7246924999999998E-8</v>
      </c>
      <c r="AX87" s="38">
        <v>-30382.107649999998</v>
      </c>
      <c r="AY87" s="42">
        <v>2000</v>
      </c>
      <c r="AZ87" s="38">
        <v>2</v>
      </c>
      <c r="BA87" s="38">
        <v>10</v>
      </c>
      <c r="BB87" s="38">
        <v>1</v>
      </c>
      <c r="BC87" s="38">
        <v>65</v>
      </c>
      <c r="BD87" s="38">
        <v>0.5</v>
      </c>
    </row>
    <row r="88" spans="1:67">
      <c r="A88" s="38" t="s">
        <v>355</v>
      </c>
      <c r="B88" s="38" t="s">
        <v>155</v>
      </c>
      <c r="C88" s="38" t="s">
        <v>356</v>
      </c>
      <c r="D88" s="38"/>
      <c r="E88" s="39">
        <v>169.393</v>
      </c>
      <c r="F88" s="38">
        <v>4.25</v>
      </c>
      <c r="G88" s="76">
        <v>-110800</v>
      </c>
      <c r="H88" s="78">
        <v>18.736999999999998</v>
      </c>
      <c r="I88" s="38">
        <v>2000</v>
      </c>
      <c r="J88" s="38" t="s">
        <v>357</v>
      </c>
      <c r="K88" s="42">
        <v>2000</v>
      </c>
      <c r="L88" s="38">
        <v>2.4049300999999996</v>
      </c>
      <c r="M88" s="38">
        <v>1.9202946899474682</v>
      </c>
      <c r="N88" s="38">
        <v>-1.5535626899999998E-2</v>
      </c>
      <c r="O88" s="38">
        <v>-95299.959505000006</v>
      </c>
      <c r="P88" s="38">
        <v>-294.262</v>
      </c>
      <c r="Q88" s="38">
        <v>9.4765300000000002E-6</v>
      </c>
      <c r="R88" s="38">
        <v>-107782.2825</v>
      </c>
      <c r="S88" s="38">
        <v>368.3</v>
      </c>
      <c r="T88" s="38">
        <v>0.1419301000000015</v>
      </c>
      <c r="U88" s="38">
        <v>17.103240375888106</v>
      </c>
      <c r="V88" s="38">
        <v>-1.3789626899999999E-2</v>
      </c>
      <c r="W88" s="38">
        <v>-17499.959504999999</v>
      </c>
      <c r="X88" s="38">
        <v>-294.262</v>
      </c>
      <c r="Y88" s="38">
        <v>9.4765300000000002E-6</v>
      </c>
      <c r="Z88" s="38">
        <v>-108897.39109999999</v>
      </c>
      <c r="AA88" s="38">
        <v>388.36</v>
      </c>
      <c r="AB88" s="38">
        <v>-7.9850697999999998</v>
      </c>
      <c r="AC88" s="38">
        <v>65.028769461212391</v>
      </c>
      <c r="AD88" s="38">
        <v>-1.2786268999999983E-3</v>
      </c>
      <c r="AE88" s="38">
        <v>-17499.959504999999</v>
      </c>
      <c r="AF88" s="38">
        <v>-294.262</v>
      </c>
      <c r="AG88" s="38">
        <v>9.4765300000000002E-6</v>
      </c>
      <c r="AH88" s="38">
        <v>-110579.64028029999</v>
      </c>
      <c r="AI88" s="38">
        <v>432</v>
      </c>
      <c r="AJ88" s="38">
        <v>-2.5610698000000003</v>
      </c>
      <c r="AK88" s="38">
        <v>39.000755427229279</v>
      </c>
      <c r="AL88" s="38">
        <v>-1.2147626899999998E-2</v>
      </c>
      <c r="AM88" s="38">
        <v>527500.04049499996</v>
      </c>
      <c r="AN88" s="38">
        <v>-294.262</v>
      </c>
      <c r="AO88" s="38">
        <v>9.4765300000000002E-6</v>
      </c>
      <c r="AP88" s="38">
        <v>-112788.03660000001</v>
      </c>
      <c r="AQ88" s="38">
        <v>582</v>
      </c>
      <c r="AR88" s="38">
        <v>-9.8719000999999995</v>
      </c>
      <c r="AS88" s="38">
        <v>80.581540133331828</v>
      </c>
      <c r="AT88" s="38">
        <v>6.7218730999999993E-3</v>
      </c>
      <c r="AU88" s="38">
        <v>527330.25</v>
      </c>
      <c r="AV88" s="38">
        <v>-294.262</v>
      </c>
      <c r="AW88" s="38">
        <v>-5.962E-8</v>
      </c>
      <c r="AX88" s="38">
        <v>-114410.67329999999</v>
      </c>
      <c r="AY88" s="38">
        <v>768</v>
      </c>
      <c r="AZ88" s="38">
        <v>-21.8247502</v>
      </c>
      <c r="BA88" s="38">
        <v>173.51993704244259</v>
      </c>
      <c r="BB88" s="38">
        <v>8.6098731000000001E-3</v>
      </c>
      <c r="BC88" s="38">
        <v>3165785.25</v>
      </c>
      <c r="BD88" s="38">
        <v>-294.262</v>
      </c>
      <c r="BE88" s="38">
        <v>-5.962E-8</v>
      </c>
      <c r="BF88" s="38">
        <v>-129347.8511</v>
      </c>
      <c r="BG88" s="38">
        <v>881.8</v>
      </c>
      <c r="BH88" s="38">
        <v>-20.9489503</v>
      </c>
      <c r="BI88" s="38">
        <v>182.97777975571142</v>
      </c>
      <c r="BJ88" s="38">
        <v>7.1713030999999991E-3</v>
      </c>
      <c r="BK88" s="38">
        <v>2606803.75</v>
      </c>
      <c r="BL88" s="38">
        <v>-294.262</v>
      </c>
      <c r="BM88" s="38">
        <v>-6.8620000000000002E-8</v>
      </c>
      <c r="BN88" s="38">
        <v>-141167.46900000001</v>
      </c>
      <c r="BO88" s="38">
        <v>1002</v>
      </c>
    </row>
    <row r="89" spans="1:67">
      <c r="A89" s="38" t="s">
        <v>358</v>
      </c>
      <c r="B89" s="38" t="s">
        <v>155</v>
      </c>
      <c r="C89" s="38" t="s">
        <v>359</v>
      </c>
      <c r="D89" s="38" t="s">
        <v>360</v>
      </c>
      <c r="E89" s="39">
        <v>233.39060000000001</v>
      </c>
      <c r="F89" s="38">
        <v>4.5</v>
      </c>
      <c r="G89" s="76">
        <v>-352200</v>
      </c>
      <c r="H89" s="78">
        <v>31.6</v>
      </c>
      <c r="I89" s="38">
        <v>1300</v>
      </c>
      <c r="J89" s="38" t="s">
        <v>357</v>
      </c>
      <c r="K89" s="42">
        <v>1300</v>
      </c>
      <c r="L89" s="38">
        <v>-19.262869899999998</v>
      </c>
      <c r="M89" s="38">
        <v>255.847591917621</v>
      </c>
      <c r="N89" s="38">
        <v>-7.464433999999999E-3</v>
      </c>
      <c r="O89" s="38">
        <v>174262.29049499999</v>
      </c>
      <c r="P89" s="38">
        <v>-1165.8520000000003</v>
      </c>
      <c r="Q89" s="38">
        <v>8.7266902999999998E-6</v>
      </c>
      <c r="R89" s="38">
        <v>-349247.30989999999</v>
      </c>
      <c r="S89" s="38">
        <v>368.3</v>
      </c>
      <c r="T89" s="38">
        <v>-21.525869900000004</v>
      </c>
      <c r="U89" s="38">
        <v>271.03053760356192</v>
      </c>
      <c r="V89" s="38">
        <v>-5.7184339999999997E-3</v>
      </c>
      <c r="W89" s="38">
        <v>252062.29049499999</v>
      </c>
      <c r="X89" s="38">
        <v>-1165.8520000000003</v>
      </c>
      <c r="Y89" s="38">
        <v>8.7266902999999998E-6</v>
      </c>
      <c r="Z89" s="38">
        <v>-350362.41850000003</v>
      </c>
      <c r="AA89" s="38">
        <v>388.36</v>
      </c>
      <c r="AB89" s="38">
        <v>-29.652869800000005</v>
      </c>
      <c r="AC89" s="38">
        <v>318.95606668888638</v>
      </c>
      <c r="AD89" s="38">
        <v>6.7925660000000016E-3</v>
      </c>
      <c r="AE89" s="38">
        <v>252062.29049499999</v>
      </c>
      <c r="AF89" s="38">
        <v>-1165.8520000000003</v>
      </c>
      <c r="AG89" s="38">
        <v>8.7266902999999998E-6</v>
      </c>
      <c r="AH89" s="38">
        <v>-352044.66768030002</v>
      </c>
      <c r="AI89" s="38">
        <v>432</v>
      </c>
      <c r="AJ89" s="38">
        <v>-24.228869799999998</v>
      </c>
      <c r="AK89" s="38">
        <v>292.92805265490313</v>
      </c>
      <c r="AL89" s="38">
        <v>-4.0764339999999986E-3</v>
      </c>
      <c r="AM89" s="38">
        <v>797062.29049499996</v>
      </c>
      <c r="AN89" s="38">
        <v>-1165.8520000000003</v>
      </c>
      <c r="AO89" s="38">
        <v>8.7266902999999998E-6</v>
      </c>
      <c r="AP89" s="38">
        <v>-354253.06400000001</v>
      </c>
      <c r="AQ89" s="38">
        <v>582</v>
      </c>
      <c r="AR89" s="38">
        <v>-31.539700100000001</v>
      </c>
      <c r="AS89" s="38">
        <v>334.5088373610057</v>
      </c>
      <c r="AT89" s="38">
        <v>1.4793066000000001E-2</v>
      </c>
      <c r="AU89" s="38">
        <v>796892.5</v>
      </c>
      <c r="AV89" s="38">
        <v>-1165.8520000000003</v>
      </c>
      <c r="AW89" s="38">
        <v>-8.0945969999999997E-7</v>
      </c>
      <c r="AX89" s="38">
        <v>-355875.70069999999</v>
      </c>
      <c r="AY89" s="38">
        <v>768</v>
      </c>
      <c r="AZ89" s="38">
        <v>-43.492550199999997</v>
      </c>
      <c r="BA89" s="38">
        <v>427.44723427011633</v>
      </c>
      <c r="BB89" s="38">
        <v>1.6681066000000001E-2</v>
      </c>
      <c r="BC89" s="38">
        <v>3435347.5</v>
      </c>
      <c r="BD89" s="38">
        <v>-1165.8520000000003</v>
      </c>
      <c r="BE89" s="38">
        <v>-8.0945969999999997E-7</v>
      </c>
      <c r="BF89" s="38">
        <v>-370812.87849999999</v>
      </c>
      <c r="BG89" s="38">
        <v>881.8</v>
      </c>
      <c r="BH89" s="38">
        <v>-42.6167503</v>
      </c>
      <c r="BI89" s="38">
        <v>436.9050769833853</v>
      </c>
      <c r="BJ89" s="38">
        <v>1.5242495999999999E-2</v>
      </c>
      <c r="BK89" s="38">
        <v>2876366</v>
      </c>
      <c r="BL89" s="38">
        <v>-1165.8520000000003</v>
      </c>
      <c r="BM89" s="38">
        <v>-8.1845970000000001E-7</v>
      </c>
      <c r="BN89" s="38">
        <v>-382632.4964</v>
      </c>
      <c r="BO89" s="38">
        <v>1002</v>
      </c>
    </row>
    <row r="90" spans="1:67">
      <c r="A90" s="38" t="s">
        <v>361</v>
      </c>
      <c r="B90" s="38" t="s">
        <v>155</v>
      </c>
      <c r="C90" s="38" t="s">
        <v>362</v>
      </c>
      <c r="D90" s="38"/>
      <c r="E90" s="39">
        <v>233.20519999999999</v>
      </c>
      <c r="F90" s="38">
        <v>6.0170000000000003</v>
      </c>
      <c r="G90" s="76">
        <v>-396700</v>
      </c>
      <c r="H90" s="78">
        <v>25.8</v>
      </c>
      <c r="I90" s="38">
        <v>1800</v>
      </c>
      <c r="J90" s="38" t="s">
        <v>331</v>
      </c>
      <c r="K90" s="38">
        <v>398</v>
      </c>
      <c r="L90" s="38">
        <v>0</v>
      </c>
      <c r="M90" s="38" t="s">
        <v>363</v>
      </c>
      <c r="N90" s="38">
        <v>24.809999000000001</v>
      </c>
      <c r="O90" s="38">
        <v>3.8433999999999999E-3</v>
      </c>
      <c r="P90" s="38">
        <v>-292.38598999999999</v>
      </c>
      <c r="Q90" s="38">
        <v>0</v>
      </c>
      <c r="R90" s="38">
        <v>-6.4580000000000003E-7</v>
      </c>
      <c r="S90" s="38">
        <v>-7822</v>
      </c>
      <c r="T90" s="42">
        <v>1800</v>
      </c>
      <c r="U90" s="38">
        <v>66.12748049999999</v>
      </c>
      <c r="V90" s="38">
        <v>-359.37779579448193</v>
      </c>
      <c r="W90" s="38">
        <v>-7.6707015500000003E-2</v>
      </c>
      <c r="X90" s="38">
        <v>-708646.70950500004</v>
      </c>
      <c r="Y90" s="38">
        <v>747.33600000000001</v>
      </c>
      <c r="Z90" s="38">
        <v>9.5847502249999994E-6</v>
      </c>
      <c r="AA90" s="38">
        <v>-384993.45175000001</v>
      </c>
      <c r="AB90" s="38">
        <v>398</v>
      </c>
      <c r="AC90" s="38">
        <v>9.7654814999999964</v>
      </c>
      <c r="AD90" s="38">
        <v>-8.0278345252216923</v>
      </c>
      <c r="AE90" s="38">
        <v>-1.7175415499999999E-2</v>
      </c>
      <c r="AF90" s="38">
        <v>102407.09749999999</v>
      </c>
      <c r="AG90" s="38">
        <v>747.33600000000001</v>
      </c>
      <c r="AH90" s="38">
        <v>9.9076502249999994E-6</v>
      </c>
      <c r="AI90" s="38">
        <v>-402030.45175000001</v>
      </c>
      <c r="AJ90" s="38">
        <v>582</v>
      </c>
      <c r="AK90" s="38">
        <v>2.4546511999999971</v>
      </c>
      <c r="AL90" s="38">
        <v>33.552950180880771</v>
      </c>
      <c r="AM90" s="38">
        <v>1.6940845000000004E-3</v>
      </c>
      <c r="AN90" s="38">
        <v>102237.307005</v>
      </c>
      <c r="AO90" s="38">
        <v>747.33600000000001</v>
      </c>
      <c r="AP90" s="38">
        <v>3.7150022500000003E-7</v>
      </c>
      <c r="AQ90" s="38">
        <v>-403653.08844999998</v>
      </c>
      <c r="AR90" s="38">
        <v>768</v>
      </c>
      <c r="AS90" s="38">
        <v>-9.498198900000002</v>
      </c>
      <c r="AT90" s="38">
        <v>126.49134708999156</v>
      </c>
      <c r="AU90" s="38">
        <v>3.5820844999999994E-3</v>
      </c>
      <c r="AV90" s="38">
        <v>2740692.3070049998</v>
      </c>
      <c r="AW90" s="38">
        <v>747.33600000000001</v>
      </c>
      <c r="AX90" s="38">
        <v>3.7150022500000003E-7</v>
      </c>
      <c r="AY90" s="38">
        <v>-418590.26624999999</v>
      </c>
      <c r="AZ90" s="38">
        <v>1002</v>
      </c>
      <c r="BA90" s="38">
        <v>6.2737111999999975</v>
      </c>
      <c r="BB90" s="38">
        <v>15.112337389456343</v>
      </c>
      <c r="BC90" s="38">
        <v>-2.7842654999999999E-3</v>
      </c>
      <c r="BD90" s="38">
        <v>1502192.3070050001</v>
      </c>
      <c r="BE90" s="38">
        <v>747.33600000000001</v>
      </c>
      <c r="BF90" s="38">
        <v>3.7150022500000003E-7</v>
      </c>
      <c r="BG90" s="38">
        <v>-408558.59724999999</v>
      </c>
      <c r="BH90" s="38">
        <v>1156</v>
      </c>
      <c r="BI90" s="38">
        <v>1.0292870000000001</v>
      </c>
      <c r="BJ90" s="38">
        <v>57.086557914016396</v>
      </c>
      <c r="BK90" s="38">
        <v>-1.8361054999999999E-3</v>
      </c>
      <c r="BL90" s="38">
        <v>2911657.3070049998</v>
      </c>
      <c r="BM90" s="38">
        <v>747.33600000000001</v>
      </c>
      <c r="BN90" s="38">
        <v>3.7150022500000003E-7</v>
      </c>
      <c r="BO90" s="38">
        <v>-416809.61225000001</v>
      </c>
    </row>
    <row r="91" spans="1:67">
      <c r="A91" s="37" t="s">
        <v>31</v>
      </c>
      <c r="B91" t="s">
        <v>149</v>
      </c>
      <c r="C91" t="s">
        <v>364</v>
      </c>
      <c r="E91" s="39">
        <v>9.0121819999999992</v>
      </c>
      <c r="F91">
        <v>1.85</v>
      </c>
      <c r="G91" s="75">
        <v>0</v>
      </c>
      <c r="H91" s="77">
        <v>2.27</v>
      </c>
      <c r="I91" s="40">
        <v>5000</v>
      </c>
      <c r="J91" s="38" t="s">
        <v>365</v>
      </c>
      <c r="K91">
        <v>1527</v>
      </c>
      <c r="L91">
        <v>611</v>
      </c>
      <c r="M91" t="s">
        <v>165</v>
      </c>
      <c r="N91">
        <v>7.7</v>
      </c>
      <c r="O91">
        <v>0</v>
      </c>
      <c r="P91">
        <v>0</v>
      </c>
      <c r="Q91">
        <v>0</v>
      </c>
      <c r="R91">
        <v>0</v>
      </c>
      <c r="S91">
        <v>-3496</v>
      </c>
      <c r="T91">
        <v>1560</v>
      </c>
      <c r="U91">
        <v>2919</v>
      </c>
      <c r="V91" t="s">
        <v>152</v>
      </c>
      <c r="W91">
        <v>6.0789999999999997</v>
      </c>
      <c r="X91" s="50">
        <v>2.5690000000000001E-4</v>
      </c>
      <c r="Y91">
        <v>0</v>
      </c>
      <c r="Z91">
        <v>0</v>
      </c>
      <c r="AA91">
        <v>0</v>
      </c>
      <c r="AB91">
        <v>1327</v>
      </c>
      <c r="AC91">
        <v>2743</v>
      </c>
      <c r="AD91">
        <v>69617</v>
      </c>
      <c r="AE91" t="s">
        <v>292</v>
      </c>
      <c r="AF91">
        <v>8.4459999999999997</v>
      </c>
      <c r="AG91" s="47">
        <v>-9.5403000000000003E-4</v>
      </c>
      <c r="AH91">
        <v>3510180</v>
      </c>
      <c r="AI91">
        <v>0</v>
      </c>
      <c r="AJ91" s="47">
        <v>9.9594999999999999E-8</v>
      </c>
      <c r="AK91">
        <v>70228</v>
      </c>
      <c r="AL91" s="41">
        <v>5000</v>
      </c>
      <c r="AM91">
        <v>1</v>
      </c>
      <c r="AN91">
        <v>11</v>
      </c>
      <c r="AO91">
        <v>1</v>
      </c>
    </row>
    <row r="92" spans="1:67">
      <c r="A92" s="38" t="s">
        <v>366</v>
      </c>
      <c r="B92" s="38" t="s">
        <v>367</v>
      </c>
      <c r="C92" s="38" t="s">
        <v>368</v>
      </c>
      <c r="D92" s="38" t="s">
        <v>369</v>
      </c>
      <c r="E92" s="39">
        <v>43.026861999999994</v>
      </c>
      <c r="F92" s="38" t="s">
        <v>370</v>
      </c>
      <c r="G92" s="76">
        <v>-215800</v>
      </c>
      <c r="H92" s="78">
        <v>10.891</v>
      </c>
      <c r="I92" s="38">
        <v>1000</v>
      </c>
      <c r="J92" s="38" t="s">
        <v>371</v>
      </c>
      <c r="K92" s="42">
        <v>1000</v>
      </c>
      <c r="L92" s="38">
        <v>-15.863892100000001</v>
      </c>
      <c r="M92" s="38">
        <v>207.80244311364174</v>
      </c>
      <c r="N92" s="38">
        <v>1.707096E-3</v>
      </c>
      <c r="O92" s="38">
        <v>138009.5</v>
      </c>
      <c r="P92" s="38">
        <v>-1016.40202</v>
      </c>
      <c r="Q92" s="38">
        <v>1.868345E-8</v>
      </c>
      <c r="R92" s="38">
        <v>-212527.4627</v>
      </c>
      <c r="S92" s="42">
        <v>1000</v>
      </c>
      <c r="T92" s="38">
        <v>3</v>
      </c>
      <c r="U92" s="38">
        <v>65</v>
      </c>
      <c r="V92" s="38">
        <v>1</v>
      </c>
      <c r="W92" s="38">
        <v>38</v>
      </c>
      <c r="X92" s="38">
        <v>1</v>
      </c>
      <c r="Y92" s="38">
        <v>11</v>
      </c>
      <c r="Z92" s="38">
        <v>1</v>
      </c>
    </row>
    <row r="93" spans="1:67">
      <c r="A93" s="38" t="s">
        <v>366</v>
      </c>
      <c r="B93" s="38" t="s">
        <v>155</v>
      </c>
      <c r="C93" s="38" t="s">
        <v>368</v>
      </c>
      <c r="D93" s="38" t="s">
        <v>369</v>
      </c>
      <c r="E93" s="39">
        <v>43.026861999999994</v>
      </c>
      <c r="F93" s="38" t="s">
        <v>370</v>
      </c>
      <c r="G93" s="76">
        <v>-255750</v>
      </c>
      <c r="H93" s="78">
        <v>11.8</v>
      </c>
      <c r="I93" s="38">
        <v>800</v>
      </c>
      <c r="J93" s="38" t="s">
        <v>372</v>
      </c>
      <c r="K93" s="42">
        <v>800</v>
      </c>
      <c r="L93" s="38">
        <v>8.9908099000000004</v>
      </c>
      <c r="M93" s="38">
        <v>15.560097474247641</v>
      </c>
      <c r="N93" s="38">
        <v>-1.3184123000000001E-2</v>
      </c>
      <c r="O93" s="38">
        <v>82488.5</v>
      </c>
      <c r="P93" s="38">
        <v>112.738</v>
      </c>
      <c r="Q93" s="38">
        <v>1.61308345E-6</v>
      </c>
      <c r="R93" s="38">
        <v>-255682.4627</v>
      </c>
      <c r="S93" s="42">
        <v>800</v>
      </c>
      <c r="T93" s="38">
        <v>3</v>
      </c>
      <c r="U93" s="38">
        <v>65</v>
      </c>
      <c r="V93" s="38">
        <v>1</v>
      </c>
      <c r="W93" s="38">
        <v>38</v>
      </c>
      <c r="X93" s="38">
        <v>1</v>
      </c>
      <c r="Y93" s="38">
        <v>11</v>
      </c>
      <c r="Z93" s="38">
        <v>1</v>
      </c>
    </row>
    <row r="94" spans="1:67">
      <c r="A94" s="38" t="s">
        <v>373</v>
      </c>
      <c r="B94" s="38" t="s">
        <v>155</v>
      </c>
      <c r="C94" s="38" t="s">
        <v>374</v>
      </c>
      <c r="D94" s="38"/>
      <c r="E94" s="39">
        <v>69.021381999999988</v>
      </c>
      <c r="F94" s="38" t="s">
        <v>370</v>
      </c>
      <c r="G94" s="76">
        <v>-250000</v>
      </c>
      <c r="H94" s="78">
        <v>12.43</v>
      </c>
      <c r="I94" s="38">
        <v>1000</v>
      </c>
      <c r="J94" s="38" t="s">
        <v>372</v>
      </c>
      <c r="K94" s="42">
        <v>1000</v>
      </c>
      <c r="L94" s="38">
        <v>16.659979899999996</v>
      </c>
      <c r="M94" s="38">
        <v>-84.369753137328189</v>
      </c>
      <c r="N94" s="38">
        <v>-5.6424875000000005E-3</v>
      </c>
      <c r="O94" s="38">
        <v>474820</v>
      </c>
      <c r="P94" s="38">
        <v>1594.6120000000001</v>
      </c>
      <c r="Q94" s="38">
        <v>1.4405882500000001E-7</v>
      </c>
      <c r="R94" s="38">
        <v>-262478.87864999997</v>
      </c>
      <c r="S94" s="42">
        <v>1000</v>
      </c>
      <c r="T94" s="38">
        <v>3</v>
      </c>
      <c r="U94" s="38">
        <v>11</v>
      </c>
      <c r="V94" s="38">
        <v>1</v>
      </c>
      <c r="W94" s="38">
        <v>15</v>
      </c>
      <c r="X94" s="38">
        <v>1</v>
      </c>
      <c r="Y94" s="38">
        <v>65</v>
      </c>
      <c r="Z94" s="38">
        <v>1.5</v>
      </c>
    </row>
    <row r="95" spans="1:67">
      <c r="A95" s="38" t="s">
        <v>375</v>
      </c>
      <c r="B95" s="38" t="s">
        <v>184</v>
      </c>
      <c r="C95" s="38" t="s">
        <v>376</v>
      </c>
      <c r="D95" s="38"/>
      <c r="E95" s="39">
        <v>44.464882000000003</v>
      </c>
      <c r="F95" s="38">
        <v>1.82E-3</v>
      </c>
      <c r="G95" s="76">
        <v>14500</v>
      </c>
      <c r="H95" s="78">
        <v>51.984000000000002</v>
      </c>
      <c r="I95" s="38">
        <v>2000</v>
      </c>
      <c r="J95" s="38" t="s">
        <v>372</v>
      </c>
      <c r="K95" s="42">
        <v>2000</v>
      </c>
      <c r="L95" s="38">
        <v>-0.31492010000000192</v>
      </c>
      <c r="M95" s="38">
        <v>-18.420678217595505</v>
      </c>
      <c r="N95" s="38">
        <v>6.4760700000000013E-4</v>
      </c>
      <c r="O95" s="38">
        <v>-68100.675000000003</v>
      </c>
      <c r="P95" s="38">
        <v>-127.998806</v>
      </c>
      <c r="Q95" s="38">
        <v>5.6538225000000002E-8</v>
      </c>
      <c r="R95" s="38">
        <v>16028.727050000001</v>
      </c>
      <c r="S95" s="38">
        <v>1527</v>
      </c>
      <c r="T95" s="38">
        <v>2.3152497999999984</v>
      </c>
      <c r="U95" s="38">
        <v>-37.587743651793595</v>
      </c>
      <c r="V95" s="38">
        <v>-2.9700000000000071E-7</v>
      </c>
      <c r="W95" s="38">
        <v>873.82500000000005</v>
      </c>
      <c r="X95" s="38">
        <v>-127.998806</v>
      </c>
      <c r="Y95" s="38">
        <v>8.4154249999999994E-9</v>
      </c>
      <c r="Z95" s="38">
        <v>17490.232950000001</v>
      </c>
      <c r="AA95" s="38">
        <v>1560</v>
      </c>
      <c r="AB95" s="38">
        <v>1.6552499999999988</v>
      </c>
      <c r="AC95" s="38">
        <v>-30.203980349967203</v>
      </c>
      <c r="AD95" s="38">
        <v>-2.9700000000000071E-7</v>
      </c>
      <c r="AE95" s="38">
        <v>873.82500000000005</v>
      </c>
      <c r="AF95" s="38">
        <v>-127.998806</v>
      </c>
      <c r="AG95" s="38">
        <v>8.4154249999999994E-9</v>
      </c>
      <c r="AH95" s="38">
        <v>13541.63329</v>
      </c>
      <c r="AI95" s="42">
        <v>2000</v>
      </c>
      <c r="AJ95" s="38">
        <v>2</v>
      </c>
      <c r="AK95" s="38">
        <v>11</v>
      </c>
      <c r="AL95" s="38">
        <v>1</v>
      </c>
      <c r="AM95" s="38">
        <v>20</v>
      </c>
      <c r="AN95" s="38">
        <v>0.5</v>
      </c>
    </row>
    <row r="96" spans="1:67">
      <c r="A96" s="38" t="s">
        <v>377</v>
      </c>
      <c r="B96" s="38" t="s">
        <v>203</v>
      </c>
      <c r="C96" s="38" t="s">
        <v>378</v>
      </c>
      <c r="D96" s="38"/>
      <c r="E96" s="39">
        <v>79.917581999999996</v>
      </c>
      <c r="F96" s="38">
        <v>1.899</v>
      </c>
      <c r="G96" s="76">
        <v>-117200</v>
      </c>
      <c r="H96" s="78">
        <v>19.760000000000002</v>
      </c>
      <c r="I96" s="38">
        <v>750</v>
      </c>
      <c r="J96" s="38" t="s">
        <v>372</v>
      </c>
      <c r="K96" s="38">
        <v>688</v>
      </c>
      <c r="L96" s="38">
        <v>2050</v>
      </c>
      <c r="M96" s="38" t="s">
        <v>152</v>
      </c>
      <c r="N96" s="38">
        <v>29.1</v>
      </c>
      <c r="O96" s="38">
        <v>0</v>
      </c>
      <c r="P96" s="38">
        <v>0</v>
      </c>
      <c r="Q96" s="38">
        <v>0</v>
      </c>
      <c r="R96" s="38">
        <v>0</v>
      </c>
      <c r="S96" s="38">
        <v>-11036</v>
      </c>
      <c r="T96" s="42">
        <v>750</v>
      </c>
      <c r="U96" s="38">
        <v>0.63432989999999911</v>
      </c>
      <c r="V96" s="38">
        <v>29.93175478886883</v>
      </c>
      <c r="W96" s="38">
        <v>-3.3611079999999998E-3</v>
      </c>
      <c r="X96" s="38">
        <v>-18949.25</v>
      </c>
      <c r="Y96" s="38">
        <v>117.19119999999999</v>
      </c>
      <c r="Z96" s="38">
        <v>6.4953650000000001E-8</v>
      </c>
      <c r="AA96" s="38">
        <v>-118190.94409999999</v>
      </c>
      <c r="AB96" s="38">
        <v>688</v>
      </c>
      <c r="AC96" s="38">
        <v>-13.815670100000002</v>
      </c>
      <c r="AD96" s="38">
        <v>130.44350784773576</v>
      </c>
      <c r="AE96" s="38">
        <v>4.4589200000000003E-4</v>
      </c>
      <c r="AF96" s="38">
        <v>-82099.25</v>
      </c>
      <c r="AG96" s="38">
        <v>117.19119999999999</v>
      </c>
      <c r="AH96" s="38">
        <v>6.4953650000000001E-8</v>
      </c>
      <c r="AI96" s="38">
        <v>-124096.94409999999</v>
      </c>
      <c r="AJ96" s="42">
        <v>750</v>
      </c>
      <c r="AK96" s="38">
        <v>2</v>
      </c>
      <c r="AL96" s="38">
        <v>11</v>
      </c>
      <c r="AM96" s="38">
        <v>1</v>
      </c>
      <c r="AN96" s="38">
        <v>20</v>
      </c>
      <c r="AO96" s="38">
        <v>1</v>
      </c>
    </row>
    <row r="97" spans="1:67">
      <c r="A97" s="38" t="s">
        <v>377</v>
      </c>
      <c r="B97" s="38" t="s">
        <v>379</v>
      </c>
      <c r="C97" s="38" t="s">
        <v>378</v>
      </c>
      <c r="D97" s="38"/>
      <c r="E97" s="39">
        <v>79.917581999999996</v>
      </c>
      <c r="F97" s="38">
        <v>1.899</v>
      </c>
      <c r="G97" s="76">
        <v>-118500</v>
      </c>
      <c r="H97" s="78">
        <v>18.12</v>
      </c>
      <c r="I97" s="38">
        <v>750</v>
      </c>
      <c r="J97" s="38" t="s">
        <v>372</v>
      </c>
      <c r="K97" s="38">
        <v>676</v>
      </c>
      <c r="L97" s="38">
        <v>1490</v>
      </c>
      <c r="M97" s="38" t="s">
        <v>165</v>
      </c>
      <c r="N97" s="38">
        <v>16.591000000000001</v>
      </c>
      <c r="O97" s="38">
        <v>2.1940000000000002E-3</v>
      </c>
      <c r="P97" s="38">
        <v>0</v>
      </c>
      <c r="Q97" s="38">
        <v>0</v>
      </c>
      <c r="R97" s="38">
        <v>0</v>
      </c>
      <c r="S97" s="38">
        <v>-4268</v>
      </c>
      <c r="T97" s="38">
        <v>688</v>
      </c>
      <c r="U97" s="38">
        <v>2050</v>
      </c>
      <c r="V97" s="38" t="s">
        <v>152</v>
      </c>
      <c r="W97" s="38">
        <v>29.1</v>
      </c>
      <c r="X97" s="38">
        <v>0</v>
      </c>
      <c r="Y97" s="38">
        <v>0</v>
      </c>
      <c r="Z97" s="38">
        <v>0</v>
      </c>
      <c r="AA97" s="38">
        <v>0</v>
      </c>
      <c r="AB97" s="38">
        <v>-9785</v>
      </c>
      <c r="AC97" s="42">
        <v>750</v>
      </c>
      <c r="AD97" s="38">
        <v>-1.0766701000000012</v>
      </c>
      <c r="AE97" s="38">
        <v>42.484412835530293</v>
      </c>
      <c r="AF97" s="38">
        <v>-1.4761080000000001E-3</v>
      </c>
      <c r="AG97" s="38">
        <v>32350.75</v>
      </c>
      <c r="AH97" s="38">
        <v>117.19119999999999</v>
      </c>
      <c r="AI97" s="38">
        <v>6.4953650000000001E-8</v>
      </c>
      <c r="AJ97" s="38">
        <v>-120177.94409999999</v>
      </c>
      <c r="AK97" s="38">
        <v>676</v>
      </c>
      <c r="AL97" s="38">
        <v>-1.3066701000000016</v>
      </c>
      <c r="AM97" s="38">
        <v>42.126288441647688</v>
      </c>
      <c r="AN97" s="38">
        <v>-1.7481080000000002E-3</v>
      </c>
      <c r="AO97" s="38">
        <v>-82099.25</v>
      </c>
      <c r="AP97" s="38">
        <v>117.19119999999999</v>
      </c>
      <c r="AQ97" s="38">
        <v>6.4953650000000001E-8</v>
      </c>
      <c r="AR97" s="38">
        <v>-118628.94409999999</v>
      </c>
      <c r="AS97" s="38">
        <v>688</v>
      </c>
      <c r="AT97" s="38">
        <v>-13.815670100000002</v>
      </c>
      <c r="AU97" s="38">
        <v>130.36785785256512</v>
      </c>
      <c r="AV97" s="38">
        <v>4.4589200000000003E-4</v>
      </c>
      <c r="AW97" s="38">
        <v>-82099.25</v>
      </c>
      <c r="AX97" s="38">
        <v>117.19119999999999</v>
      </c>
      <c r="AY97" s="38">
        <v>6.4953650000000001E-8</v>
      </c>
      <c r="AZ97" s="38">
        <v>-124145.94409999999</v>
      </c>
      <c r="BA97" s="42">
        <v>750</v>
      </c>
      <c r="BB97" s="38">
        <v>2</v>
      </c>
      <c r="BC97" s="38">
        <v>11</v>
      </c>
      <c r="BD97" s="38">
        <v>1</v>
      </c>
      <c r="BE97" s="38">
        <v>20</v>
      </c>
      <c r="BF97" s="38">
        <v>1</v>
      </c>
    </row>
    <row r="98" spans="1:67">
      <c r="A98" s="38" t="s">
        <v>377</v>
      </c>
      <c r="B98" s="38" t="s">
        <v>184</v>
      </c>
      <c r="C98" s="38" t="s">
        <v>378</v>
      </c>
      <c r="D98" s="38"/>
      <c r="E98" s="39">
        <v>79.917581999999996</v>
      </c>
      <c r="F98" s="38">
        <v>3.2699999999999999E-3</v>
      </c>
      <c r="G98" s="76">
        <v>-86100</v>
      </c>
      <c r="H98" s="78">
        <v>60.26</v>
      </c>
      <c r="I98" s="38">
        <v>2000</v>
      </c>
      <c r="J98" s="38" t="s">
        <v>372</v>
      </c>
      <c r="K98" s="42">
        <v>2000</v>
      </c>
      <c r="L98" s="38">
        <v>-4.8552710999999995</v>
      </c>
      <c r="M98" s="38">
        <v>37.933768214924385</v>
      </c>
      <c r="N98" s="38">
        <v>1.3596839999999999E-3</v>
      </c>
      <c r="O98" s="38">
        <v>-102124.69899999999</v>
      </c>
      <c r="P98" s="38">
        <v>-417.09681999999998</v>
      </c>
      <c r="Q98" s="38">
        <v>1.162965E-8</v>
      </c>
      <c r="R98" s="38">
        <v>-83139.944099999993</v>
      </c>
      <c r="S98" s="38">
        <v>1527</v>
      </c>
      <c r="T98" s="38">
        <v>-2.225101200000001</v>
      </c>
      <c r="U98" s="38">
        <v>18.766702780726376</v>
      </c>
      <c r="V98" s="38">
        <v>7.1177999999999996E-4</v>
      </c>
      <c r="W98" s="38">
        <v>-33150.199000000001</v>
      </c>
      <c r="X98" s="38">
        <v>-417.09681999999998</v>
      </c>
      <c r="Y98" s="38">
        <v>-3.6493150000000003E-8</v>
      </c>
      <c r="Z98" s="38">
        <v>-81678.438200000004</v>
      </c>
      <c r="AA98" s="38">
        <v>1560</v>
      </c>
      <c r="AB98" s="38">
        <v>-2.8851009999999988</v>
      </c>
      <c r="AC98" s="38">
        <v>26.150466082552732</v>
      </c>
      <c r="AD98" s="38">
        <v>7.1177999999999996E-4</v>
      </c>
      <c r="AE98" s="38">
        <v>-33150.199000000001</v>
      </c>
      <c r="AF98" s="38">
        <v>-417.09681999999998</v>
      </c>
      <c r="AG98" s="38">
        <v>-3.6493150000000003E-8</v>
      </c>
      <c r="AH98" s="38">
        <v>-85627.037859999997</v>
      </c>
      <c r="AI98" s="42">
        <v>2000</v>
      </c>
      <c r="AJ98" s="38">
        <v>2</v>
      </c>
      <c r="AK98" s="38">
        <v>11</v>
      </c>
      <c r="AL98" s="38">
        <v>1</v>
      </c>
      <c r="AM98" s="38">
        <v>20</v>
      </c>
      <c r="AN98" s="38">
        <v>1</v>
      </c>
    </row>
    <row r="99" spans="1:67">
      <c r="A99" s="49" t="s">
        <v>380</v>
      </c>
      <c r="B99" s="38" t="s">
        <v>155</v>
      </c>
      <c r="C99" s="38" t="s">
        <v>381</v>
      </c>
      <c r="D99" s="38"/>
      <c r="E99" s="39">
        <v>41.078181999999998</v>
      </c>
      <c r="F99" s="38">
        <v>2.36</v>
      </c>
      <c r="G99" s="76">
        <v>-56000</v>
      </c>
      <c r="H99" s="78">
        <v>8.85</v>
      </c>
      <c r="I99" s="38">
        <v>2500</v>
      </c>
      <c r="J99" s="38" t="s">
        <v>382</v>
      </c>
      <c r="K99" s="42">
        <v>2500</v>
      </c>
      <c r="L99" s="38">
        <v>-7.9069713000000004</v>
      </c>
      <c r="M99" s="38">
        <v>76.010157108716584</v>
      </c>
      <c r="N99" s="38">
        <v>-4.3711999999999983E-4</v>
      </c>
      <c r="O99" s="38">
        <v>-88191.5</v>
      </c>
      <c r="P99" s="38">
        <v>-784.02398000000005</v>
      </c>
      <c r="Q99" s="38">
        <v>1.145000000000041E-10</v>
      </c>
      <c r="R99" s="38">
        <v>-51036.268799999998</v>
      </c>
      <c r="S99" s="38">
        <v>368.3</v>
      </c>
      <c r="T99" s="38">
        <v>-10.1699713</v>
      </c>
      <c r="U99" s="38">
        <v>91.193102794657278</v>
      </c>
      <c r="V99" s="38">
        <v>1.3088800000000001E-3</v>
      </c>
      <c r="W99" s="38">
        <v>-10391.5</v>
      </c>
      <c r="X99" s="38">
        <v>-784.02398000000005</v>
      </c>
      <c r="Y99" s="38">
        <v>1.145000000000041E-10</v>
      </c>
      <c r="Z99" s="38">
        <v>-52151.377399999998</v>
      </c>
      <c r="AA99" s="38">
        <v>388.36</v>
      </c>
      <c r="AB99" s="38">
        <v>-18.296971200000002</v>
      </c>
      <c r="AC99" s="38">
        <v>139.11863187998154</v>
      </c>
      <c r="AD99" s="38">
        <v>1.381988E-2</v>
      </c>
      <c r="AE99" s="38">
        <v>-10391.5</v>
      </c>
      <c r="AF99" s="38">
        <v>-784.02398000000005</v>
      </c>
      <c r="AG99" s="38">
        <v>1.145000000000041E-10</v>
      </c>
      <c r="AH99" s="38">
        <v>-53833.626580299999</v>
      </c>
      <c r="AI99" s="38">
        <v>432</v>
      </c>
      <c r="AJ99" s="38">
        <v>-12.872971200000002</v>
      </c>
      <c r="AK99" s="38">
        <v>113.09061784599842</v>
      </c>
      <c r="AL99" s="38">
        <v>2.9508800000000003E-3</v>
      </c>
      <c r="AM99" s="38">
        <v>534608.5</v>
      </c>
      <c r="AN99" s="38">
        <v>-784.02398000000005</v>
      </c>
      <c r="AO99" s="38">
        <v>1.145000000000041E-10</v>
      </c>
      <c r="AP99" s="38">
        <v>-56042.022899999996</v>
      </c>
      <c r="AQ99" s="38">
        <v>881.8</v>
      </c>
      <c r="AR99" s="38">
        <v>-11.997171300000002</v>
      </c>
      <c r="AS99" s="38">
        <v>122.5484605592673</v>
      </c>
      <c r="AT99" s="38">
        <v>1.51231E-3</v>
      </c>
      <c r="AU99" s="38">
        <v>-24373</v>
      </c>
      <c r="AV99" s="38">
        <v>-784.02398000000005</v>
      </c>
      <c r="AW99" s="38">
        <v>-8.8854999999999971E-9</v>
      </c>
      <c r="AX99" s="38">
        <v>-67861.640799999994</v>
      </c>
      <c r="AY99" s="38">
        <v>1527</v>
      </c>
      <c r="AZ99" s="38">
        <v>-9.3670014000000013</v>
      </c>
      <c r="BA99" s="38">
        <v>103.38139512506925</v>
      </c>
      <c r="BB99" s="38">
        <v>8.6440600000000007E-4</v>
      </c>
      <c r="BC99" s="38">
        <v>44601.5</v>
      </c>
      <c r="BD99" s="38">
        <v>-784.02398000000005</v>
      </c>
      <c r="BE99" s="38">
        <v>-5.70083E-8</v>
      </c>
      <c r="BF99" s="38">
        <v>-66400.134900000005</v>
      </c>
      <c r="BG99" s="38">
        <v>1560</v>
      </c>
      <c r="BH99" s="38">
        <v>-10.027001200000001</v>
      </c>
      <c r="BI99" s="38">
        <v>110.76515842689564</v>
      </c>
      <c r="BJ99" s="38">
        <v>8.6440600000000007E-4</v>
      </c>
      <c r="BK99" s="38">
        <v>44601.5</v>
      </c>
      <c r="BL99" s="38">
        <v>-784.02398000000005</v>
      </c>
      <c r="BM99" s="38">
        <v>-5.70083E-8</v>
      </c>
      <c r="BN99" s="38">
        <v>-70348.734559999997</v>
      </c>
      <c r="BO99" s="42">
        <v>2500</v>
      </c>
    </row>
    <row r="100" spans="1:67">
      <c r="A100" s="38" t="s">
        <v>383</v>
      </c>
      <c r="B100" s="38" t="s">
        <v>155</v>
      </c>
      <c r="C100" s="38" t="s">
        <v>384</v>
      </c>
      <c r="D100" s="38"/>
      <c r="E100" s="39">
        <v>105.075782</v>
      </c>
      <c r="F100" s="38">
        <v>2.4430000000000001</v>
      </c>
      <c r="G100" s="76">
        <v>-287080</v>
      </c>
      <c r="H100" s="78">
        <v>18.635000000000002</v>
      </c>
      <c r="I100" s="38">
        <v>2000</v>
      </c>
      <c r="J100" s="38" t="s">
        <v>382</v>
      </c>
      <c r="K100" s="38">
        <v>863</v>
      </c>
      <c r="L100" s="38">
        <v>266</v>
      </c>
      <c r="M100" s="38" t="s">
        <v>165</v>
      </c>
      <c r="N100" s="38">
        <v>12.295999999999999</v>
      </c>
      <c r="O100" s="38">
        <v>1.4690999999999999E-2</v>
      </c>
      <c r="P100" s="38">
        <v>0</v>
      </c>
      <c r="Q100" s="38">
        <v>0</v>
      </c>
      <c r="R100" s="38">
        <v>0</v>
      </c>
      <c r="S100" s="38">
        <v>-4507</v>
      </c>
      <c r="T100" s="38">
        <v>908</v>
      </c>
      <c r="U100" s="38">
        <v>4673</v>
      </c>
      <c r="V100" s="38" t="s">
        <v>165</v>
      </c>
      <c r="W100" s="38">
        <v>61.277999999999999</v>
      </c>
      <c r="X100" s="38">
        <v>-2.4139999999999999E-3</v>
      </c>
      <c r="Y100" s="38">
        <v>14777500</v>
      </c>
      <c r="Z100" s="38">
        <v>0</v>
      </c>
      <c r="AA100" s="38">
        <v>0</v>
      </c>
      <c r="AB100" s="38">
        <v>-46482</v>
      </c>
      <c r="AC100" s="42">
        <v>2000</v>
      </c>
      <c r="AD100" s="38">
        <v>-27.625073299999997</v>
      </c>
      <c r="AE100" s="38">
        <v>312.21377228775975</v>
      </c>
      <c r="AF100" s="38">
        <v>1.5615150000000001E-2</v>
      </c>
      <c r="AG100" s="38">
        <v>61168.5</v>
      </c>
      <c r="AH100" s="38">
        <v>-1558.8120000000004</v>
      </c>
      <c r="AI100" s="38">
        <v>-5.1408269000000006E-6</v>
      </c>
      <c r="AJ100" s="38">
        <v>-281153.29619999998</v>
      </c>
      <c r="AK100" s="38">
        <v>368.3</v>
      </c>
      <c r="AL100" s="38">
        <v>-29.888073300000002</v>
      </c>
      <c r="AM100" s="38">
        <v>327.39671797370067</v>
      </c>
      <c r="AN100" s="38">
        <v>1.7361150000000002E-2</v>
      </c>
      <c r="AO100" s="38">
        <v>138968.5</v>
      </c>
      <c r="AP100" s="38">
        <v>-1558.8120000000004</v>
      </c>
      <c r="AQ100" s="38">
        <v>-5.1408269000000006E-6</v>
      </c>
      <c r="AR100" s="38">
        <v>-282268.40480000002</v>
      </c>
      <c r="AS100" s="38">
        <v>388.36</v>
      </c>
      <c r="AT100" s="38">
        <v>-38.015073200000003</v>
      </c>
      <c r="AU100" s="38">
        <v>375.32224705902513</v>
      </c>
      <c r="AV100" s="38">
        <v>2.987215E-2</v>
      </c>
      <c r="AW100" s="38">
        <v>138968.5</v>
      </c>
      <c r="AX100" s="38">
        <v>-1558.8120000000004</v>
      </c>
      <c r="AY100" s="38">
        <v>-5.1408269000000006E-6</v>
      </c>
      <c r="AZ100" s="38">
        <v>-283950.65398030001</v>
      </c>
      <c r="BA100" s="38">
        <v>432</v>
      </c>
      <c r="BB100" s="38">
        <v>-32.591073199999997</v>
      </c>
      <c r="BC100" s="38">
        <v>349.29423302504188</v>
      </c>
      <c r="BD100" s="38">
        <v>1.9003150000000003E-2</v>
      </c>
      <c r="BE100" s="38">
        <v>683968.5</v>
      </c>
      <c r="BF100" s="38">
        <v>-1558.8120000000004</v>
      </c>
      <c r="BG100" s="38">
        <v>-5.1408269000000006E-6</v>
      </c>
      <c r="BH100" s="38">
        <v>-286159.0503</v>
      </c>
      <c r="BI100" s="38">
        <v>863</v>
      </c>
      <c r="BJ100" s="38">
        <v>21.676029800000002</v>
      </c>
      <c r="BK100" s="38">
        <v>-71.707114455934033</v>
      </c>
      <c r="BL100" s="38">
        <v>-1.3299449999999999E-2</v>
      </c>
      <c r="BM100" s="38">
        <v>622403.5</v>
      </c>
      <c r="BN100" s="38">
        <v>996.44799999999998</v>
      </c>
      <c r="BO100" s="38">
        <v>1.129231E-7</v>
      </c>
    </row>
    <row r="101" spans="1:67">
      <c r="A101" s="38" t="s">
        <v>385</v>
      </c>
      <c r="B101" s="38" t="s">
        <v>155</v>
      </c>
      <c r="C101" s="38" t="s">
        <v>386</v>
      </c>
      <c r="D101" s="38"/>
      <c r="E101" s="39">
        <v>256.849782</v>
      </c>
      <c r="F101" s="38" t="s">
        <v>370</v>
      </c>
      <c r="G101" s="76">
        <v>-361700</v>
      </c>
      <c r="H101" s="78">
        <v>21.12</v>
      </c>
      <c r="I101" s="38">
        <v>2000</v>
      </c>
      <c r="J101" s="38" t="s">
        <v>387</v>
      </c>
      <c r="K101" s="42">
        <v>2000</v>
      </c>
      <c r="L101" s="38">
        <v>-1.623589200000005</v>
      </c>
      <c r="M101" s="38">
        <v>99.694148748648331</v>
      </c>
      <c r="N101" s="38">
        <v>-2.372421E-3</v>
      </c>
      <c r="O101" s="38">
        <v>200663.90049999999</v>
      </c>
      <c r="P101" s="38">
        <v>63.245201999999949</v>
      </c>
      <c r="Q101" s="38">
        <v>-7.26034E-8</v>
      </c>
      <c r="R101" s="38">
        <v>-364290.78570000001</v>
      </c>
      <c r="S101" s="38">
        <v>1527</v>
      </c>
      <c r="T101" s="38">
        <v>1.0065806999999936</v>
      </c>
      <c r="U101" s="38">
        <v>80.52708331445038</v>
      </c>
      <c r="V101" s="38">
        <v>-3.0203249999999999E-3</v>
      </c>
      <c r="W101" s="38">
        <v>269638.40049999999</v>
      </c>
      <c r="X101" s="38">
        <v>63.245201999999949</v>
      </c>
      <c r="Y101" s="38">
        <v>-1.207262E-7</v>
      </c>
      <c r="Z101" s="38">
        <v>-362829.27980000002</v>
      </c>
      <c r="AA101" s="38">
        <v>1560</v>
      </c>
      <c r="AB101" s="38">
        <v>0.3465808999999922</v>
      </c>
      <c r="AC101" s="38">
        <v>87.9108466162767</v>
      </c>
      <c r="AD101" s="38">
        <v>-3.0203249999999999E-3</v>
      </c>
      <c r="AE101" s="38">
        <v>269638.40049999999</v>
      </c>
      <c r="AF101" s="38">
        <v>63.245201999999949</v>
      </c>
      <c r="AG101" s="38">
        <v>-1.207262E-7</v>
      </c>
      <c r="AH101" s="38">
        <v>-366777.87946000003</v>
      </c>
      <c r="AI101" s="42">
        <v>2000</v>
      </c>
      <c r="AJ101" s="38">
        <v>3</v>
      </c>
      <c r="AK101" s="38">
        <v>11</v>
      </c>
      <c r="AL101" s="38">
        <v>1</v>
      </c>
      <c r="AM101" s="38">
        <v>99</v>
      </c>
      <c r="AN101" s="38">
        <v>1</v>
      </c>
      <c r="AO101" s="38">
        <v>65</v>
      </c>
      <c r="AP101" s="38">
        <v>2</v>
      </c>
    </row>
    <row r="102" spans="1:67">
      <c r="A102" s="37" t="s">
        <v>32</v>
      </c>
      <c r="B102" t="s">
        <v>149</v>
      </c>
      <c r="C102" t="s">
        <v>388</v>
      </c>
      <c r="E102" s="39">
        <v>208.98036999999999</v>
      </c>
      <c r="F102">
        <v>9.8000000000000007</v>
      </c>
      <c r="G102" s="75">
        <v>0</v>
      </c>
      <c r="H102" s="77">
        <v>13.56</v>
      </c>
      <c r="I102" s="40">
        <v>2000</v>
      </c>
      <c r="J102" s="38" t="s">
        <v>389</v>
      </c>
      <c r="K102">
        <v>544.59</v>
      </c>
      <c r="L102">
        <v>2700</v>
      </c>
      <c r="M102" t="s">
        <v>152</v>
      </c>
      <c r="N102">
        <v>6.2850000000000001</v>
      </c>
      <c r="O102" s="46">
        <v>-1.3999999999999999E-6</v>
      </c>
      <c r="P102">
        <v>-278673</v>
      </c>
      <c r="Q102">
        <v>0</v>
      </c>
      <c r="R102">
        <v>0</v>
      </c>
      <c r="S102">
        <v>1390</v>
      </c>
      <c r="T102">
        <v>1200</v>
      </c>
      <c r="U102">
        <v>0</v>
      </c>
      <c r="V102" t="s">
        <v>237</v>
      </c>
      <c r="W102">
        <v>6.5</v>
      </c>
      <c r="X102">
        <v>0</v>
      </c>
      <c r="Y102">
        <v>0</v>
      </c>
      <c r="Z102">
        <v>0</v>
      </c>
      <c r="AA102">
        <v>0</v>
      </c>
      <c r="AB102">
        <v>898</v>
      </c>
      <c r="AC102">
        <v>1910</v>
      </c>
      <c r="AD102" s="38">
        <v>44200</v>
      </c>
      <c r="AE102" t="s">
        <v>153</v>
      </c>
      <c r="AF102">
        <v>5</v>
      </c>
      <c r="AG102">
        <v>0</v>
      </c>
      <c r="AH102">
        <v>0</v>
      </c>
      <c r="AI102">
        <v>0</v>
      </c>
      <c r="AJ102">
        <v>0</v>
      </c>
      <c r="AK102">
        <v>47963</v>
      </c>
      <c r="AL102" s="41">
        <v>2000</v>
      </c>
      <c r="AM102">
        <v>1</v>
      </c>
      <c r="AN102">
        <v>12</v>
      </c>
      <c r="AO102">
        <v>1</v>
      </c>
    </row>
    <row r="103" spans="1:67">
      <c r="A103" s="38" t="s">
        <v>32</v>
      </c>
      <c r="B103" s="38" t="s">
        <v>184</v>
      </c>
      <c r="C103" s="38" t="s">
        <v>388</v>
      </c>
      <c r="D103" s="38"/>
      <c r="E103" s="39">
        <v>208.98036999999999</v>
      </c>
      <c r="F103" s="38">
        <v>8.5500000000000003E-3</v>
      </c>
      <c r="G103" s="76">
        <v>49500</v>
      </c>
      <c r="H103" s="78">
        <v>44.668999999999997</v>
      </c>
      <c r="I103" s="44">
        <v>2000</v>
      </c>
      <c r="J103" s="38" t="s">
        <v>389</v>
      </c>
      <c r="K103" s="42">
        <v>2000</v>
      </c>
      <c r="L103" s="38">
        <v>-1.6380000000000003</v>
      </c>
      <c r="M103" s="38">
        <v>-21.613888483436284</v>
      </c>
      <c r="N103" s="38">
        <v>3.1979999999999999E-3</v>
      </c>
      <c r="O103" s="38">
        <v>38350</v>
      </c>
      <c r="P103" s="38">
        <v>0</v>
      </c>
      <c r="Q103" s="38">
        <v>0</v>
      </c>
      <c r="R103" s="38">
        <v>49038.794500000004</v>
      </c>
      <c r="S103" s="38">
        <v>544.59</v>
      </c>
      <c r="T103" s="38">
        <v>1.3239999999999998</v>
      </c>
      <c r="U103" s="38">
        <v>-34.449818422158437</v>
      </c>
      <c r="V103" s="38">
        <v>-5.4E-6</v>
      </c>
      <c r="W103" s="38">
        <v>139136.5</v>
      </c>
      <c r="X103" s="38">
        <v>0</v>
      </c>
      <c r="Y103" s="38">
        <v>0</v>
      </c>
      <c r="Z103" s="38">
        <v>46632</v>
      </c>
      <c r="AA103" s="42">
        <v>1200</v>
      </c>
      <c r="AB103" s="38">
        <v>1.5389999999999997</v>
      </c>
      <c r="AC103" s="38">
        <v>-36.289306400183612</v>
      </c>
      <c r="AD103" s="38">
        <v>-3.9999999999999998E-6</v>
      </c>
      <c r="AE103" s="38">
        <v>-200</v>
      </c>
      <c r="AF103" s="38">
        <v>0</v>
      </c>
      <c r="AG103" s="38">
        <v>0</v>
      </c>
      <c r="AH103" s="38">
        <v>47124</v>
      </c>
      <c r="AI103" s="42">
        <v>1910</v>
      </c>
      <c r="AJ103" s="38">
        <v>0</v>
      </c>
      <c r="AK103" s="38">
        <v>0</v>
      </c>
      <c r="AL103" s="38">
        <v>0</v>
      </c>
      <c r="AM103" s="38">
        <v>0</v>
      </c>
      <c r="AN103" s="38">
        <v>0</v>
      </c>
      <c r="AO103" s="38">
        <v>0</v>
      </c>
      <c r="AP103" s="38">
        <v>0</v>
      </c>
      <c r="AQ103" s="42">
        <v>2000</v>
      </c>
      <c r="AR103" s="38">
        <v>1</v>
      </c>
      <c r="AS103" s="38">
        <v>12</v>
      </c>
      <c r="AT103" s="38">
        <v>1</v>
      </c>
    </row>
    <row r="104" spans="1:67">
      <c r="A104" s="38" t="s">
        <v>390</v>
      </c>
      <c r="B104" s="38" t="s">
        <v>391</v>
      </c>
      <c r="C104" s="38" t="s">
        <v>392</v>
      </c>
      <c r="D104" s="38"/>
      <c r="E104" s="39">
        <v>433.96013999999997</v>
      </c>
      <c r="F104" s="38">
        <v>1.7749999999999998E-2</v>
      </c>
      <c r="G104" s="76">
        <v>26800</v>
      </c>
      <c r="H104" s="78">
        <v>75.72</v>
      </c>
      <c r="I104" s="38">
        <v>1200</v>
      </c>
      <c r="J104" s="38" t="s">
        <v>393</v>
      </c>
      <c r="K104" s="42">
        <v>1200</v>
      </c>
      <c r="L104" s="38">
        <v>-0.32745000000000068</v>
      </c>
      <c r="M104" s="38">
        <v>-30.69254980462371</v>
      </c>
      <c r="N104" s="38">
        <v>5.9621615000000003E-3</v>
      </c>
      <c r="O104" s="38">
        <v>176444.5</v>
      </c>
      <c r="P104" s="38">
        <v>249.11199999999999</v>
      </c>
      <c r="Q104" s="38">
        <v>1.6200075E-8</v>
      </c>
      <c r="R104" s="38">
        <v>23898.832150000002</v>
      </c>
      <c r="S104" s="38">
        <v>544.59</v>
      </c>
      <c r="T104" s="38">
        <v>5.0339696000000007</v>
      </c>
      <c r="U104" s="38">
        <v>-52.318039974854102</v>
      </c>
      <c r="V104" s="38">
        <v>-2.1705450000000001E-4</v>
      </c>
      <c r="W104" s="38">
        <v>433594.5</v>
      </c>
      <c r="X104" s="38">
        <v>249.11199999999999</v>
      </c>
      <c r="Y104" s="38">
        <v>1.6200075E-8</v>
      </c>
      <c r="Z104" s="38">
        <v>18641.60655</v>
      </c>
      <c r="AA104" s="42">
        <v>1200</v>
      </c>
      <c r="AB104" s="38">
        <v>2</v>
      </c>
      <c r="AC104" s="38">
        <v>12</v>
      </c>
      <c r="AD104" s="38">
        <v>2</v>
      </c>
      <c r="AE104" s="38">
        <v>65</v>
      </c>
      <c r="AF104" s="38">
        <v>0.5</v>
      </c>
    </row>
    <row r="105" spans="1:67">
      <c r="A105" s="38" t="s">
        <v>390</v>
      </c>
      <c r="B105" s="38" t="s">
        <v>394</v>
      </c>
      <c r="C105" s="38" t="s">
        <v>392</v>
      </c>
      <c r="D105" s="38"/>
      <c r="E105" s="39">
        <v>433.96013999999997</v>
      </c>
      <c r="F105" s="38">
        <v>1.7749999999999998E-2</v>
      </c>
      <c r="G105" s="76">
        <v>21700</v>
      </c>
      <c r="H105" s="78">
        <v>70.53</v>
      </c>
      <c r="I105" s="38">
        <v>1200</v>
      </c>
      <c r="J105" s="38" t="s">
        <v>393</v>
      </c>
      <c r="K105" s="42">
        <v>1200</v>
      </c>
      <c r="L105" s="38">
        <v>-0.68495000000000061</v>
      </c>
      <c r="M105" s="38">
        <v>-22.785368992296462</v>
      </c>
      <c r="N105" s="38">
        <v>5.2251245000000009E-3</v>
      </c>
      <c r="O105" s="38">
        <v>169421.5</v>
      </c>
      <c r="P105" s="38">
        <v>249.11199999999999</v>
      </c>
      <c r="Q105" s="38">
        <v>1.5756957499999999E-7</v>
      </c>
      <c r="R105" s="38">
        <v>18681.832150000002</v>
      </c>
      <c r="S105" s="38">
        <v>544.59</v>
      </c>
      <c r="T105" s="38">
        <v>4.6764696000000008</v>
      </c>
      <c r="U105" s="38">
        <v>-44.410859162526904</v>
      </c>
      <c r="V105" s="38">
        <v>-9.5409149999999996E-4</v>
      </c>
      <c r="W105" s="38">
        <v>426571.5</v>
      </c>
      <c r="X105" s="38">
        <v>249.11199999999999</v>
      </c>
      <c r="Y105" s="38">
        <v>1.5756957499999999E-7</v>
      </c>
      <c r="Z105" s="38">
        <v>13424.60655</v>
      </c>
      <c r="AA105" s="42">
        <v>1200</v>
      </c>
      <c r="AB105" s="38">
        <v>2</v>
      </c>
      <c r="AC105" s="38">
        <v>12</v>
      </c>
      <c r="AD105" s="38">
        <v>2</v>
      </c>
      <c r="AE105" s="38">
        <v>65</v>
      </c>
      <c r="AF105" s="38">
        <v>0.5</v>
      </c>
    </row>
    <row r="106" spans="1:67">
      <c r="A106" s="38" t="s">
        <v>395</v>
      </c>
      <c r="B106" s="38" t="s">
        <v>161</v>
      </c>
      <c r="C106" s="38" t="s">
        <v>396</v>
      </c>
      <c r="D106" s="38" t="s">
        <v>397</v>
      </c>
      <c r="E106" s="39">
        <v>465.95893999999998</v>
      </c>
      <c r="F106" s="38">
        <v>8.5500000000000007</v>
      </c>
      <c r="G106" s="76">
        <v>-137160</v>
      </c>
      <c r="H106" s="78">
        <v>36.200000000000003</v>
      </c>
      <c r="I106" s="38">
        <v>1300</v>
      </c>
      <c r="J106" s="38" t="s">
        <v>393</v>
      </c>
      <c r="K106" s="38">
        <v>1003</v>
      </c>
      <c r="L106" s="38">
        <v>7540</v>
      </c>
      <c r="M106" s="38" t="s">
        <v>165</v>
      </c>
      <c r="N106" s="38">
        <v>33.099997999999999</v>
      </c>
      <c r="O106" s="38">
        <v>0</v>
      </c>
      <c r="P106" s="38">
        <v>0</v>
      </c>
      <c r="Q106" s="38">
        <v>0</v>
      </c>
      <c r="R106" s="38">
        <v>0</v>
      </c>
      <c r="S106" s="38">
        <v>-4369</v>
      </c>
      <c r="T106" s="38">
        <v>1098</v>
      </c>
      <c r="U106" s="38">
        <v>4000</v>
      </c>
      <c r="V106" s="38" t="s">
        <v>152</v>
      </c>
      <c r="W106" s="38">
        <v>43</v>
      </c>
      <c r="X106" s="38">
        <v>0</v>
      </c>
      <c r="Y106" s="38">
        <v>0</v>
      </c>
      <c r="Z106" s="38">
        <v>0</v>
      </c>
      <c r="AA106" s="38">
        <v>0</v>
      </c>
      <c r="AB106" s="38">
        <v>-11239</v>
      </c>
      <c r="AC106" s="42">
        <v>1300</v>
      </c>
      <c r="AD106" s="38">
        <v>-4.7509510000000006</v>
      </c>
      <c r="AE106" s="38">
        <v>74.633720324576529</v>
      </c>
      <c r="AF106" s="38">
        <v>6.5289924999999997E-3</v>
      </c>
      <c r="AG106" s="38">
        <v>335995.5</v>
      </c>
      <c r="AH106" s="38">
        <v>747.33600000000001</v>
      </c>
      <c r="AI106" s="38">
        <v>-5.2612977499999994E-7</v>
      </c>
      <c r="AJ106" s="38">
        <v>-146729.68155000001</v>
      </c>
      <c r="AK106" s="38">
        <v>544.59</v>
      </c>
      <c r="AL106" s="38">
        <v>0.61046860000000081</v>
      </c>
      <c r="AM106" s="38">
        <v>53.008230154345995</v>
      </c>
      <c r="AN106" s="38">
        <v>3.4977649999999995E-4</v>
      </c>
      <c r="AO106" s="38">
        <v>593145.5</v>
      </c>
      <c r="AP106" s="38">
        <v>747.33600000000001</v>
      </c>
      <c r="AQ106" s="38">
        <v>-5.2612977499999994E-7</v>
      </c>
      <c r="AR106" s="38">
        <v>-151986.90714999998</v>
      </c>
      <c r="AS106" s="38">
        <v>1003</v>
      </c>
      <c r="AT106" s="38">
        <v>-1.8219283999999973</v>
      </c>
      <c r="AU106" s="38">
        <v>64.496036034013244</v>
      </c>
      <c r="AV106" s="38">
        <v>-4.7073150000000001E-4</v>
      </c>
      <c r="AW106" s="38">
        <v>444033.5</v>
      </c>
      <c r="AX106" s="38">
        <v>747.33600000000001</v>
      </c>
      <c r="AY106" s="38">
        <v>4.8600225000000001E-8</v>
      </c>
      <c r="AZ106" s="38">
        <v>-146254.90714999998</v>
      </c>
      <c r="BA106" s="38">
        <v>1098</v>
      </c>
      <c r="BB106" s="38">
        <v>-11.721930399999998</v>
      </c>
      <c r="BC106" s="38">
        <v>140.06539644544773</v>
      </c>
      <c r="BD106" s="38">
        <v>-4.7073150000000001E-4</v>
      </c>
      <c r="BE106" s="38">
        <v>444033.5</v>
      </c>
      <c r="BF106" s="38">
        <v>747.33600000000001</v>
      </c>
      <c r="BG106" s="38">
        <v>4.8600225000000001E-8</v>
      </c>
      <c r="BH106" s="38">
        <v>-153124.90714999998</v>
      </c>
      <c r="BI106" s="42">
        <v>1300</v>
      </c>
      <c r="BJ106" s="38">
        <v>2</v>
      </c>
      <c r="BK106" s="38">
        <v>12</v>
      </c>
      <c r="BL106" s="38">
        <v>2</v>
      </c>
      <c r="BM106" s="38">
        <v>65</v>
      </c>
      <c r="BN106" s="38">
        <v>1.5</v>
      </c>
    </row>
    <row r="107" spans="1:67">
      <c r="A107" s="38" t="s">
        <v>398</v>
      </c>
      <c r="B107" s="38" t="s">
        <v>161</v>
      </c>
      <c r="C107" s="38" t="s">
        <v>399</v>
      </c>
      <c r="D107" s="38" t="s">
        <v>400</v>
      </c>
      <c r="E107" s="39">
        <v>265.97557</v>
      </c>
      <c r="F107" s="38">
        <v>5.32</v>
      </c>
      <c r="G107" s="76">
        <v>-217300</v>
      </c>
      <c r="H107" s="78">
        <v>29.3</v>
      </c>
      <c r="I107" s="38">
        <v>1100</v>
      </c>
      <c r="J107" s="38" t="s">
        <v>393</v>
      </c>
      <c r="K107" s="38">
        <v>922</v>
      </c>
      <c r="L107" s="38">
        <v>5130</v>
      </c>
      <c r="M107" s="38" t="s">
        <v>152</v>
      </c>
      <c r="N107" s="38">
        <v>44.099997999999999</v>
      </c>
      <c r="O107" s="38">
        <v>0</v>
      </c>
      <c r="P107" s="38">
        <v>0</v>
      </c>
      <c r="Q107" s="38">
        <v>0</v>
      </c>
      <c r="R107" s="38">
        <v>0</v>
      </c>
      <c r="S107" s="38">
        <v>-18031</v>
      </c>
      <c r="T107" s="42">
        <v>1100</v>
      </c>
      <c r="U107" s="38">
        <v>-349.74525999999997</v>
      </c>
      <c r="V107" s="38">
        <v>2849.2934436523587</v>
      </c>
      <c r="W107" s="38">
        <v>0.18621642600000002</v>
      </c>
      <c r="X107" s="38">
        <v>-1339917.175</v>
      </c>
      <c r="Y107" s="38">
        <v>-19584.028169999998</v>
      </c>
      <c r="Z107" s="38">
        <v>-3.3511869600000005E-5</v>
      </c>
      <c r="AA107" s="38">
        <v>-128732.22289999999</v>
      </c>
      <c r="AB107" s="38">
        <v>544.59</v>
      </c>
      <c r="AC107" s="38">
        <v>-347.06455019999999</v>
      </c>
      <c r="AD107" s="38">
        <v>2838.480698567244</v>
      </c>
      <c r="AE107" s="38">
        <v>0.18312681800000002</v>
      </c>
      <c r="AF107" s="38">
        <v>-1211342.175</v>
      </c>
      <c r="AG107" s="38">
        <v>-19584.028169999998</v>
      </c>
      <c r="AH107" s="38">
        <v>-3.3511869600000005E-5</v>
      </c>
      <c r="AI107" s="38">
        <v>-131360.8357</v>
      </c>
      <c r="AJ107" s="38">
        <v>922</v>
      </c>
      <c r="AK107" s="38">
        <v>-20.878538199999998</v>
      </c>
      <c r="AL107" s="38">
        <v>205.13526977291065</v>
      </c>
      <c r="AM107" s="38">
        <v>-3.3418200000000003E-4</v>
      </c>
      <c r="AN107" s="38">
        <v>177367.82500000001</v>
      </c>
      <c r="AO107" s="38">
        <v>412.63202999999999</v>
      </c>
      <c r="AP107" s="38">
        <v>2.6030399999999997E-8</v>
      </c>
      <c r="AQ107" s="38">
        <v>-235478.8357</v>
      </c>
      <c r="AR107" s="42">
        <v>1100</v>
      </c>
      <c r="AS107" s="38">
        <v>2</v>
      </c>
      <c r="AT107" s="38">
        <v>12</v>
      </c>
      <c r="AU107" s="38">
        <v>1</v>
      </c>
      <c r="AV107" s="38">
        <v>31</v>
      </c>
      <c r="AW107" s="38">
        <v>1.5</v>
      </c>
    </row>
    <row r="108" spans="1:67">
      <c r="A108" s="38" t="s">
        <v>398</v>
      </c>
      <c r="B108" s="38" t="s">
        <v>184</v>
      </c>
      <c r="C108" s="38" t="s">
        <v>399</v>
      </c>
      <c r="D108" s="38"/>
      <c r="E108" s="39">
        <v>265.97557</v>
      </c>
      <c r="F108" s="38">
        <v>1.0880000000000001E-2</v>
      </c>
      <c r="G108" s="76">
        <v>-169200</v>
      </c>
      <c r="H108" s="78">
        <v>75.92</v>
      </c>
      <c r="I108" s="38">
        <v>1000</v>
      </c>
      <c r="J108" s="38" t="s">
        <v>393</v>
      </c>
      <c r="K108" s="42">
        <v>1000</v>
      </c>
      <c r="L108" s="38">
        <v>0.82075100000000134</v>
      </c>
      <c r="M108" s="38">
        <v>-7.013618767074604</v>
      </c>
      <c r="N108" s="38">
        <v>2.7004260000000001E-3</v>
      </c>
      <c r="O108" s="38">
        <v>155092.82500000001</v>
      </c>
      <c r="P108" s="38">
        <v>412.63202999999999</v>
      </c>
      <c r="Q108" s="38">
        <v>2.6030399999999997E-8</v>
      </c>
      <c r="R108" s="38">
        <v>-173316.22289999999</v>
      </c>
      <c r="S108" s="38">
        <v>544.59</v>
      </c>
      <c r="T108" s="38">
        <v>3.5014608000000003</v>
      </c>
      <c r="U108" s="38">
        <v>-17.826363852189843</v>
      </c>
      <c r="V108" s="38">
        <v>-3.8918200000000002E-4</v>
      </c>
      <c r="W108" s="38">
        <v>283667.82500000001</v>
      </c>
      <c r="X108" s="38">
        <v>412.63202999999999</v>
      </c>
      <c r="Y108" s="38">
        <v>2.6030399999999997E-8</v>
      </c>
      <c r="Z108" s="38">
        <v>-175944.8357</v>
      </c>
      <c r="AA108" s="42">
        <v>1000</v>
      </c>
      <c r="AB108" s="38">
        <v>2</v>
      </c>
      <c r="AC108" s="38">
        <v>12</v>
      </c>
      <c r="AD108" s="38">
        <v>1</v>
      </c>
      <c r="AE108" s="38">
        <v>31</v>
      </c>
      <c r="AF108" s="38">
        <v>1.5</v>
      </c>
    </row>
    <row r="109" spans="1:67">
      <c r="A109" s="38" t="s">
        <v>401</v>
      </c>
      <c r="B109" s="38" t="s">
        <v>161</v>
      </c>
      <c r="C109" s="38" t="s">
        <v>402</v>
      </c>
      <c r="D109" s="38"/>
      <c r="E109" s="39">
        <v>589.69378000000006</v>
      </c>
      <c r="F109" s="38">
        <v>5.7779999999999996</v>
      </c>
      <c r="G109" s="76">
        <v>-36000</v>
      </c>
      <c r="H109" s="78">
        <v>53.7</v>
      </c>
      <c r="I109" s="38">
        <v>1000</v>
      </c>
      <c r="J109" s="38" t="s">
        <v>403</v>
      </c>
      <c r="K109" s="38">
        <v>681.8</v>
      </c>
      <c r="L109" s="38">
        <v>9350</v>
      </c>
      <c r="M109" s="38" t="s">
        <v>152</v>
      </c>
      <c r="N109" s="38">
        <v>-58.434502000000002</v>
      </c>
      <c r="O109" s="38">
        <v>7.4495900000000004E-2</v>
      </c>
      <c r="P109" s="38">
        <v>-11042900</v>
      </c>
      <c r="Q109" s="38">
        <v>0</v>
      </c>
      <c r="R109" s="51">
        <v>-2.19106E-5</v>
      </c>
      <c r="S109" s="38">
        <v>47642</v>
      </c>
      <c r="T109" s="42">
        <v>1000</v>
      </c>
      <c r="U109" s="38">
        <v>12.848500000000001</v>
      </c>
      <c r="V109" s="38">
        <v>-83.510538300369646</v>
      </c>
      <c r="W109" s="38">
        <v>-7.5420000000000001E-3</v>
      </c>
      <c r="X109" s="38">
        <v>-306750</v>
      </c>
      <c r="Y109" s="38">
        <v>0</v>
      </c>
      <c r="Z109" s="38">
        <v>0</v>
      </c>
      <c r="AA109" s="38">
        <v>-30782.34575</v>
      </c>
      <c r="AB109" s="38">
        <v>386.8</v>
      </c>
      <c r="AC109" s="38">
        <v>22.454499999999996</v>
      </c>
      <c r="AD109" s="38">
        <v>-134.23348120223324</v>
      </c>
      <c r="AE109" s="38">
        <v>-9.7800000000000005E-3</v>
      </c>
      <c r="AF109" s="38">
        <v>-306750</v>
      </c>
      <c r="AG109" s="38">
        <v>0</v>
      </c>
      <c r="AH109" s="38">
        <v>0</v>
      </c>
      <c r="AI109" s="38">
        <v>-32965.081550000003</v>
      </c>
      <c r="AJ109" s="38">
        <v>458.4</v>
      </c>
      <c r="AK109" s="38">
        <v>6.9445000000000014</v>
      </c>
      <c r="AL109" s="38">
        <v>8.9609076436151724</v>
      </c>
      <c r="AM109" s="38">
        <v>-9.6780000000000008E-3</v>
      </c>
      <c r="AN109" s="38">
        <v>-318225</v>
      </c>
      <c r="AO109" s="38">
        <v>0</v>
      </c>
      <c r="AP109" s="38">
        <v>0</v>
      </c>
      <c r="AQ109" s="38">
        <v>-55034.866999999998</v>
      </c>
      <c r="AR109" s="38">
        <v>544.59</v>
      </c>
      <c r="AS109" s="38">
        <v>9.6252098000000004</v>
      </c>
      <c r="AT109" s="38">
        <v>-1.8518374415000025</v>
      </c>
      <c r="AU109" s="38">
        <v>-1.2767608E-2</v>
      </c>
      <c r="AV109" s="38">
        <v>-189650</v>
      </c>
      <c r="AW109" s="38">
        <v>0</v>
      </c>
      <c r="AX109" s="38">
        <v>0</v>
      </c>
      <c r="AY109" s="38">
        <v>-57663.479800000001</v>
      </c>
      <c r="AZ109" s="38">
        <v>681.8</v>
      </c>
      <c r="BA109" s="38">
        <v>77.849711799999994</v>
      </c>
      <c r="BB109" s="38">
        <v>-471.46939526440849</v>
      </c>
      <c r="BC109" s="38">
        <v>-7.428150800000001E-2</v>
      </c>
      <c r="BD109" s="38">
        <v>-5365800</v>
      </c>
      <c r="BE109" s="38">
        <v>0</v>
      </c>
      <c r="BF109" s="38">
        <v>1.09553E-5</v>
      </c>
      <c r="BG109" s="38">
        <v>-8264.479800000001</v>
      </c>
      <c r="BH109" s="42">
        <v>1000</v>
      </c>
      <c r="BI109" s="38">
        <v>2</v>
      </c>
      <c r="BJ109" s="38">
        <v>12</v>
      </c>
      <c r="BK109" s="38">
        <v>1</v>
      </c>
      <c r="BL109" s="38">
        <v>43</v>
      </c>
      <c r="BM109" s="38">
        <v>1.5</v>
      </c>
    </row>
    <row r="110" spans="1:67">
      <c r="A110" s="38" t="s">
        <v>401</v>
      </c>
      <c r="B110" s="38" t="s">
        <v>184</v>
      </c>
      <c r="C110" s="38" t="s">
        <v>402</v>
      </c>
      <c r="D110" s="38"/>
      <c r="E110" s="39">
        <v>589.69378000000006</v>
      </c>
      <c r="F110" s="38">
        <v>2.4119999999999999E-2</v>
      </c>
      <c r="G110" s="76">
        <v>-3900</v>
      </c>
      <c r="H110" s="78">
        <v>97.58</v>
      </c>
      <c r="I110" s="38">
        <v>1500</v>
      </c>
      <c r="J110" s="38" t="s">
        <v>403</v>
      </c>
      <c r="K110" s="42">
        <v>1500</v>
      </c>
      <c r="L110" s="38">
        <v>2.7635000000000005</v>
      </c>
      <c r="M110" s="38">
        <v>-63.57784429651872</v>
      </c>
      <c r="N110" s="38">
        <v>5.4440000000000001E-3</v>
      </c>
      <c r="O110" s="38">
        <v>49800</v>
      </c>
      <c r="P110" s="38">
        <v>0</v>
      </c>
      <c r="Q110" s="38">
        <v>0</v>
      </c>
      <c r="R110" s="38">
        <v>-2926.3457500000004</v>
      </c>
      <c r="S110" s="38">
        <v>386.8</v>
      </c>
      <c r="T110" s="38">
        <v>12.369499999999995</v>
      </c>
      <c r="U110" s="38">
        <v>-114.30078719838235</v>
      </c>
      <c r="V110" s="38">
        <v>3.2060000000000001E-3</v>
      </c>
      <c r="W110" s="38">
        <v>49800</v>
      </c>
      <c r="X110" s="38">
        <v>0</v>
      </c>
      <c r="Y110" s="38">
        <v>0</v>
      </c>
      <c r="Z110" s="38">
        <v>-5109.0815499999999</v>
      </c>
      <c r="AA110" s="38">
        <v>458.4</v>
      </c>
      <c r="AB110" s="38">
        <v>-3.1404999999999994</v>
      </c>
      <c r="AC110" s="38">
        <v>28.893601647466092</v>
      </c>
      <c r="AD110" s="38">
        <v>3.3080000000000002E-3</v>
      </c>
      <c r="AE110" s="38">
        <v>38325</v>
      </c>
      <c r="AF110" s="38">
        <v>0</v>
      </c>
      <c r="AG110" s="38">
        <v>0</v>
      </c>
      <c r="AH110" s="38">
        <v>-27178.867000000002</v>
      </c>
      <c r="AI110" s="38">
        <v>544.59</v>
      </c>
      <c r="AJ110" s="38">
        <v>-0.45979020000000048</v>
      </c>
      <c r="AK110" s="38">
        <v>18.080856562350917</v>
      </c>
      <c r="AL110" s="38">
        <v>2.1839199999999998E-4</v>
      </c>
      <c r="AM110" s="38">
        <v>166900</v>
      </c>
      <c r="AN110" s="38">
        <v>0</v>
      </c>
      <c r="AO110" s="38">
        <v>0</v>
      </c>
      <c r="AP110" s="38">
        <v>-29807.479800000001</v>
      </c>
      <c r="AQ110" s="42">
        <v>1500</v>
      </c>
      <c r="AR110" s="38">
        <v>2</v>
      </c>
      <c r="AS110" s="38">
        <v>12</v>
      </c>
      <c r="AT110" s="38">
        <v>1</v>
      </c>
      <c r="AU110" s="38">
        <v>43</v>
      </c>
      <c r="AV110" s="38">
        <v>1.5</v>
      </c>
    </row>
    <row r="111" spans="1:67">
      <c r="A111" s="38" t="s">
        <v>404</v>
      </c>
      <c r="B111" s="38" t="s">
        <v>184</v>
      </c>
      <c r="C111" s="38" t="s">
        <v>405</v>
      </c>
      <c r="D111" s="38"/>
      <c r="E111" s="39">
        <v>224.97977</v>
      </c>
      <c r="F111" s="38">
        <v>9.1999999999999998E-3</v>
      </c>
      <c r="G111" s="76">
        <v>29200</v>
      </c>
      <c r="H111" s="78">
        <v>58.91</v>
      </c>
      <c r="I111" s="38">
        <v>1200</v>
      </c>
      <c r="J111" s="38" t="s">
        <v>406</v>
      </c>
      <c r="K111" s="42">
        <v>1200</v>
      </c>
      <c r="L111" s="38">
        <v>1.7139896999999991</v>
      </c>
      <c r="M111" s="38">
        <v>-39.74995663485187</v>
      </c>
      <c r="N111" s="38">
        <v>2.2276844999999999E-3</v>
      </c>
      <c r="O111" s="38">
        <v>102509.4005</v>
      </c>
      <c r="P111" s="38">
        <v>249.11199999999999</v>
      </c>
      <c r="Q111" s="38">
        <v>1.2797507500000001E-7</v>
      </c>
      <c r="R111" s="38">
        <v>27077.037649999998</v>
      </c>
      <c r="S111" s="38">
        <v>544.59</v>
      </c>
      <c r="T111" s="38">
        <v>4.3946994999999998</v>
      </c>
      <c r="U111" s="38">
        <v>-50.562701719967087</v>
      </c>
      <c r="V111" s="38">
        <v>-8.6192349999999996E-4</v>
      </c>
      <c r="W111" s="38">
        <v>231084.40049999999</v>
      </c>
      <c r="X111" s="38">
        <v>249.11199999999999</v>
      </c>
      <c r="Y111" s="38">
        <v>1.2797507500000001E-7</v>
      </c>
      <c r="Z111" s="38">
        <v>24448.424849999999</v>
      </c>
      <c r="AA111" s="42">
        <v>1200</v>
      </c>
      <c r="AB111" s="38">
        <v>2</v>
      </c>
      <c r="AC111" s="38">
        <v>12</v>
      </c>
      <c r="AD111" s="38">
        <v>1</v>
      </c>
      <c r="AE111" s="38">
        <v>65</v>
      </c>
      <c r="AF111" s="38">
        <v>0.5</v>
      </c>
    </row>
    <row r="112" spans="1:67">
      <c r="A112" s="38" t="s">
        <v>407</v>
      </c>
      <c r="B112" s="38" t="s">
        <v>184</v>
      </c>
      <c r="C112" s="38" t="s">
        <v>408</v>
      </c>
      <c r="D112" s="38" t="s">
        <v>409</v>
      </c>
      <c r="E112" s="39">
        <v>241.04637</v>
      </c>
      <c r="F112" s="38">
        <v>9.8600000000000007E-3</v>
      </c>
      <c r="G112" s="76">
        <v>40800</v>
      </c>
      <c r="H112" s="78">
        <v>61.598999999999997</v>
      </c>
      <c r="I112" s="38">
        <v>3000</v>
      </c>
      <c r="J112" s="38" t="s">
        <v>410</v>
      </c>
      <c r="K112" s="42">
        <v>3000</v>
      </c>
      <c r="L112" s="38">
        <v>2.5402594000000018</v>
      </c>
      <c r="M112" s="38">
        <v>-58.471659318054279</v>
      </c>
      <c r="N112" s="38">
        <v>1.5118376E-3</v>
      </c>
      <c r="O112" s="38">
        <v>-16342.6505</v>
      </c>
      <c r="P112" s="38">
        <v>0</v>
      </c>
      <c r="Q112" s="38">
        <v>-1.9978600000000001E-8</v>
      </c>
      <c r="R112" s="38">
        <v>41800.127500000002</v>
      </c>
      <c r="S112" s="38">
        <v>368.3</v>
      </c>
      <c r="T112" s="38">
        <v>0.27725940000000016</v>
      </c>
      <c r="U112" s="38">
        <v>-43.288713632113598</v>
      </c>
      <c r="V112" s="38">
        <v>3.2578375999999997E-3</v>
      </c>
      <c r="W112" s="38">
        <v>61457.349499999997</v>
      </c>
      <c r="X112" s="38">
        <v>0</v>
      </c>
      <c r="Y112" s="38">
        <v>-1.9978600000000001E-8</v>
      </c>
      <c r="Z112" s="38">
        <v>40685.018900000003</v>
      </c>
      <c r="AA112" s="38">
        <v>388.36</v>
      </c>
      <c r="AB112" s="38">
        <v>-7.8497404999999993</v>
      </c>
      <c r="AC112" s="38">
        <v>4.6368154532107013</v>
      </c>
      <c r="AD112" s="38">
        <v>1.5768837599999998E-2</v>
      </c>
      <c r="AE112" s="38">
        <v>61457.349499999997</v>
      </c>
      <c r="AF112" s="38">
        <v>0</v>
      </c>
      <c r="AG112" s="38">
        <v>-1.9978600000000001E-8</v>
      </c>
      <c r="AH112" s="38">
        <v>39002.769719700002</v>
      </c>
      <c r="AI112" s="38">
        <v>432</v>
      </c>
      <c r="AJ112" s="38">
        <v>-2.4257404999999999</v>
      </c>
      <c r="AK112" s="38">
        <v>-21.391198580772418</v>
      </c>
      <c r="AL112" s="38">
        <v>4.8998376E-3</v>
      </c>
      <c r="AM112" s="38">
        <v>606457.34950000001</v>
      </c>
      <c r="AN112" s="38">
        <v>0</v>
      </c>
      <c r="AO112" s="38">
        <v>-1.9978600000000001E-8</v>
      </c>
      <c r="AP112" s="38">
        <v>36794.373399999997</v>
      </c>
      <c r="AQ112" s="38">
        <v>544.59</v>
      </c>
      <c r="AR112" s="38">
        <v>0.25496930000000084</v>
      </c>
      <c r="AS112" s="38">
        <v>-32.203943665887643</v>
      </c>
      <c r="AT112" s="38">
        <v>1.8102296E-3</v>
      </c>
      <c r="AU112" s="38">
        <v>735032.34950000001</v>
      </c>
      <c r="AV112" s="38">
        <v>0</v>
      </c>
      <c r="AW112" s="38">
        <v>-1.9978600000000001E-8</v>
      </c>
      <c r="AX112" s="38">
        <v>34165.760600000001</v>
      </c>
      <c r="AY112" s="38">
        <v>881.8</v>
      </c>
      <c r="AZ112" s="38">
        <v>1.1307692000000014</v>
      </c>
      <c r="BA112" s="38">
        <v>-22.746100952618765</v>
      </c>
      <c r="BB112" s="38">
        <v>3.7165959999999997E-4</v>
      </c>
      <c r="BC112" s="38">
        <v>176050.84950000001</v>
      </c>
      <c r="BD112" s="38">
        <v>0</v>
      </c>
      <c r="BE112" s="38">
        <v>-2.8978600000000002E-8</v>
      </c>
      <c r="BF112" s="38">
        <v>22346.1427</v>
      </c>
      <c r="BG112" s="38">
        <v>1837</v>
      </c>
      <c r="BH112" s="38">
        <v>-4.8729405999999988</v>
      </c>
      <c r="BI112" s="38">
        <v>68.467733342441775</v>
      </c>
      <c r="BJ112" s="38">
        <v>2.5926759999999997E-4</v>
      </c>
      <c r="BK112" s="38">
        <v>8925.8495000000003</v>
      </c>
      <c r="BL112" s="38">
        <v>0</v>
      </c>
      <c r="BM112" s="38">
        <v>-2.8978600000000002E-8</v>
      </c>
      <c r="BN112" s="38">
        <v>23957.960999999999</v>
      </c>
      <c r="BO112" s="42">
        <v>3000</v>
      </c>
    </row>
    <row r="113" spans="1:39">
      <c r="A113" s="81" t="s">
        <v>411</v>
      </c>
      <c r="B113" s="38" t="s">
        <v>184</v>
      </c>
      <c r="C113" s="38" t="s">
        <v>412</v>
      </c>
      <c r="D113" s="38"/>
      <c r="E113" s="39">
        <v>79.903999999999996</v>
      </c>
      <c r="F113" s="38">
        <v>3.2699999999999999E-3</v>
      </c>
      <c r="G113" s="76">
        <v>26735</v>
      </c>
      <c r="H113" s="78">
        <v>41.802999999999997</v>
      </c>
      <c r="I113" s="38">
        <v>3000</v>
      </c>
      <c r="J113" s="38" t="s">
        <v>413</v>
      </c>
      <c r="K113" s="42">
        <v>3000</v>
      </c>
      <c r="L113" s="38">
        <v>5.6145899000000004</v>
      </c>
      <c r="M113" s="38">
        <v>-63.432204639284194</v>
      </c>
      <c r="N113" s="38">
        <v>-6.53631E-4</v>
      </c>
      <c r="O113" s="38">
        <v>5878.1</v>
      </c>
      <c r="P113" s="38">
        <v>91.861395999999999</v>
      </c>
      <c r="Q113" s="38">
        <v>3.8648049999999999E-8</v>
      </c>
      <c r="R113" s="38">
        <v>27520.470949999999</v>
      </c>
      <c r="S113" s="38">
        <v>332.6</v>
      </c>
      <c r="T113" s="38">
        <v>1.0340900499999996</v>
      </c>
      <c r="U113" s="38">
        <v>-21.754663378150923</v>
      </c>
      <c r="V113" s="38">
        <v>-5.7613100000000002E-4</v>
      </c>
      <c r="W113" s="38">
        <v>-1971.9</v>
      </c>
      <c r="X113" s="38">
        <v>91.861395999999999</v>
      </c>
      <c r="Y113" s="38">
        <v>3.8648049999999999E-8</v>
      </c>
      <c r="Z113" s="38">
        <v>22520.273799999999</v>
      </c>
      <c r="AA113" s="42">
        <v>3000</v>
      </c>
      <c r="AB113" s="38">
        <v>1</v>
      </c>
      <c r="AC113" s="38">
        <v>14</v>
      </c>
      <c r="AD113" s="38">
        <v>0.5</v>
      </c>
    </row>
    <row r="114" spans="1:39">
      <c r="A114" s="37" t="s">
        <v>414</v>
      </c>
      <c r="B114" t="s">
        <v>415</v>
      </c>
      <c r="C114" t="s">
        <v>416</v>
      </c>
      <c r="E114" s="39">
        <v>159.80799999999999</v>
      </c>
      <c r="F114">
        <v>3.12</v>
      </c>
      <c r="G114" s="75">
        <v>0</v>
      </c>
      <c r="H114" s="77">
        <v>36.378999999999998</v>
      </c>
      <c r="I114" s="40">
        <v>4000</v>
      </c>
      <c r="J114" s="38" t="s">
        <v>413</v>
      </c>
      <c r="K114">
        <v>332.6</v>
      </c>
      <c r="L114">
        <v>7065</v>
      </c>
      <c r="M114" t="s">
        <v>153</v>
      </c>
      <c r="N114">
        <v>8.9300002999999997</v>
      </c>
      <c r="O114">
        <v>5.5000000000000002E-5</v>
      </c>
      <c r="P114">
        <v>31400</v>
      </c>
      <c r="Q114">
        <v>0</v>
      </c>
      <c r="R114">
        <v>0</v>
      </c>
      <c r="S114">
        <v>4615.4524000000001</v>
      </c>
      <c r="T114">
        <v>3000</v>
      </c>
      <c r="U114">
        <v>0</v>
      </c>
      <c r="V114" t="s">
        <v>237</v>
      </c>
      <c r="W114">
        <v>9.26</v>
      </c>
      <c r="X114">
        <v>0</v>
      </c>
      <c r="Y114">
        <v>0</v>
      </c>
      <c r="Z114">
        <v>0</v>
      </c>
      <c r="AA114">
        <v>0</v>
      </c>
      <c r="AB114">
        <v>4130</v>
      </c>
      <c r="AC114" s="41">
        <v>4000</v>
      </c>
      <c r="AD114">
        <v>1</v>
      </c>
      <c r="AE114">
        <v>14</v>
      </c>
      <c r="AF114">
        <v>1</v>
      </c>
    </row>
    <row r="115" spans="1:39">
      <c r="A115" s="38" t="s">
        <v>417</v>
      </c>
      <c r="B115" s="38" t="s">
        <v>184</v>
      </c>
      <c r="C115" s="38" t="s">
        <v>418</v>
      </c>
      <c r="D115" s="38"/>
      <c r="E115" s="39">
        <v>115.35669999999999</v>
      </c>
      <c r="F115" s="38">
        <v>4.7200000000000002E-3</v>
      </c>
      <c r="G115" s="76">
        <v>3500</v>
      </c>
      <c r="H115" s="78">
        <v>57.337000000000003</v>
      </c>
      <c r="I115" s="38">
        <v>2000</v>
      </c>
      <c r="J115" s="38" t="s">
        <v>413</v>
      </c>
      <c r="K115" s="42">
        <v>2000</v>
      </c>
      <c r="L115" s="38">
        <v>5.2817497000000007</v>
      </c>
      <c r="M115" s="38">
        <v>-49.24059743726945</v>
      </c>
      <c r="N115" s="38">
        <v>-2.2400600000000001E-4</v>
      </c>
      <c r="O115" s="38">
        <v>17987.625</v>
      </c>
      <c r="P115" s="38">
        <v>58.595599999999997</v>
      </c>
      <c r="Q115" s="38">
        <v>8.4154249999999994E-9</v>
      </c>
      <c r="R115" s="38">
        <v>4428.7997999999998</v>
      </c>
      <c r="S115" s="38">
        <v>332.6</v>
      </c>
      <c r="T115" s="38">
        <v>0.70124984999999818</v>
      </c>
      <c r="U115" s="38">
        <v>-7.5630561761361488</v>
      </c>
      <c r="V115" s="38">
        <v>-1.46506E-4</v>
      </c>
      <c r="W115" s="38">
        <v>10137.625</v>
      </c>
      <c r="X115" s="38">
        <v>58.595599999999997</v>
      </c>
      <c r="Y115" s="38">
        <v>8.4154249999999994E-9</v>
      </c>
      <c r="Z115" s="38">
        <v>-571.39735000000019</v>
      </c>
      <c r="AA115" s="42">
        <v>2000</v>
      </c>
      <c r="AB115" s="38">
        <v>2</v>
      </c>
      <c r="AC115" s="38">
        <v>14</v>
      </c>
      <c r="AD115" s="38">
        <v>0.5</v>
      </c>
      <c r="AE115" s="38">
        <v>20</v>
      </c>
      <c r="AF115" s="38">
        <v>0.5</v>
      </c>
    </row>
    <row r="116" spans="1:39">
      <c r="A116" s="38" t="s">
        <v>419</v>
      </c>
      <c r="B116" s="38" t="s">
        <v>184</v>
      </c>
      <c r="C116" s="38" t="s">
        <v>420</v>
      </c>
      <c r="D116" s="38"/>
      <c r="E116" s="39">
        <v>98.9024</v>
      </c>
      <c r="F116" s="38">
        <v>4.0499999999999998E-3</v>
      </c>
      <c r="G116" s="76">
        <v>-14000</v>
      </c>
      <c r="H116" s="78">
        <v>54.7</v>
      </c>
      <c r="I116" s="38">
        <v>2000</v>
      </c>
      <c r="J116" s="38" t="s">
        <v>413</v>
      </c>
      <c r="K116" s="42">
        <v>2000</v>
      </c>
      <c r="L116" s="38">
        <v>6.0987501000000002</v>
      </c>
      <c r="M116" s="38">
        <v>-56.434063702490256</v>
      </c>
      <c r="N116" s="38">
        <v>-3.3885799999999999E-4</v>
      </c>
      <c r="O116" s="38">
        <v>43114.275000000001</v>
      </c>
      <c r="P116" s="38">
        <v>137.54400999999999</v>
      </c>
      <c r="Q116" s="38">
        <v>8.6767999999999997E-9</v>
      </c>
      <c r="R116" s="38">
        <v>-13687.53485</v>
      </c>
      <c r="S116" s="38">
        <v>332.6</v>
      </c>
      <c r="T116" s="38">
        <v>1.5182502499999995</v>
      </c>
      <c r="U116" s="38">
        <v>-14.756522441356971</v>
      </c>
      <c r="V116" s="38">
        <v>-2.61358E-4</v>
      </c>
      <c r="W116" s="38">
        <v>35264.275000000001</v>
      </c>
      <c r="X116" s="38">
        <v>137.54400999999999</v>
      </c>
      <c r="Y116" s="38">
        <v>8.6767999999999997E-9</v>
      </c>
      <c r="Z116" s="38">
        <v>-18687.732</v>
      </c>
      <c r="AA116" s="42">
        <v>2000</v>
      </c>
      <c r="AB116" s="38">
        <v>2</v>
      </c>
      <c r="AC116" s="38">
        <v>14</v>
      </c>
      <c r="AD116" s="38">
        <v>0.5</v>
      </c>
      <c r="AE116" s="38">
        <v>31</v>
      </c>
      <c r="AF116" s="38">
        <v>0.5</v>
      </c>
    </row>
    <row r="117" spans="1:39">
      <c r="A117" s="38" t="s">
        <v>421</v>
      </c>
      <c r="B117" s="38" t="s">
        <v>184</v>
      </c>
      <c r="C117" s="38" t="s">
        <v>422</v>
      </c>
      <c r="D117" s="38"/>
      <c r="E117" s="39">
        <v>136.89920000000001</v>
      </c>
      <c r="F117" s="38">
        <v>2.7399999999999998E-3</v>
      </c>
      <c r="G117" s="76">
        <v>-61100</v>
      </c>
      <c r="H117" s="78">
        <v>69.867000000000004</v>
      </c>
      <c r="I117" s="38">
        <v>2000</v>
      </c>
      <c r="J117" s="38" t="s">
        <v>413</v>
      </c>
      <c r="K117" s="42">
        <v>2000</v>
      </c>
      <c r="L117" s="38">
        <v>1.2078490000000031</v>
      </c>
      <c r="M117" s="38">
        <v>15.597149165076644</v>
      </c>
      <c r="N117" s="38">
        <v>5.4096599999999993E-4</v>
      </c>
      <c r="O117" s="38">
        <v>78819.824999999997</v>
      </c>
      <c r="P117" s="38">
        <v>-73.375969999999995</v>
      </c>
      <c r="Q117" s="38">
        <v>-4.1216600000000009E-8</v>
      </c>
      <c r="R117" s="38">
        <v>-60589.546450000002</v>
      </c>
      <c r="S117" s="38">
        <v>332.6</v>
      </c>
      <c r="T117" s="38">
        <v>-3.3726508499999959</v>
      </c>
      <c r="U117" s="38">
        <v>57.274690426209901</v>
      </c>
      <c r="V117" s="38">
        <v>6.1846600000000002E-4</v>
      </c>
      <c r="W117" s="38">
        <v>70969.824999999997</v>
      </c>
      <c r="X117" s="38">
        <v>-73.375969999999995</v>
      </c>
      <c r="Y117" s="38">
        <v>-4.1216600000000009E-8</v>
      </c>
      <c r="Z117" s="38">
        <v>-65589.743600000002</v>
      </c>
      <c r="AA117" s="42">
        <v>2000</v>
      </c>
      <c r="AB117" s="38">
        <v>2</v>
      </c>
      <c r="AC117" s="38">
        <v>14</v>
      </c>
      <c r="AD117" s="38">
        <v>0.5</v>
      </c>
      <c r="AE117" s="38">
        <v>31</v>
      </c>
      <c r="AF117" s="38">
        <v>1.5</v>
      </c>
    </row>
    <row r="118" spans="1:39">
      <c r="A118" s="38" t="s">
        <v>423</v>
      </c>
      <c r="B118" s="38" t="s">
        <v>184</v>
      </c>
      <c r="C118" s="38" t="s">
        <v>424</v>
      </c>
      <c r="D118" s="38"/>
      <c r="E118" s="39">
        <v>174.89600000000002</v>
      </c>
      <c r="F118" s="38">
        <v>7.1500000000000001E-3</v>
      </c>
      <c r="G118" s="76">
        <v>-102500</v>
      </c>
      <c r="H118" s="78">
        <v>77.337000000000003</v>
      </c>
      <c r="I118" s="38">
        <v>2000</v>
      </c>
      <c r="J118" s="38" t="s">
        <v>413</v>
      </c>
      <c r="K118" s="42">
        <v>2000</v>
      </c>
      <c r="L118" s="38">
        <v>-3.5759490000000014</v>
      </c>
      <c r="M118" s="38">
        <v>93.031579624549522</v>
      </c>
      <c r="N118" s="38">
        <v>1.09549E-3</v>
      </c>
      <c r="O118" s="38">
        <v>152282.875</v>
      </c>
      <c r="P118" s="38">
        <v>-208.60795000000007</v>
      </c>
      <c r="Q118" s="38">
        <v>-7.8049E-8</v>
      </c>
      <c r="R118" s="38">
        <v>-102693.55804999999</v>
      </c>
      <c r="S118" s="38">
        <v>332.6</v>
      </c>
      <c r="T118" s="38">
        <v>-8.1564488499999968</v>
      </c>
      <c r="U118" s="38">
        <v>134.70912088568269</v>
      </c>
      <c r="V118" s="38">
        <v>1.1729900000000001E-3</v>
      </c>
      <c r="W118" s="38">
        <v>144432.875</v>
      </c>
      <c r="X118" s="38">
        <v>-208.60795000000007</v>
      </c>
      <c r="Y118" s="38">
        <v>-7.8049E-8</v>
      </c>
      <c r="Z118" s="38">
        <v>-107693.7552</v>
      </c>
      <c r="AA118" s="42">
        <v>2000</v>
      </c>
      <c r="AB118" s="38">
        <v>2</v>
      </c>
      <c r="AC118" s="38">
        <v>14</v>
      </c>
      <c r="AD118" s="38">
        <v>0.5</v>
      </c>
      <c r="AE118" s="38">
        <v>31</v>
      </c>
      <c r="AF118" s="38">
        <v>2.5</v>
      </c>
    </row>
    <row r="119" spans="1:39">
      <c r="A119" s="38" t="s">
        <v>7</v>
      </c>
      <c r="B119" s="38" t="s">
        <v>425</v>
      </c>
      <c r="C119" s="38" t="s">
        <v>426</v>
      </c>
      <c r="D119" s="38" t="s">
        <v>427</v>
      </c>
      <c r="E119" s="39">
        <v>12.010999999999999</v>
      </c>
      <c r="F119" s="38">
        <v>3.51</v>
      </c>
      <c r="G119" s="76">
        <v>453</v>
      </c>
      <c r="H119" s="78">
        <v>0.56599999999999995</v>
      </c>
      <c r="I119" s="44">
        <v>1200</v>
      </c>
      <c r="J119" s="38" t="s">
        <v>428</v>
      </c>
      <c r="K119" s="42">
        <v>1200</v>
      </c>
      <c r="L119" s="38">
        <v>13.710434999999999</v>
      </c>
      <c r="M119" s="38">
        <v>-111.15195067105614</v>
      </c>
      <c r="N119" s="38">
        <v>-5.8546759999999996E-3</v>
      </c>
      <c r="O119" s="38">
        <v>98821.150500000003</v>
      </c>
      <c r="P119" s="38">
        <v>847.27599999999995</v>
      </c>
      <c r="Q119" s="38">
        <v>7.4731580000000006E-7</v>
      </c>
      <c r="R119" s="38">
        <v>-3918.0063</v>
      </c>
      <c r="S119" s="42">
        <v>1200</v>
      </c>
      <c r="T119" s="38">
        <v>1</v>
      </c>
      <c r="U119" s="38">
        <v>15</v>
      </c>
      <c r="V119" s="38">
        <v>1</v>
      </c>
    </row>
    <row r="120" spans="1:39">
      <c r="A120" s="37" t="s">
        <v>7</v>
      </c>
      <c r="B120" t="s">
        <v>429</v>
      </c>
      <c r="C120" t="s">
        <v>426</v>
      </c>
      <c r="D120" t="s">
        <v>430</v>
      </c>
      <c r="E120" s="39">
        <v>12.010999999999999</v>
      </c>
      <c r="F120">
        <v>2.25</v>
      </c>
      <c r="G120" s="75">
        <v>0</v>
      </c>
      <c r="H120" s="77">
        <v>1.3720000000000001</v>
      </c>
      <c r="I120" s="40">
        <v>5000</v>
      </c>
      <c r="J120" s="38" t="s">
        <v>431</v>
      </c>
      <c r="K120">
        <v>3000</v>
      </c>
      <c r="L120">
        <v>0</v>
      </c>
      <c r="M120" t="s">
        <v>237</v>
      </c>
      <c r="N120">
        <v>5.52</v>
      </c>
      <c r="O120">
        <v>1.3999999999999999E-4</v>
      </c>
      <c r="P120">
        <v>0</v>
      </c>
      <c r="Q120">
        <v>0</v>
      </c>
      <c r="R120">
        <v>0</v>
      </c>
      <c r="S120">
        <v>-3138</v>
      </c>
      <c r="T120" s="41">
        <v>5000</v>
      </c>
      <c r="U120">
        <v>1</v>
      </c>
      <c r="V120">
        <v>15</v>
      </c>
      <c r="W120">
        <v>1</v>
      </c>
    </row>
    <row r="121" spans="1:39">
      <c r="A121" s="38" t="s">
        <v>432</v>
      </c>
      <c r="B121" s="38" t="s">
        <v>184</v>
      </c>
      <c r="C121" s="38" t="s">
        <v>433</v>
      </c>
      <c r="D121" s="38"/>
      <c r="E121" s="39">
        <v>24.021999999999998</v>
      </c>
      <c r="F121" s="38">
        <v>9.7999999999999997E-4</v>
      </c>
      <c r="G121" s="76">
        <v>200200</v>
      </c>
      <c r="H121" s="78">
        <v>47.627000000000002</v>
      </c>
      <c r="I121" s="40">
        <v>5000</v>
      </c>
      <c r="J121" s="38" t="s">
        <v>434</v>
      </c>
      <c r="K121" s="45">
        <v>3000</v>
      </c>
      <c r="L121">
        <v>0</v>
      </c>
      <c r="M121" t="s">
        <v>237</v>
      </c>
      <c r="N121" s="38">
        <v>8.5228000000000002</v>
      </c>
      <c r="O121" s="38">
        <v>2.1484E-4</v>
      </c>
      <c r="P121" s="38">
        <v>0</v>
      </c>
      <c r="Q121" s="38">
        <v>0</v>
      </c>
      <c r="R121" s="38">
        <v>0</v>
      </c>
      <c r="S121" s="45">
        <v>-2824</v>
      </c>
      <c r="T121" s="42">
        <v>5000</v>
      </c>
      <c r="U121" s="38">
        <v>22.541699899999998</v>
      </c>
      <c r="V121" s="38">
        <v>-250.63958087520678</v>
      </c>
      <c r="W121" s="38">
        <v>-3.0917619999999996E-3</v>
      </c>
      <c r="X121" s="38">
        <v>75540</v>
      </c>
      <c r="Y121" s="38">
        <v>1983.4579999999999</v>
      </c>
      <c r="Z121" s="38">
        <v>1.4961659999999999E-7</v>
      </c>
      <c r="AA121" s="38">
        <v>189022.98740000001</v>
      </c>
      <c r="AB121" s="38">
        <v>3000</v>
      </c>
      <c r="AC121" s="38">
        <v>2.517199999999999</v>
      </c>
      <c r="AD121" s="38">
        <v>-67.095440076363161</v>
      </c>
      <c r="AE121" s="38">
        <v>6.5159999999999979E-5</v>
      </c>
      <c r="AF121" s="38">
        <v>0</v>
      </c>
      <c r="AG121" s="38">
        <v>0</v>
      </c>
      <c r="AH121" s="38">
        <v>0</v>
      </c>
      <c r="AI121" s="38">
        <v>203652</v>
      </c>
      <c r="AJ121" s="42">
        <v>5000</v>
      </c>
      <c r="AK121" s="38">
        <v>1</v>
      </c>
      <c r="AL121" s="38">
        <v>15</v>
      </c>
      <c r="AM121" s="38">
        <v>2</v>
      </c>
    </row>
    <row r="122" spans="1:39">
      <c r="A122" s="38" t="s">
        <v>435</v>
      </c>
      <c r="B122" s="38" t="s">
        <v>184</v>
      </c>
      <c r="C122" s="38" t="s">
        <v>436</v>
      </c>
      <c r="D122" s="38"/>
      <c r="E122" s="39">
        <v>94.927400000000006</v>
      </c>
      <c r="F122" s="38">
        <v>3.8800000000000002E-3</v>
      </c>
      <c r="G122" s="76">
        <v>50100</v>
      </c>
      <c r="H122" s="78">
        <v>64.989000000000004</v>
      </c>
      <c r="I122" s="38">
        <v>2000</v>
      </c>
      <c r="J122" s="38" t="s">
        <v>434</v>
      </c>
      <c r="K122" s="42">
        <v>2000</v>
      </c>
      <c r="L122" s="38">
        <v>11.671098999999998</v>
      </c>
      <c r="M122" s="38">
        <v>-117.79470337189184</v>
      </c>
      <c r="N122" s="38">
        <v>-1.8254650000000001E-3</v>
      </c>
      <c r="O122" s="38">
        <v>102757.0995</v>
      </c>
      <c r="P122" s="38">
        <v>1135.6911999999998</v>
      </c>
      <c r="Q122" s="38">
        <v>1.1150244999999999E-7</v>
      </c>
      <c r="R122" s="38">
        <v>42928.645100000002</v>
      </c>
      <c r="S122" s="42">
        <v>2000</v>
      </c>
      <c r="T122" s="38">
        <v>2</v>
      </c>
      <c r="U122" s="38">
        <v>15</v>
      </c>
      <c r="V122" s="38">
        <v>2</v>
      </c>
      <c r="W122" s="38">
        <v>20</v>
      </c>
      <c r="X122" s="38">
        <v>1</v>
      </c>
    </row>
    <row r="123" spans="1:39">
      <c r="A123" s="38" t="s">
        <v>437</v>
      </c>
      <c r="B123" s="38" t="s">
        <v>184</v>
      </c>
      <c r="C123" s="38" t="s">
        <v>438</v>
      </c>
      <c r="D123" s="38"/>
      <c r="E123" s="39">
        <v>165.83279999999999</v>
      </c>
      <c r="F123" s="38">
        <v>6.7799999999999996E-3</v>
      </c>
      <c r="G123" s="76">
        <v>-2970</v>
      </c>
      <c r="H123" s="78">
        <v>82.052000000000007</v>
      </c>
      <c r="I123" s="38">
        <v>2000</v>
      </c>
      <c r="J123" s="38" t="s">
        <v>434</v>
      </c>
      <c r="K123" s="42">
        <v>2000</v>
      </c>
      <c r="L123" s="38">
        <v>-1.519401000000002</v>
      </c>
      <c r="M123" s="38">
        <v>32.836114363497451</v>
      </c>
      <c r="N123" s="38">
        <v>5.3365399999999973E-4</v>
      </c>
      <c r="O123" s="38">
        <v>49024.5</v>
      </c>
      <c r="P123" s="38">
        <v>167.62641999999983</v>
      </c>
      <c r="Q123" s="38">
        <v>-3.1674700000000021E-8</v>
      </c>
      <c r="R123" s="38">
        <v>-5153.6971999999996</v>
      </c>
      <c r="S123" s="42">
        <v>2000</v>
      </c>
      <c r="T123" s="38">
        <v>2</v>
      </c>
      <c r="U123" s="38">
        <v>15</v>
      </c>
      <c r="V123" s="38">
        <v>2</v>
      </c>
      <c r="W123" s="38">
        <v>20</v>
      </c>
      <c r="X123" s="38">
        <v>2</v>
      </c>
    </row>
    <row r="124" spans="1:39">
      <c r="A124" s="38" t="s">
        <v>439</v>
      </c>
      <c r="B124" s="38" t="s">
        <v>184</v>
      </c>
      <c r="C124" s="38" t="s">
        <v>440</v>
      </c>
      <c r="D124" s="38"/>
      <c r="E124" s="39">
        <v>236.73820000000001</v>
      </c>
      <c r="F124" s="38">
        <v>9.6799999999999994E-3</v>
      </c>
      <c r="G124" s="76">
        <v>-32080</v>
      </c>
      <c r="H124" s="78">
        <v>95.069000000000003</v>
      </c>
      <c r="I124" s="38">
        <v>2000</v>
      </c>
      <c r="J124" s="38" t="s">
        <v>434</v>
      </c>
      <c r="K124" s="42">
        <v>2000</v>
      </c>
      <c r="L124" s="38">
        <v>-3.0947000000000031</v>
      </c>
      <c r="M124" s="38">
        <v>79.015939865023114</v>
      </c>
      <c r="N124" s="38">
        <v>1.3195200000000028E-4</v>
      </c>
      <c r="O124" s="38">
        <v>165263.75</v>
      </c>
      <c r="P124" s="38">
        <v>380.92955999999981</v>
      </c>
      <c r="Q124" s="38">
        <v>2.2496649999999967E-8</v>
      </c>
      <c r="R124" s="38">
        <v>-37387.039499999999</v>
      </c>
      <c r="S124" s="42">
        <v>2000</v>
      </c>
      <c r="T124" s="38">
        <v>2</v>
      </c>
      <c r="U124" s="38">
        <v>15</v>
      </c>
      <c r="V124" s="38">
        <v>2</v>
      </c>
      <c r="W124" s="38">
        <v>20</v>
      </c>
      <c r="X124" s="38">
        <v>3</v>
      </c>
    </row>
    <row r="125" spans="1:39">
      <c r="A125" s="38" t="s">
        <v>441</v>
      </c>
      <c r="B125" s="38" t="s">
        <v>184</v>
      </c>
      <c r="C125" s="38" t="s">
        <v>442</v>
      </c>
      <c r="D125" s="38"/>
      <c r="E125" s="39">
        <v>62.018799999999999</v>
      </c>
      <c r="F125" s="38">
        <v>2.5400000000000002E-3</v>
      </c>
      <c r="G125" s="76">
        <v>5000</v>
      </c>
      <c r="H125" s="78">
        <v>58.305</v>
      </c>
      <c r="I125" s="38">
        <v>2000</v>
      </c>
      <c r="J125" s="38" t="s">
        <v>434</v>
      </c>
      <c r="K125" s="42">
        <v>2000</v>
      </c>
      <c r="L125" s="38">
        <v>5.2123989999999978</v>
      </c>
      <c r="M125" s="38">
        <v>-56.925991711259442</v>
      </c>
      <c r="N125" s="38">
        <v>-5.7914799999999982E-4</v>
      </c>
      <c r="O125" s="38">
        <v>39897.550000000003</v>
      </c>
      <c r="P125" s="38">
        <v>541.53405999999973</v>
      </c>
      <c r="Q125" s="38">
        <v>3.9181699999999997E-8</v>
      </c>
      <c r="R125" s="38">
        <v>1561.9758000000002</v>
      </c>
      <c r="S125" s="42">
        <v>2000</v>
      </c>
      <c r="T125" s="38">
        <v>2</v>
      </c>
      <c r="U125" s="38">
        <v>15</v>
      </c>
      <c r="V125" s="38">
        <v>2</v>
      </c>
      <c r="W125" s="38">
        <v>31</v>
      </c>
      <c r="X125" s="38">
        <v>1</v>
      </c>
    </row>
    <row r="126" spans="1:39">
      <c r="A126" s="38" t="s">
        <v>443</v>
      </c>
      <c r="B126" s="38" t="s">
        <v>184</v>
      </c>
      <c r="C126" s="38" t="s">
        <v>444</v>
      </c>
      <c r="D126" s="38"/>
      <c r="E126" s="39">
        <v>100.01560000000001</v>
      </c>
      <c r="F126" s="38">
        <v>4.0899999999999999E-3</v>
      </c>
      <c r="G126" s="76">
        <v>-157400</v>
      </c>
      <c r="H126" s="78">
        <v>71.677999999999997</v>
      </c>
      <c r="I126" s="38">
        <v>2000</v>
      </c>
      <c r="J126" s="38" t="s">
        <v>434</v>
      </c>
      <c r="K126" s="42">
        <v>2000</v>
      </c>
      <c r="L126" s="38">
        <v>-5.2178990000000027</v>
      </c>
      <c r="M126" s="38">
        <v>72.464913096842167</v>
      </c>
      <c r="N126" s="38">
        <v>8.8891600000000001E-4</v>
      </c>
      <c r="O126" s="38">
        <v>-31357.4</v>
      </c>
      <c r="P126" s="38">
        <v>-360.45195999999987</v>
      </c>
      <c r="Q126" s="38">
        <v>-4.0344700000000005E-8</v>
      </c>
      <c r="R126" s="38">
        <v>-155556.03580000001</v>
      </c>
      <c r="S126" s="42">
        <v>2000</v>
      </c>
      <c r="T126" s="38">
        <v>2</v>
      </c>
      <c r="U126" s="38">
        <v>15</v>
      </c>
      <c r="V126" s="38">
        <v>2</v>
      </c>
      <c r="W126" s="38">
        <v>31</v>
      </c>
      <c r="X126" s="38">
        <v>2</v>
      </c>
    </row>
    <row r="127" spans="1:39">
      <c r="A127" s="38" t="s">
        <v>445</v>
      </c>
      <c r="B127" s="38" t="s">
        <v>184</v>
      </c>
      <c r="C127" s="38" t="s">
        <v>446</v>
      </c>
      <c r="D127" s="38"/>
      <c r="E127" s="39">
        <v>138.01239999999999</v>
      </c>
      <c r="F127" s="38">
        <v>5.64E-3</v>
      </c>
      <c r="G127" s="76">
        <v>-321200</v>
      </c>
      <c r="H127" s="78">
        <v>79.367999999999995</v>
      </c>
      <c r="I127" s="38">
        <v>2000</v>
      </c>
      <c r="J127" s="38" t="s">
        <v>434</v>
      </c>
      <c r="K127" s="42">
        <v>2000</v>
      </c>
      <c r="L127" s="38">
        <v>-22.920501999999999</v>
      </c>
      <c r="M127" s="38">
        <v>263.74434870453979</v>
      </c>
      <c r="N127" s="38">
        <v>4.80519E-3</v>
      </c>
      <c r="O127" s="38">
        <v>-50403.85</v>
      </c>
      <c r="P127" s="38">
        <v>-1549.7639399999998</v>
      </c>
      <c r="Q127" s="38">
        <v>-3.1125159999999997E-7</v>
      </c>
      <c r="R127" s="38">
        <v>-313905.04739999998</v>
      </c>
      <c r="S127" s="42">
        <v>2000</v>
      </c>
      <c r="T127" s="38">
        <v>2</v>
      </c>
      <c r="U127" s="38">
        <v>15</v>
      </c>
      <c r="V127" s="38">
        <v>2</v>
      </c>
      <c r="W127" s="38">
        <v>31</v>
      </c>
      <c r="X127" s="38">
        <v>3</v>
      </c>
    </row>
    <row r="128" spans="1:39">
      <c r="A128" s="38" t="s">
        <v>447</v>
      </c>
      <c r="B128" s="38" t="s">
        <v>184</v>
      </c>
      <c r="C128" s="38" t="s">
        <v>448</v>
      </c>
      <c r="D128" s="38"/>
      <c r="E128" s="39">
        <v>26.037879999999998</v>
      </c>
      <c r="F128" s="38">
        <v>1.06E-3</v>
      </c>
      <c r="G128" s="76">
        <v>54190</v>
      </c>
      <c r="H128" s="78">
        <v>48.003999999999998</v>
      </c>
      <c r="I128" s="38">
        <v>2000</v>
      </c>
      <c r="J128" s="38" t="s">
        <v>434</v>
      </c>
      <c r="K128" s="42">
        <v>2000</v>
      </c>
      <c r="L128" s="38">
        <v>16.080079999999999</v>
      </c>
      <c r="M128" s="38">
        <v>-151.48539894221034</v>
      </c>
      <c r="N128" s="38">
        <v>-3.7502519999999999E-3</v>
      </c>
      <c r="O128" s="38">
        <v>142191.5</v>
      </c>
      <c r="P128" s="38">
        <v>1157.0107939999998</v>
      </c>
      <c r="Q128" s="38">
        <v>2.5074659999999999E-7</v>
      </c>
      <c r="R128" s="38">
        <v>47721.640200000002</v>
      </c>
      <c r="S128" s="42">
        <v>2000</v>
      </c>
      <c r="T128" s="38">
        <v>2</v>
      </c>
      <c r="U128" s="38">
        <v>15</v>
      </c>
      <c r="V128" s="38">
        <v>2</v>
      </c>
      <c r="W128" s="38">
        <v>38</v>
      </c>
      <c r="X128" s="38">
        <v>1</v>
      </c>
    </row>
    <row r="129" spans="1:49">
      <c r="A129" s="38" t="s">
        <v>449</v>
      </c>
      <c r="B129" s="38" t="s">
        <v>184</v>
      </c>
      <c r="C129" s="38" t="s">
        <v>450</v>
      </c>
      <c r="D129" s="38"/>
      <c r="E129" s="39">
        <v>28.053759999999997</v>
      </c>
      <c r="F129" s="38">
        <v>1.15E-3</v>
      </c>
      <c r="G129" s="76">
        <v>12540</v>
      </c>
      <c r="H129" s="78">
        <v>52.396000000000001</v>
      </c>
      <c r="I129" s="38">
        <v>2000</v>
      </c>
      <c r="J129" s="38" t="s">
        <v>434</v>
      </c>
      <c r="K129" s="42">
        <v>2000</v>
      </c>
      <c r="L129" s="38">
        <v>-5.3705410000000064</v>
      </c>
      <c r="M129" s="38">
        <v>85.324629741334689</v>
      </c>
      <c r="N129" s="38">
        <v>-1.8112619999999997E-3</v>
      </c>
      <c r="O129" s="38">
        <v>-228300</v>
      </c>
      <c r="P129" s="38">
        <v>-1317.2</v>
      </c>
      <c r="Q129" s="38">
        <v>2.2864410000000001E-7</v>
      </c>
      <c r="R129" s="38">
        <v>23693.292999999998</v>
      </c>
      <c r="S129" s="42">
        <v>2000</v>
      </c>
      <c r="T129" s="38">
        <v>2</v>
      </c>
      <c r="U129" s="38">
        <v>15</v>
      </c>
      <c r="V129" s="38">
        <v>2</v>
      </c>
      <c r="W129" s="38">
        <v>38</v>
      </c>
      <c r="X129" s="38">
        <v>2</v>
      </c>
    </row>
    <row r="130" spans="1:49">
      <c r="A130" s="38" t="s">
        <v>451</v>
      </c>
      <c r="B130" s="38" t="s">
        <v>184</v>
      </c>
      <c r="C130" s="38" t="s">
        <v>452</v>
      </c>
      <c r="D130" s="38"/>
      <c r="E130" s="39">
        <v>30.06964</v>
      </c>
      <c r="F130" s="38">
        <v>1.23E-3</v>
      </c>
      <c r="G130" s="76">
        <v>-20240</v>
      </c>
      <c r="H130" s="78">
        <v>54.85</v>
      </c>
      <c r="I130" s="38">
        <v>1000</v>
      </c>
      <c r="J130" s="38" t="s">
        <v>434</v>
      </c>
      <c r="K130" s="42">
        <v>1000</v>
      </c>
      <c r="L130" s="38">
        <v>6.6579409999999974</v>
      </c>
      <c r="M130" s="38">
        <v>30.489285573748628</v>
      </c>
      <c r="N130" s="38">
        <v>-9.0260619999999996E-3</v>
      </c>
      <c r="O130" s="38">
        <v>-229569</v>
      </c>
      <c r="P130" s="38">
        <v>-1071.8100600000002</v>
      </c>
      <c r="Q130" s="38">
        <v>1.0108231000000001E-6</v>
      </c>
      <c r="R130" s="38">
        <v>-8210.0542000000005</v>
      </c>
      <c r="S130" s="42">
        <v>1000</v>
      </c>
      <c r="T130" s="38">
        <v>2</v>
      </c>
      <c r="U130" s="38">
        <v>15</v>
      </c>
      <c r="V130" s="38">
        <v>2</v>
      </c>
      <c r="W130" s="38">
        <v>38</v>
      </c>
      <c r="X130" s="38">
        <v>3</v>
      </c>
    </row>
    <row r="131" spans="1:49">
      <c r="A131" s="38" t="s">
        <v>453</v>
      </c>
      <c r="B131" s="38" t="s">
        <v>184</v>
      </c>
      <c r="C131" s="38" t="s">
        <v>454</v>
      </c>
      <c r="D131" s="38"/>
      <c r="E131" s="39">
        <v>52.03548</v>
      </c>
      <c r="F131" s="38">
        <v>2.1299999999999999E-3</v>
      </c>
      <c r="G131" s="76">
        <v>73870</v>
      </c>
      <c r="H131" s="78">
        <v>57.710999999999999</v>
      </c>
      <c r="I131" s="38">
        <v>2000</v>
      </c>
      <c r="J131" s="38" t="s">
        <v>434</v>
      </c>
      <c r="K131" s="42">
        <v>2000</v>
      </c>
      <c r="L131" s="38">
        <v>14.792000999999999</v>
      </c>
      <c r="M131" s="38">
        <v>-143.94037469137541</v>
      </c>
      <c r="N131" s="38">
        <v>-2.8503460000000001E-3</v>
      </c>
      <c r="O131" s="38">
        <v>173739.69899999999</v>
      </c>
      <c r="P131" s="38">
        <v>1356.2840200000001</v>
      </c>
      <c r="Q131" s="38">
        <v>1.9807184999999999E-7</v>
      </c>
      <c r="R131" s="38">
        <v>65162.4902</v>
      </c>
      <c r="S131" s="42">
        <v>2000</v>
      </c>
      <c r="T131" s="38">
        <v>2</v>
      </c>
      <c r="U131" s="38">
        <v>15</v>
      </c>
      <c r="V131" s="38">
        <v>2</v>
      </c>
      <c r="W131" s="38">
        <v>57</v>
      </c>
      <c r="X131" s="38">
        <v>1</v>
      </c>
    </row>
    <row r="132" spans="1:49">
      <c r="A132" s="38" t="s">
        <v>455</v>
      </c>
      <c r="B132" s="38" t="s">
        <v>184</v>
      </c>
      <c r="C132" s="38" t="s">
        <v>456</v>
      </c>
      <c r="D132" s="38"/>
      <c r="E132" s="39">
        <v>44.096519999999998</v>
      </c>
      <c r="F132" s="38">
        <v>1.8E-3</v>
      </c>
      <c r="G132" s="76">
        <v>-24820</v>
      </c>
      <c r="H132" s="78">
        <v>64.536000000000001</v>
      </c>
      <c r="I132" s="38">
        <v>1500</v>
      </c>
      <c r="J132" s="38" t="s">
        <v>434</v>
      </c>
      <c r="K132" s="42">
        <v>1500</v>
      </c>
      <c r="L132" s="38">
        <v>-4.0741480000000081</v>
      </c>
      <c r="M132" s="38">
        <v>156.25936808392106</v>
      </c>
      <c r="N132" s="38">
        <v>-7.9225179999999999E-3</v>
      </c>
      <c r="O132" s="38">
        <v>-338249.34499999997</v>
      </c>
      <c r="P132" s="38">
        <v>-2206.5785999999998</v>
      </c>
      <c r="Q132" s="38">
        <v>9.3922440000000004E-7</v>
      </c>
      <c r="R132" s="38">
        <v>-5369.4076999999997</v>
      </c>
      <c r="S132" s="42">
        <v>1500</v>
      </c>
      <c r="T132" s="38">
        <v>2</v>
      </c>
      <c r="U132" s="38">
        <v>15</v>
      </c>
      <c r="V132" s="38">
        <v>3</v>
      </c>
      <c r="W132" s="38">
        <v>38</v>
      </c>
      <c r="X132" s="38">
        <v>4</v>
      </c>
    </row>
    <row r="133" spans="1:49">
      <c r="A133" s="38" t="s">
        <v>457</v>
      </c>
      <c r="B133" s="38" t="s">
        <v>184</v>
      </c>
      <c r="C133" s="38" t="s">
        <v>458</v>
      </c>
      <c r="D133" s="38"/>
      <c r="E133" s="39">
        <v>78.113640000000004</v>
      </c>
      <c r="F133" s="38">
        <v>3.1900000000000001E-3</v>
      </c>
      <c r="G133" s="76">
        <v>19820</v>
      </c>
      <c r="H133" s="78">
        <v>64.34</v>
      </c>
      <c r="I133" s="38">
        <v>1000</v>
      </c>
      <c r="J133" s="38" t="s">
        <v>434</v>
      </c>
      <c r="K133" s="42">
        <v>1000</v>
      </c>
      <c r="L133" s="38">
        <v>-17.44156000000001</v>
      </c>
      <c r="M133" s="38">
        <v>227.62706372918311</v>
      </c>
      <c r="N133" s="38">
        <v>-5.2436899999999914E-4</v>
      </c>
      <c r="O133" s="38">
        <v>-321897.5</v>
      </c>
      <c r="P133" s="38">
        <v>-2646.4222000000004</v>
      </c>
      <c r="Q133" s="38">
        <v>9.8496299999999961E-8</v>
      </c>
      <c r="R133" s="38">
        <v>39585.920599999998</v>
      </c>
      <c r="S133" s="42">
        <v>1000</v>
      </c>
      <c r="T133" s="38">
        <v>2</v>
      </c>
      <c r="U133" s="38">
        <v>15</v>
      </c>
      <c r="V133" s="38">
        <v>6</v>
      </c>
      <c r="W133" s="38">
        <v>38</v>
      </c>
      <c r="X133" s="38">
        <v>3</v>
      </c>
    </row>
    <row r="134" spans="1:49">
      <c r="A134" s="38" t="s">
        <v>459</v>
      </c>
      <c r="B134" s="38" t="s">
        <v>184</v>
      </c>
      <c r="C134" s="38" t="s">
        <v>460</v>
      </c>
      <c r="D134" s="38"/>
      <c r="E134" s="39">
        <v>47.463700000000003</v>
      </c>
      <c r="F134" s="38">
        <v>1.9400000000000001E-3</v>
      </c>
      <c r="G134" s="76">
        <v>120000</v>
      </c>
      <c r="H134" s="78">
        <v>53.634</v>
      </c>
      <c r="I134" s="38">
        <v>2000</v>
      </c>
      <c r="J134" s="38" t="s">
        <v>434</v>
      </c>
      <c r="K134" s="42">
        <v>2000</v>
      </c>
      <c r="L134" s="38">
        <v>7.8478499999999993</v>
      </c>
      <c r="M134" s="38">
        <v>-97.509440824596311</v>
      </c>
      <c r="N134" s="38">
        <v>-9.3459200000000004E-4</v>
      </c>
      <c r="O134" s="38">
        <v>59188.175049999998</v>
      </c>
      <c r="P134" s="38">
        <v>709.29359799999997</v>
      </c>
      <c r="Q134" s="38">
        <v>5.5751224999999996E-8</v>
      </c>
      <c r="R134" s="38">
        <v>115739.32255</v>
      </c>
      <c r="S134" s="42">
        <v>2000</v>
      </c>
      <c r="T134" s="38">
        <v>2</v>
      </c>
      <c r="U134" s="38">
        <v>15</v>
      </c>
      <c r="V134" s="38">
        <v>1</v>
      </c>
      <c r="W134" s="38">
        <v>20</v>
      </c>
      <c r="X134" s="38">
        <v>0.5</v>
      </c>
    </row>
    <row r="135" spans="1:49">
      <c r="A135" s="38" t="s">
        <v>461</v>
      </c>
      <c r="B135" s="38" t="s">
        <v>184</v>
      </c>
      <c r="C135" s="38" t="s">
        <v>462</v>
      </c>
      <c r="D135" s="38"/>
      <c r="E135" s="39">
        <v>82.916399999999996</v>
      </c>
      <c r="F135" s="38">
        <v>3.3899999999999998E-3</v>
      </c>
      <c r="G135" s="76">
        <v>57000</v>
      </c>
      <c r="H135" s="78">
        <v>63.392000000000003</v>
      </c>
      <c r="I135" s="38">
        <v>2000</v>
      </c>
      <c r="J135" s="38" t="s">
        <v>434</v>
      </c>
      <c r="K135" s="42">
        <v>2000</v>
      </c>
      <c r="L135" s="38">
        <v>24.164749</v>
      </c>
      <c r="M135" s="38">
        <v>-218.19537583802219</v>
      </c>
      <c r="N135" s="38">
        <v>-6.3155880000000005E-3</v>
      </c>
      <c r="O135" s="38">
        <v>242379.75</v>
      </c>
      <c r="P135" s="38">
        <v>1864.6111799999999</v>
      </c>
      <c r="Q135" s="38">
        <v>4.4557114999999998E-7</v>
      </c>
      <c r="R135" s="38">
        <v>45942.651400000002</v>
      </c>
      <c r="S135" s="42">
        <v>2000</v>
      </c>
      <c r="T135" s="38">
        <v>2</v>
      </c>
      <c r="U135" s="38">
        <v>15</v>
      </c>
      <c r="V135" s="38">
        <v>1</v>
      </c>
      <c r="W135" s="38">
        <v>20</v>
      </c>
      <c r="X135" s="38">
        <v>1</v>
      </c>
    </row>
    <row r="136" spans="1:49">
      <c r="A136" s="38" t="s">
        <v>463</v>
      </c>
      <c r="B136" s="38" t="s">
        <v>184</v>
      </c>
      <c r="C136" s="38" t="s">
        <v>464</v>
      </c>
      <c r="D136" s="38"/>
      <c r="E136" s="39">
        <v>118.3691</v>
      </c>
      <c r="F136" s="38">
        <v>4.8399999999999997E-3</v>
      </c>
      <c r="G136" s="76">
        <v>19000</v>
      </c>
      <c r="H136" s="78">
        <v>70.918000000000006</v>
      </c>
      <c r="I136" s="38">
        <v>2000</v>
      </c>
      <c r="J136" s="38" t="s">
        <v>434</v>
      </c>
      <c r="K136" s="42">
        <v>2000</v>
      </c>
      <c r="L136" s="38">
        <v>-0.10865000000000435</v>
      </c>
      <c r="M136" s="38">
        <v>6.7081990967830478</v>
      </c>
      <c r="N136" s="38">
        <v>4.49746E-4</v>
      </c>
      <c r="O136" s="38">
        <v>54709.275000000001</v>
      </c>
      <c r="P136" s="38">
        <v>164.54081999999994</v>
      </c>
      <c r="Q136" s="38">
        <v>-3.3143425000000014E-8</v>
      </c>
      <c r="R136" s="38">
        <v>17217.980250000001</v>
      </c>
      <c r="S136" s="42">
        <v>2000</v>
      </c>
      <c r="T136" s="38">
        <v>2</v>
      </c>
      <c r="U136" s="38">
        <v>15</v>
      </c>
      <c r="V136" s="38">
        <v>1</v>
      </c>
      <c r="W136" s="38">
        <v>20</v>
      </c>
      <c r="X136" s="38">
        <v>1.5</v>
      </c>
    </row>
    <row r="137" spans="1:49">
      <c r="A137" s="38" t="s">
        <v>465</v>
      </c>
      <c r="B137" s="38" t="s">
        <v>184</v>
      </c>
      <c r="C137" s="38" t="s">
        <v>466</v>
      </c>
      <c r="D137" s="38"/>
      <c r="E137" s="39">
        <v>153.8218</v>
      </c>
      <c r="F137" s="38">
        <v>6.2899999999999996E-3</v>
      </c>
      <c r="G137" s="76">
        <v>-24600</v>
      </c>
      <c r="H137" s="78">
        <v>74.019000000000005</v>
      </c>
      <c r="I137" s="38">
        <v>2000</v>
      </c>
      <c r="J137" s="38" t="s">
        <v>434</v>
      </c>
      <c r="K137" s="42">
        <v>2000</v>
      </c>
      <c r="L137" s="38">
        <v>-1.8494990000000087</v>
      </c>
      <c r="M137" s="38">
        <v>42.592211653141717</v>
      </c>
      <c r="N137" s="38">
        <v>5.6733E-4</v>
      </c>
      <c r="O137" s="38">
        <v>92338</v>
      </c>
      <c r="P137" s="38">
        <v>153.30642</v>
      </c>
      <c r="Q137" s="38">
        <v>-4.0672999999999996E-8</v>
      </c>
      <c r="R137" s="38">
        <v>-27045.690900000001</v>
      </c>
      <c r="S137" s="42">
        <v>2000</v>
      </c>
      <c r="T137" s="38">
        <v>2</v>
      </c>
      <c r="U137" s="38">
        <v>15</v>
      </c>
      <c r="V137" s="38">
        <v>1</v>
      </c>
      <c r="W137" s="38">
        <v>20</v>
      </c>
      <c r="X137" s="38">
        <v>2</v>
      </c>
    </row>
    <row r="138" spans="1:49">
      <c r="A138" s="38" t="s">
        <v>467</v>
      </c>
      <c r="B138" s="38" t="s">
        <v>184</v>
      </c>
      <c r="C138" s="38" t="s">
        <v>468</v>
      </c>
      <c r="D138" s="38"/>
      <c r="E138" s="39">
        <v>13.018939999999999</v>
      </c>
      <c r="F138" s="38">
        <v>5.2999999999999998E-4</v>
      </c>
      <c r="G138" s="76">
        <v>142000</v>
      </c>
      <c r="H138" s="78">
        <v>43.720999999999997</v>
      </c>
      <c r="I138" s="38">
        <v>2000</v>
      </c>
      <c r="J138" s="38" t="s">
        <v>434</v>
      </c>
      <c r="K138" s="42">
        <v>2000</v>
      </c>
      <c r="L138" s="38">
        <v>16.574770099999999</v>
      </c>
      <c r="M138" s="38">
        <v>-171.33157010984348</v>
      </c>
      <c r="N138" s="38">
        <v>-3.549221E-3</v>
      </c>
      <c r="O138" s="38">
        <v>103566.75</v>
      </c>
      <c r="P138" s="38">
        <v>1270.7330199999999</v>
      </c>
      <c r="Q138" s="38">
        <v>2.2452854999999999E-7</v>
      </c>
      <c r="R138" s="38">
        <v>134972.82010000001</v>
      </c>
      <c r="S138" s="42">
        <v>2000</v>
      </c>
      <c r="T138" s="38">
        <v>2</v>
      </c>
      <c r="U138" s="38">
        <v>15</v>
      </c>
      <c r="V138" s="38">
        <v>1</v>
      </c>
      <c r="W138" s="38">
        <v>38</v>
      </c>
      <c r="X138" s="38">
        <v>0.5</v>
      </c>
    </row>
    <row r="139" spans="1:49">
      <c r="A139" s="38" t="s">
        <v>469</v>
      </c>
      <c r="B139" s="38" t="s">
        <v>184</v>
      </c>
      <c r="C139" s="38" t="s">
        <v>470</v>
      </c>
      <c r="D139" s="38"/>
      <c r="E139" s="39">
        <v>14.026879999999998</v>
      </c>
      <c r="F139" s="38">
        <v>5.6999999999999998E-4</v>
      </c>
      <c r="G139" s="76">
        <v>92350</v>
      </c>
      <c r="H139" s="78">
        <v>46.323999999999998</v>
      </c>
      <c r="I139" s="38">
        <v>2500</v>
      </c>
      <c r="J139" s="38" t="s">
        <v>434</v>
      </c>
      <c r="K139" s="42">
        <v>2500</v>
      </c>
      <c r="L139" s="38">
        <v>8.7363397999999997</v>
      </c>
      <c r="M139" s="38">
        <v>-84.352755971379167</v>
      </c>
      <c r="N139" s="38">
        <v>-2.310356E-3</v>
      </c>
      <c r="O139" s="38">
        <v>-4789.2</v>
      </c>
      <c r="P139" s="38">
        <v>461.79</v>
      </c>
      <c r="Q139" s="38">
        <v>1.763968E-7</v>
      </c>
      <c r="R139" s="38">
        <v>90803.646500000003</v>
      </c>
      <c r="S139" s="42">
        <v>2500</v>
      </c>
      <c r="T139" s="38">
        <v>2</v>
      </c>
      <c r="U139" s="38">
        <v>15</v>
      </c>
      <c r="V139" s="38">
        <v>1</v>
      </c>
      <c r="W139" s="38">
        <v>38</v>
      </c>
      <c r="X139" s="38">
        <v>1</v>
      </c>
    </row>
    <row r="140" spans="1:49">
      <c r="A140" s="38" t="s">
        <v>471</v>
      </c>
      <c r="B140" s="38" t="s">
        <v>184</v>
      </c>
      <c r="C140" s="38" t="s">
        <v>472</v>
      </c>
      <c r="D140" s="38"/>
      <c r="E140" s="39">
        <v>15.03482</v>
      </c>
      <c r="F140" s="38">
        <v>6.2E-4</v>
      </c>
      <c r="G140" s="76">
        <v>34820</v>
      </c>
      <c r="H140" s="78">
        <v>46.381</v>
      </c>
      <c r="I140" s="38">
        <v>2500</v>
      </c>
      <c r="J140" s="38" t="s">
        <v>434</v>
      </c>
      <c r="K140" s="42">
        <v>2500</v>
      </c>
      <c r="L140" s="38">
        <v>2.9089199999999984</v>
      </c>
      <c r="M140" s="38">
        <v>-10.901301560168989</v>
      </c>
      <c r="N140" s="38">
        <v>-1.8088809999999996E-3</v>
      </c>
      <c r="O140" s="38">
        <v>-98321.75</v>
      </c>
      <c r="P140" s="38">
        <v>-236.52500000000001</v>
      </c>
      <c r="Q140" s="38">
        <v>1.5614255000000001E-7</v>
      </c>
      <c r="R140" s="38">
        <v>38236.472900000001</v>
      </c>
      <c r="S140" s="42">
        <v>2500</v>
      </c>
      <c r="T140" s="38">
        <v>2</v>
      </c>
      <c r="U140" s="38">
        <v>15</v>
      </c>
      <c r="V140" s="38">
        <v>1</v>
      </c>
      <c r="W140" s="38">
        <v>38</v>
      </c>
      <c r="X140" s="38">
        <v>1.5</v>
      </c>
    </row>
    <row r="141" spans="1:49">
      <c r="A141" s="38" t="s">
        <v>76</v>
      </c>
      <c r="B141" s="38" t="s">
        <v>184</v>
      </c>
      <c r="C141" s="38" t="s">
        <v>473</v>
      </c>
      <c r="D141" s="38" t="s">
        <v>474</v>
      </c>
      <c r="E141" s="39">
        <v>16.042760000000001</v>
      </c>
      <c r="F141" s="38">
        <v>6.6E-4</v>
      </c>
      <c r="G141" s="76">
        <v>-17880</v>
      </c>
      <c r="H141" s="78">
        <v>44.49</v>
      </c>
      <c r="I141" s="44">
        <v>4500</v>
      </c>
      <c r="J141" s="38" t="s">
        <v>434</v>
      </c>
      <c r="K141" s="45">
        <v>1500</v>
      </c>
      <c r="L141" s="38">
        <v>0</v>
      </c>
      <c r="M141" s="38" t="s">
        <v>237</v>
      </c>
      <c r="N141" s="38">
        <v>32.640107990296535</v>
      </c>
      <c r="O141" s="38">
        <v>-2.1546364262255819E-4</v>
      </c>
      <c r="P141" s="38">
        <v>4381338.6865554033</v>
      </c>
      <c r="Q141" s="38">
        <v>-726.12649348682271</v>
      </c>
      <c r="R141" s="38">
        <v>0</v>
      </c>
      <c r="S141" s="45">
        <v>-4593</v>
      </c>
      <c r="T141" s="42">
        <v>4500</v>
      </c>
      <c r="U141" s="38">
        <v>2.2598818798999893</v>
      </c>
      <c r="V141" s="38">
        <v>30.235270811039676</v>
      </c>
      <c r="W141" s="38">
        <v>-4.728560582471235E-3</v>
      </c>
      <c r="X141" s="38">
        <v>-248406.87699788381</v>
      </c>
      <c r="Y141">
        <v>-904.22987813202315</v>
      </c>
      <c r="Z141">
        <v>5.0203845176348665E-7</v>
      </c>
      <c r="AA141">
        <v>-8126.7007000000012</v>
      </c>
      <c r="AB141">
        <v>1500</v>
      </c>
      <c r="AC141">
        <v>-15.748207990296535</v>
      </c>
      <c r="AD141">
        <v>170.34049817774994</v>
      </c>
      <c r="AE141">
        <v>2.1569576426225586E-3</v>
      </c>
      <c r="AF141">
        <v>2142484.8432777016</v>
      </c>
      <c r="AG141">
        <v>-1375.9489869736453</v>
      </c>
      <c r="AH141">
        <v>-7.6343200000000008E-8</v>
      </c>
      <c r="AI141">
        <v>-17603.700700000001</v>
      </c>
      <c r="AJ141">
        <v>3000</v>
      </c>
      <c r="AK141">
        <v>-12.212107990296538</v>
      </c>
      <c r="AL141">
        <v>145.12269028891322</v>
      </c>
      <c r="AM141">
        <v>8.2546364262255816E-4</v>
      </c>
      <c r="AN141">
        <v>2190669.3432777016</v>
      </c>
      <c r="AO141">
        <v>-1452.2529869736454</v>
      </c>
      <c r="AP141">
        <v>0</v>
      </c>
      <c r="AQ141">
        <v>-12799</v>
      </c>
      <c r="AR141" s="41">
        <v>4500</v>
      </c>
      <c r="AS141">
        <v>2</v>
      </c>
      <c r="AT141">
        <v>15</v>
      </c>
      <c r="AU141">
        <v>1</v>
      </c>
      <c r="AV141">
        <v>38</v>
      </c>
      <c r="AW141">
        <v>2</v>
      </c>
    </row>
    <row r="142" spans="1:49">
      <c r="A142" s="38" t="s">
        <v>475</v>
      </c>
      <c r="B142" s="38" t="s">
        <v>184</v>
      </c>
      <c r="C142" s="38" t="s">
        <v>476</v>
      </c>
      <c r="D142" s="38"/>
      <c r="E142" s="39">
        <v>519.62887999999998</v>
      </c>
      <c r="F142" s="38">
        <v>2.1250000000000002E-2</v>
      </c>
      <c r="G142" s="76">
        <v>62840</v>
      </c>
      <c r="H142" s="78">
        <v>93.600999999999999</v>
      </c>
      <c r="I142" s="38">
        <v>1500</v>
      </c>
      <c r="J142" s="38" t="s">
        <v>477</v>
      </c>
      <c r="K142" s="42">
        <v>1500</v>
      </c>
      <c r="L142" s="38">
        <v>14.296200999999996</v>
      </c>
      <c r="M142" s="38">
        <v>-155.90257819049322</v>
      </c>
      <c r="N142" s="38">
        <v>1.2790420000000002E-3</v>
      </c>
      <c r="O142" s="38">
        <v>168615.5</v>
      </c>
      <c r="P142" s="38">
        <v>847.27599999999995</v>
      </c>
      <c r="Q142" s="38">
        <v>1.4627180000000002E-7</v>
      </c>
      <c r="R142" s="38">
        <v>58777.806700000001</v>
      </c>
      <c r="S142" s="38">
        <v>386.8</v>
      </c>
      <c r="T142" s="38">
        <v>27.104200999999996</v>
      </c>
      <c r="U142" s="38">
        <v>-223.53316872631143</v>
      </c>
      <c r="V142" s="38">
        <v>-1.7049579999999999E-3</v>
      </c>
      <c r="W142" s="38">
        <v>168615.5</v>
      </c>
      <c r="X142" s="38">
        <v>847.27599999999995</v>
      </c>
      <c r="Y142" s="38">
        <v>1.4627180000000002E-7</v>
      </c>
      <c r="Z142" s="38">
        <v>55867.492299999998</v>
      </c>
      <c r="AA142" s="38">
        <v>458.4</v>
      </c>
      <c r="AB142" s="38">
        <v>6.4242010000000001</v>
      </c>
      <c r="AC142" s="38">
        <v>-32.60731693184681</v>
      </c>
      <c r="AD142" s="38">
        <v>-1.5689580000000001E-3</v>
      </c>
      <c r="AE142" s="38">
        <v>153315.5</v>
      </c>
      <c r="AF142" s="38">
        <v>847.27599999999995</v>
      </c>
      <c r="AG142" s="38">
        <v>1.4627180000000002E-7</v>
      </c>
      <c r="AH142" s="38">
        <v>26441.111699999994</v>
      </c>
      <c r="AI142" s="42">
        <v>1500</v>
      </c>
      <c r="AJ142" s="38">
        <v>2</v>
      </c>
      <c r="AK142" s="38">
        <v>15</v>
      </c>
      <c r="AL142" s="38">
        <v>1</v>
      </c>
      <c r="AM142" s="38">
        <v>43</v>
      </c>
      <c r="AN142" s="38">
        <v>2</v>
      </c>
    </row>
    <row r="143" spans="1:49">
      <c r="A143" s="38" t="s">
        <v>478</v>
      </c>
      <c r="B143" s="38" t="s">
        <v>184</v>
      </c>
      <c r="C143" s="38" t="s">
        <v>479</v>
      </c>
      <c r="D143" s="38"/>
      <c r="E143" s="39">
        <v>26.01774</v>
      </c>
      <c r="F143" s="38">
        <v>1.06E-3</v>
      </c>
      <c r="G143" s="76">
        <v>109000</v>
      </c>
      <c r="H143" s="78">
        <v>48.405999999999999</v>
      </c>
      <c r="I143" s="38">
        <v>2000</v>
      </c>
      <c r="J143" s="38" t="s">
        <v>434</v>
      </c>
      <c r="K143" s="42">
        <v>2000</v>
      </c>
      <c r="L143" s="38">
        <v>7.9508700999999995</v>
      </c>
      <c r="M143" s="38">
        <v>-95.889572597894414</v>
      </c>
      <c r="N143" s="38">
        <v>-9.1723299999999994E-4</v>
      </c>
      <c r="O143" s="38">
        <v>37942.25</v>
      </c>
      <c r="P143" s="38">
        <v>671.81597999999997</v>
      </c>
      <c r="Q143" s="38">
        <v>3.3349924999999997E-8</v>
      </c>
      <c r="R143" s="38">
        <v>105235.7451</v>
      </c>
      <c r="S143" s="42">
        <v>2000</v>
      </c>
      <c r="T143" s="38">
        <v>2</v>
      </c>
      <c r="U143" s="38">
        <v>15</v>
      </c>
      <c r="V143" s="38">
        <v>1</v>
      </c>
      <c r="W143" s="38">
        <v>57</v>
      </c>
      <c r="X143" s="38">
        <v>0.5</v>
      </c>
    </row>
    <row r="144" spans="1:49">
      <c r="A144" s="38" t="s">
        <v>77</v>
      </c>
      <c r="B144" s="38" t="s">
        <v>184</v>
      </c>
      <c r="C144" s="38" t="s">
        <v>480</v>
      </c>
      <c r="D144" s="38"/>
      <c r="E144" s="39">
        <v>28.010399999999997</v>
      </c>
      <c r="F144" s="38">
        <v>1.15E-3</v>
      </c>
      <c r="G144" s="76">
        <v>-26417</v>
      </c>
      <c r="H144" s="78">
        <v>47.216999999999999</v>
      </c>
      <c r="I144" s="44">
        <v>5000</v>
      </c>
      <c r="J144" s="38" t="s">
        <v>481</v>
      </c>
      <c r="K144" s="42">
        <v>5000</v>
      </c>
      <c r="L144" s="38">
        <v>6.872049999999998</v>
      </c>
      <c r="M144" s="38">
        <v>-81.91392303707083</v>
      </c>
      <c r="N144" s="38">
        <v>-8.7487749999999999E-4</v>
      </c>
      <c r="O144" s="46">
        <v>-30737</v>
      </c>
      <c r="P144" s="38">
        <v>507.87199999999996</v>
      </c>
      <c r="Q144" s="38">
        <v>5.5132174999999993E-8</v>
      </c>
      <c r="R144" s="38">
        <v>-28621.763149999999</v>
      </c>
      <c r="S144" s="45">
        <v>3000</v>
      </c>
      <c r="T144" s="45">
        <v>-3.0916999999999994</v>
      </c>
      <c r="U144" s="38">
        <v>11.169347318626084</v>
      </c>
      <c r="V144" s="38">
        <v>5.1951699999999994E-4</v>
      </c>
      <c r="W144" s="38">
        <v>-135438</v>
      </c>
      <c r="X144" s="38">
        <v>-588.51599999999996</v>
      </c>
      <c r="Y144">
        <v>-8.4037000000000007E-9</v>
      </c>
      <c r="Z144">
        <v>-19298.5</v>
      </c>
      <c r="AA144" s="41">
        <v>5000</v>
      </c>
      <c r="AB144">
        <v>2</v>
      </c>
      <c r="AC144">
        <v>15</v>
      </c>
      <c r="AD144">
        <v>1</v>
      </c>
      <c r="AE144">
        <v>65</v>
      </c>
      <c r="AF144">
        <v>0.5</v>
      </c>
      <c r="AJ144" s="41"/>
    </row>
    <row r="145" spans="1:67">
      <c r="A145" s="38" t="s">
        <v>60</v>
      </c>
      <c r="B145" s="38" t="s">
        <v>184</v>
      </c>
      <c r="C145" s="38" t="s">
        <v>482</v>
      </c>
      <c r="D145" s="38"/>
      <c r="E145" s="39">
        <v>44.009799999999998</v>
      </c>
      <c r="F145" s="38">
        <v>1.8E-3</v>
      </c>
      <c r="G145" s="76">
        <v>-94051</v>
      </c>
      <c r="H145" s="78">
        <v>51.07</v>
      </c>
      <c r="I145" s="44">
        <v>5000</v>
      </c>
      <c r="J145" s="38" t="s">
        <v>483</v>
      </c>
      <c r="K145" s="42">
        <v>5000</v>
      </c>
      <c r="L145" s="38">
        <v>4.2981999999999978</v>
      </c>
      <c r="M145" s="38">
        <v>-37.802219890004778</v>
      </c>
      <c r="N145" s="38">
        <v>-8.6166499999999996E-4</v>
      </c>
      <c r="O145" s="38">
        <v>45307</v>
      </c>
      <c r="P145" s="38">
        <v>322.14260000000002</v>
      </c>
      <c r="Q145" s="38">
        <v>6.3131100000000003E-8</v>
      </c>
      <c r="R145" s="38">
        <v>-95927.52</v>
      </c>
      <c r="S145" s="45">
        <v>3000</v>
      </c>
      <c r="T145" s="38">
        <v>-7.8455999999999992</v>
      </c>
      <c r="U145" s="38">
        <v>75.711258080079574</v>
      </c>
      <c r="V145" s="38">
        <v>8.51318E-4</v>
      </c>
      <c r="W145" s="38">
        <v>-95988.5</v>
      </c>
      <c r="X145" s="38">
        <v>-1023.3574</v>
      </c>
      <c r="Y145">
        <v>-1.6604850000000001E-8</v>
      </c>
      <c r="Z145">
        <v>-84305</v>
      </c>
      <c r="AA145" s="41">
        <v>5000</v>
      </c>
      <c r="AB145">
        <v>2</v>
      </c>
      <c r="AC145">
        <v>15</v>
      </c>
      <c r="AD145">
        <v>1</v>
      </c>
      <c r="AE145">
        <v>65</v>
      </c>
      <c r="AF145">
        <v>1</v>
      </c>
    </row>
    <row r="146" spans="1:67">
      <c r="A146" s="38" t="s">
        <v>484</v>
      </c>
      <c r="B146" s="38" t="s">
        <v>184</v>
      </c>
      <c r="C146" s="38" t="s">
        <v>485</v>
      </c>
      <c r="D146" s="38"/>
      <c r="E146" s="39">
        <v>98.91579999999999</v>
      </c>
      <c r="F146" s="38">
        <v>4.0499999999999998E-3</v>
      </c>
      <c r="G146" s="76">
        <v>-52600</v>
      </c>
      <c r="H146" s="78">
        <v>67.816000000000003</v>
      </c>
      <c r="I146" s="38">
        <v>2000</v>
      </c>
      <c r="J146" s="38" t="s">
        <v>434</v>
      </c>
      <c r="K146" s="42">
        <v>2000</v>
      </c>
      <c r="L146" s="38">
        <v>1.7916489999999996</v>
      </c>
      <c r="M146" s="38">
        <v>-6.2131670024614607</v>
      </c>
      <c r="N146" s="38">
        <v>-2.7873650000000008E-4</v>
      </c>
      <c r="O146" s="38">
        <v>64369.199000000001</v>
      </c>
      <c r="P146" s="38">
        <v>222.54721999999992</v>
      </c>
      <c r="Q146" s="38">
        <v>2.9871724999999986E-8</v>
      </c>
      <c r="R146" s="38">
        <v>-54442.105450000003</v>
      </c>
      <c r="S146" s="42">
        <v>2000</v>
      </c>
      <c r="T146" s="38">
        <v>3</v>
      </c>
      <c r="U146" s="38">
        <v>15</v>
      </c>
      <c r="V146" s="38">
        <v>1</v>
      </c>
      <c r="W146" s="38">
        <v>65</v>
      </c>
      <c r="X146" s="38">
        <v>0.5</v>
      </c>
      <c r="Y146" s="38">
        <v>20</v>
      </c>
      <c r="Z146" s="38">
        <v>1</v>
      </c>
    </row>
    <row r="147" spans="1:67">
      <c r="A147" s="38" t="s">
        <v>486</v>
      </c>
      <c r="B147" s="38" t="s">
        <v>184</v>
      </c>
      <c r="C147" s="38" t="s">
        <v>487</v>
      </c>
      <c r="D147" s="38"/>
      <c r="E147" s="39">
        <v>66.007199999999997</v>
      </c>
      <c r="F147" s="38">
        <v>1.92E-3</v>
      </c>
      <c r="G147" s="76">
        <v>-152700</v>
      </c>
      <c r="H147" s="78">
        <v>61.850999999999999</v>
      </c>
      <c r="I147" s="38">
        <v>2000</v>
      </c>
      <c r="J147" s="38" t="s">
        <v>434</v>
      </c>
      <c r="K147" s="42">
        <v>2000</v>
      </c>
      <c r="L147" s="38">
        <v>-4.3461490000000005</v>
      </c>
      <c r="M147" s="38">
        <v>53.097080808523742</v>
      </c>
      <c r="N147" s="38">
        <v>8.0448949999999998E-4</v>
      </c>
      <c r="O147" s="38">
        <v>-22398.45</v>
      </c>
      <c r="P147" s="38">
        <v>-422.84796000000006</v>
      </c>
      <c r="Q147" s="38">
        <v>-3.4248025000000001E-8</v>
      </c>
      <c r="R147" s="38">
        <v>-150124.77475000001</v>
      </c>
      <c r="S147" s="42">
        <v>2000</v>
      </c>
      <c r="T147" s="38">
        <v>3</v>
      </c>
      <c r="U147" s="38">
        <v>15</v>
      </c>
      <c r="V147" s="38">
        <v>1</v>
      </c>
      <c r="W147" s="38">
        <v>65</v>
      </c>
      <c r="X147" s="38">
        <v>0.5</v>
      </c>
      <c r="Y147" s="38">
        <v>31</v>
      </c>
      <c r="Z147" s="38">
        <v>1</v>
      </c>
    </row>
    <row r="148" spans="1:67">
      <c r="A148" s="38" t="s">
        <v>488</v>
      </c>
      <c r="B148" s="38" t="s">
        <v>184</v>
      </c>
      <c r="C148" s="38" t="s">
        <v>489</v>
      </c>
      <c r="D148" s="38"/>
      <c r="E148" s="39">
        <v>60.0764</v>
      </c>
      <c r="F148" s="38">
        <v>2.4599999999999999E-3</v>
      </c>
      <c r="G148" s="76">
        <v>-33870</v>
      </c>
      <c r="H148" s="78">
        <v>55.338000000000001</v>
      </c>
      <c r="I148" s="44">
        <v>3200</v>
      </c>
      <c r="J148" s="38" t="s">
        <v>490</v>
      </c>
      <c r="K148" s="45">
        <v>2000</v>
      </c>
      <c r="L148" s="38">
        <v>0</v>
      </c>
      <c r="M148" s="38" t="s">
        <v>237</v>
      </c>
      <c r="N148" s="38">
        <v>13.196</v>
      </c>
      <c r="O148" s="38">
        <v>4.84E-4</v>
      </c>
      <c r="P148" s="38">
        <v>0</v>
      </c>
      <c r="Q148" s="38">
        <v>0</v>
      </c>
      <c r="R148" s="46">
        <v>-3.983E-8</v>
      </c>
      <c r="S148" s="38">
        <v>-5173</v>
      </c>
      <c r="T148" s="42">
        <v>3200</v>
      </c>
      <c r="U148" s="38">
        <v>8.1626499999999957</v>
      </c>
      <c r="V148" s="38">
        <v>-85.836812188066588</v>
      </c>
      <c r="W148" s="38">
        <v>-2.6198315000000002E-3</v>
      </c>
      <c r="X148" s="38">
        <v>-9680.851499999997</v>
      </c>
      <c r="Y148" s="38">
        <v>372.98601999999994</v>
      </c>
      <c r="Z148" s="38">
        <v>6.3535874999999991E-8</v>
      </c>
      <c r="AA148" s="38">
        <v>-34821.43015</v>
      </c>
      <c r="AB148" s="38">
        <v>368.3</v>
      </c>
      <c r="AC148" s="38">
        <v>5.8996497999999953</v>
      </c>
      <c r="AD148" s="38">
        <v>-70.653865120346396</v>
      </c>
      <c r="AE148" s="38">
        <v>-8.738315E-4</v>
      </c>
      <c r="AF148" s="38">
        <v>68119.14850000001</v>
      </c>
      <c r="AG148" s="38">
        <v>372.98601999999994</v>
      </c>
      <c r="AH148" s="38">
        <v>6.3535874999999991E-8</v>
      </c>
      <c r="AI148" s="38">
        <v>-35936.53875</v>
      </c>
      <c r="AJ148" s="38">
        <v>388.36</v>
      </c>
      <c r="AK148" s="38">
        <v>-2.2273501000000024</v>
      </c>
      <c r="AL148" s="38">
        <v>-22.728336035022096</v>
      </c>
      <c r="AM148" s="38">
        <v>1.16371685E-2</v>
      </c>
      <c r="AN148" s="38">
        <v>68119.14850000001</v>
      </c>
      <c r="AO148" s="38">
        <v>372.98601999999994</v>
      </c>
      <c r="AP148" s="38">
        <v>6.3535874999999991E-8</v>
      </c>
      <c r="AQ148" s="38">
        <v>-37618.763149999999</v>
      </c>
      <c r="AR148" s="38">
        <v>432</v>
      </c>
      <c r="AS148" s="38">
        <v>3.196649899999997</v>
      </c>
      <c r="AT148" s="38">
        <v>-48.756350069005215</v>
      </c>
      <c r="AU148" s="38">
        <v>7.6816850000000002E-4</v>
      </c>
      <c r="AV148" s="38">
        <v>613119.14850000001</v>
      </c>
      <c r="AW148" s="38">
        <v>372.98601999999994</v>
      </c>
      <c r="AX148" s="38">
        <v>6.3535874999999991E-8</v>
      </c>
      <c r="AY148" s="42">
        <v>-39827.184249999998</v>
      </c>
      <c r="AZ148" s="38">
        <v>881.8</v>
      </c>
      <c r="BA148" s="38">
        <v>4.0724497999999976</v>
      </c>
      <c r="BB148" s="38">
        <v>-39.298507355736319</v>
      </c>
      <c r="BC148" s="38">
        <v>-6.7040149999999989E-4</v>
      </c>
      <c r="BD148" s="38">
        <v>54137.648500000003</v>
      </c>
      <c r="BE148" s="38">
        <v>372.98601999999994</v>
      </c>
      <c r="BF148" s="38">
        <v>5.4535874999999989E-8</v>
      </c>
      <c r="BG148">
        <v>-51646.802150000003</v>
      </c>
      <c r="BH148">
        <v>2000</v>
      </c>
      <c r="BI148">
        <v>10.6150498</v>
      </c>
      <c r="BJ148">
        <v>-100.8932343363511</v>
      </c>
      <c r="BK148">
        <v>-1.4192145E-3</v>
      </c>
      <c r="BL148">
        <v>90719.5</v>
      </c>
      <c r="BM148">
        <v>1096.3879999999999</v>
      </c>
      <c r="BN148">
        <v>7.4450874999999993E-8</v>
      </c>
      <c r="BO148">
        <v>-57448.802150000003</v>
      </c>
    </row>
    <row r="149" spans="1:67">
      <c r="A149" s="38" t="s">
        <v>491</v>
      </c>
      <c r="B149" s="38" t="s">
        <v>184</v>
      </c>
      <c r="C149" s="38" t="s">
        <v>492</v>
      </c>
      <c r="D149" s="38"/>
      <c r="E149" s="39">
        <v>76.143000000000001</v>
      </c>
      <c r="F149" s="38">
        <v>3.1099999999999999E-3</v>
      </c>
      <c r="G149" s="76">
        <v>27950</v>
      </c>
      <c r="H149" s="78">
        <v>56.851999999999997</v>
      </c>
      <c r="I149" s="38">
        <v>3000</v>
      </c>
      <c r="J149" s="38" t="s">
        <v>493</v>
      </c>
      <c r="K149" s="42">
        <v>3000</v>
      </c>
      <c r="L149" s="38">
        <v>8.8162996000000007</v>
      </c>
      <c r="M149" s="38">
        <v>-102.37204879043608</v>
      </c>
      <c r="N149" s="38">
        <v>-3.7068190000000005E-3</v>
      </c>
      <c r="O149" s="38">
        <v>-118938.44899999999</v>
      </c>
      <c r="P149" s="38">
        <v>139.31401999999991</v>
      </c>
      <c r="Q149" s="38">
        <v>1.6159149999999994E-8</v>
      </c>
      <c r="R149" s="38">
        <v>29844.6597</v>
      </c>
      <c r="S149" s="38">
        <v>368.3</v>
      </c>
      <c r="T149" s="38">
        <v>4.2902995999999973</v>
      </c>
      <c r="U149" s="38">
        <v>-72.006157418554722</v>
      </c>
      <c r="V149" s="38">
        <v>-2.1481899999999999E-4</v>
      </c>
      <c r="W149" s="38">
        <v>36661.550999999999</v>
      </c>
      <c r="X149" s="38">
        <v>139.31401999999991</v>
      </c>
      <c r="Y149" s="38">
        <v>1.6159149999999994E-8</v>
      </c>
      <c r="Z149" s="38">
        <v>27614.442500000001</v>
      </c>
      <c r="AA149" s="38">
        <v>388.36</v>
      </c>
      <c r="AB149" s="38">
        <v>-11.963700200000002</v>
      </c>
      <c r="AC149" s="38">
        <v>23.844900752093864</v>
      </c>
      <c r="AD149" s="38">
        <v>2.4807181000000001E-2</v>
      </c>
      <c r="AE149" s="38">
        <v>36661.550999999999</v>
      </c>
      <c r="AF149" s="38">
        <v>139.31401999999991</v>
      </c>
      <c r="AG149" s="38">
        <v>1.6159149999999994E-8</v>
      </c>
      <c r="AH149" s="38">
        <v>24249.944139399999</v>
      </c>
      <c r="AI149" s="38">
        <v>432</v>
      </c>
      <c r="AJ149" s="38">
        <v>-1.1157001999999991</v>
      </c>
      <c r="AK149" s="38">
        <v>-28.211127315872393</v>
      </c>
      <c r="AL149" s="38">
        <v>3.0691809999999998E-3</v>
      </c>
      <c r="AM149" s="38">
        <v>1126661.551</v>
      </c>
      <c r="AN149" s="38">
        <v>139.31401999999991</v>
      </c>
      <c r="AO149" s="38">
        <v>1.6159149999999994E-8</v>
      </c>
      <c r="AP149" s="38">
        <v>19833.1515</v>
      </c>
      <c r="AQ149" s="38">
        <v>881.8</v>
      </c>
      <c r="AR149" s="38">
        <v>0.6358996000000019</v>
      </c>
      <c r="AS149" s="38">
        <v>-9.2954418893345885</v>
      </c>
      <c r="AT149" s="38">
        <v>1.92041E-4</v>
      </c>
      <c r="AU149" s="38">
        <v>8698.5509999999995</v>
      </c>
      <c r="AV149" s="38">
        <v>139.31401999999991</v>
      </c>
      <c r="AW149" s="38">
        <v>-1.8408500000000049E-9</v>
      </c>
      <c r="AX149" s="38">
        <v>-3806.0843000000023</v>
      </c>
      <c r="AY149" s="42">
        <v>3000</v>
      </c>
      <c r="AZ149" s="38">
        <v>2</v>
      </c>
      <c r="BA149" s="38">
        <v>15</v>
      </c>
      <c r="BB149" s="38">
        <v>1</v>
      </c>
      <c r="BC149" s="38">
        <v>81</v>
      </c>
      <c r="BD149" s="38">
        <v>2</v>
      </c>
    </row>
    <row r="150" spans="1:67">
      <c r="A150" s="37" t="s">
        <v>34</v>
      </c>
      <c r="B150" t="s">
        <v>149</v>
      </c>
      <c r="C150" t="s">
        <v>494</v>
      </c>
      <c r="E150" s="39">
        <v>40.078000000000003</v>
      </c>
      <c r="F150">
        <v>1.55</v>
      </c>
      <c r="G150" s="75">
        <v>0</v>
      </c>
      <c r="H150" s="77">
        <v>9.94</v>
      </c>
      <c r="I150" s="40">
        <v>4500</v>
      </c>
      <c r="J150" s="38" t="s">
        <v>495</v>
      </c>
      <c r="K150">
        <v>720</v>
      </c>
      <c r="L150">
        <v>220</v>
      </c>
      <c r="M150" t="s">
        <v>165</v>
      </c>
      <c r="N150">
        <v>-8.9800000000000005E-2</v>
      </c>
      <c r="O150">
        <v>4.9325000000000003E-3</v>
      </c>
      <c r="P150">
        <v>0</v>
      </c>
      <c r="Q150">
        <v>0</v>
      </c>
      <c r="R150">
        <v>0</v>
      </c>
      <c r="S150">
        <v>567.45996000000002</v>
      </c>
      <c r="T150">
        <v>1112</v>
      </c>
      <c r="U150">
        <v>2040</v>
      </c>
      <c r="V150" t="s">
        <v>152</v>
      </c>
      <c r="W150">
        <v>7</v>
      </c>
      <c r="X150">
        <v>0</v>
      </c>
      <c r="Y150">
        <v>0</v>
      </c>
      <c r="Z150">
        <v>0</v>
      </c>
      <c r="AA150">
        <v>0</v>
      </c>
      <c r="AB150">
        <v>823</v>
      </c>
      <c r="AC150">
        <v>1757</v>
      </c>
      <c r="AD150">
        <v>36626</v>
      </c>
      <c r="AE150" t="s">
        <v>153</v>
      </c>
      <c r="AF150">
        <v>8.6397999999999993</v>
      </c>
      <c r="AG150">
        <v>-1.7684E-3</v>
      </c>
      <c r="AH150" s="38">
        <v>0</v>
      </c>
      <c r="AI150">
        <v>0</v>
      </c>
      <c r="AJ150" s="52">
        <v>2.8784200000000002E-7</v>
      </c>
      <c r="AK150">
        <v>38466</v>
      </c>
      <c r="AL150" s="41">
        <v>4500</v>
      </c>
      <c r="AM150">
        <v>1</v>
      </c>
      <c r="AN150">
        <v>16</v>
      </c>
      <c r="AO150">
        <v>1</v>
      </c>
    </row>
    <row r="151" spans="1:67">
      <c r="A151" s="38" t="s">
        <v>496</v>
      </c>
      <c r="B151" s="38" t="s">
        <v>155</v>
      </c>
      <c r="C151" s="38" t="s">
        <v>497</v>
      </c>
      <c r="D151" s="38"/>
      <c r="E151" s="39">
        <v>164.08787999999998</v>
      </c>
      <c r="F151" s="38">
        <v>2.504</v>
      </c>
      <c r="G151" s="76">
        <v>-224280</v>
      </c>
      <c r="H151" s="78">
        <v>46.17</v>
      </c>
      <c r="I151" s="38">
        <v>800</v>
      </c>
      <c r="J151" s="38" t="s">
        <v>498</v>
      </c>
      <c r="K151" s="42">
        <v>800</v>
      </c>
      <c r="L151" s="38">
        <v>20.375300099999997</v>
      </c>
      <c r="M151" s="38">
        <v>-15.950946602817453</v>
      </c>
      <c r="N151" s="38">
        <v>-1.4206265000000001E-2</v>
      </c>
      <c r="O151" s="38">
        <v>541667</v>
      </c>
      <c r="P151" s="38">
        <v>1753.3240000000001</v>
      </c>
      <c r="Q151" s="38">
        <v>-6.2189629999999995E-7</v>
      </c>
      <c r="R151" s="38">
        <v>-238271.96460000001</v>
      </c>
      <c r="S151" s="38">
        <v>720</v>
      </c>
      <c r="T151" s="38">
        <v>16.454500000000003</v>
      </c>
      <c r="U151" s="38">
        <v>10.610502986169195</v>
      </c>
      <c r="V151" s="38">
        <v>-1.1843764999999999E-2</v>
      </c>
      <c r="W151" s="38">
        <v>511167</v>
      </c>
      <c r="X151" s="38">
        <v>1753.3240000000001</v>
      </c>
      <c r="Y151" s="38">
        <v>-6.2189629999999995E-7</v>
      </c>
      <c r="Z151" s="38">
        <v>-240005.49825999999</v>
      </c>
      <c r="AA151" s="42">
        <v>800</v>
      </c>
      <c r="AB151" s="38">
        <v>3</v>
      </c>
      <c r="AC151" s="38">
        <v>57</v>
      </c>
      <c r="AD151" s="38">
        <v>1</v>
      </c>
      <c r="AE151" s="38">
        <v>65</v>
      </c>
      <c r="AF151" s="38">
        <v>3</v>
      </c>
      <c r="AG151" s="38">
        <v>16</v>
      </c>
      <c r="AH151" s="38">
        <v>1</v>
      </c>
    </row>
    <row r="152" spans="1:67">
      <c r="A152" s="38" t="s">
        <v>499</v>
      </c>
      <c r="B152" s="38" t="s">
        <v>155</v>
      </c>
      <c r="C152" s="38" t="s">
        <v>500</v>
      </c>
      <c r="D152" s="38" t="s">
        <v>501</v>
      </c>
      <c r="E152" s="39">
        <v>74.092680000000001</v>
      </c>
      <c r="F152" s="38">
        <v>2.2400000000000002</v>
      </c>
      <c r="G152" s="76">
        <v>-235680</v>
      </c>
      <c r="H152" s="78">
        <v>19.93</v>
      </c>
      <c r="I152" s="38">
        <v>800</v>
      </c>
      <c r="J152" s="38" t="s">
        <v>498</v>
      </c>
      <c r="K152" s="42">
        <v>800</v>
      </c>
      <c r="L152" s="38">
        <v>-8.8008209000000015</v>
      </c>
      <c r="M152" s="38">
        <v>126.37813425452941</v>
      </c>
      <c r="N152" s="38">
        <v>5.3430530000000004E-3</v>
      </c>
      <c r="O152" s="38">
        <v>302783</v>
      </c>
      <c r="P152" s="38">
        <v>112.738</v>
      </c>
      <c r="Q152" s="38">
        <v>-9.6092435000000001E-7</v>
      </c>
      <c r="R152" s="38">
        <v>-240884.78719999999</v>
      </c>
      <c r="S152" s="38">
        <v>720</v>
      </c>
      <c r="T152" s="38">
        <v>-12.721621000000003</v>
      </c>
      <c r="U152" s="38">
        <v>152.93958384351606</v>
      </c>
      <c r="V152" s="38">
        <v>7.7055530000000004E-3</v>
      </c>
      <c r="W152" s="38">
        <v>272283</v>
      </c>
      <c r="X152" s="38">
        <v>112.738</v>
      </c>
      <c r="Y152" s="38">
        <v>-9.6092435000000001E-7</v>
      </c>
      <c r="Z152" s="38">
        <v>-242618.32086000001</v>
      </c>
      <c r="AA152" s="42">
        <v>800</v>
      </c>
      <c r="AB152" s="38">
        <v>3</v>
      </c>
      <c r="AC152" s="38">
        <v>65</v>
      </c>
      <c r="AD152" s="38">
        <v>1</v>
      </c>
      <c r="AE152" s="38">
        <v>38</v>
      </c>
      <c r="AF152" s="38">
        <v>1</v>
      </c>
      <c r="AG152" s="38">
        <v>16</v>
      </c>
      <c r="AH152" s="38">
        <v>1</v>
      </c>
    </row>
    <row r="153" spans="1:67">
      <c r="A153" s="38" t="s">
        <v>502</v>
      </c>
      <c r="B153" s="38" t="s">
        <v>184</v>
      </c>
      <c r="C153" s="38" t="s">
        <v>503</v>
      </c>
      <c r="D153" s="38"/>
      <c r="E153" s="39">
        <v>80.156000000000006</v>
      </c>
      <c r="F153" s="38">
        <v>3.29E-3</v>
      </c>
      <c r="G153" s="76">
        <v>82660</v>
      </c>
      <c r="H153" s="78">
        <v>61.289000000000001</v>
      </c>
      <c r="I153" s="38">
        <v>2000</v>
      </c>
      <c r="J153" s="38" t="s">
        <v>498</v>
      </c>
      <c r="K153" s="42">
        <v>2000</v>
      </c>
      <c r="L153" s="38">
        <v>8.9896501999999998</v>
      </c>
      <c r="M153" s="38">
        <v>-124.9196255611061</v>
      </c>
      <c r="N153" s="38">
        <v>3.5291699999999999E-3</v>
      </c>
      <c r="O153" s="38">
        <v>141286</v>
      </c>
      <c r="P153" s="38">
        <v>785.97400000000005</v>
      </c>
      <c r="Q153" s="38">
        <v>1.01687E-7</v>
      </c>
      <c r="R153" s="38">
        <v>77926.147400000002</v>
      </c>
      <c r="S153" s="38">
        <v>720</v>
      </c>
      <c r="T153" s="38">
        <v>1.14805</v>
      </c>
      <c r="U153" s="38">
        <v>-71.796726383132736</v>
      </c>
      <c r="V153" s="38">
        <v>8.2541699999999999E-3</v>
      </c>
      <c r="W153" s="38">
        <v>80286</v>
      </c>
      <c r="X153" s="38">
        <v>785.97400000000005</v>
      </c>
      <c r="Y153" s="38">
        <v>1.01687E-7</v>
      </c>
      <c r="Z153" s="38">
        <v>74459.08008</v>
      </c>
      <c r="AA153" s="38">
        <v>1112</v>
      </c>
      <c r="AB153" s="38">
        <v>15.32765</v>
      </c>
      <c r="AC153" s="38">
        <v>-159.82201750155468</v>
      </c>
      <c r="AD153" s="38">
        <v>-1.6108299999999999E-3</v>
      </c>
      <c r="AE153" s="38">
        <v>80286</v>
      </c>
      <c r="AF153" s="38">
        <v>785.97400000000005</v>
      </c>
      <c r="AG153" s="38">
        <v>1.01687E-7</v>
      </c>
      <c r="AH153" s="38">
        <v>73948.289059999996</v>
      </c>
      <c r="AI153" s="38">
        <v>1757</v>
      </c>
      <c r="AJ153" s="38">
        <v>18.295649999999998</v>
      </c>
      <c r="AK153" s="38">
        <v>-131.27670751155131</v>
      </c>
      <c r="AL153" s="38">
        <v>-5.0248300000000001E-3</v>
      </c>
      <c r="AM153" s="38">
        <v>80285.999999719803</v>
      </c>
      <c r="AN153" s="38">
        <v>785.97400000000005</v>
      </c>
      <c r="AO153" s="38">
        <v>1.01687E-7</v>
      </c>
      <c r="AP153" s="38">
        <v>-1566</v>
      </c>
      <c r="AQ153" s="42">
        <v>2000</v>
      </c>
      <c r="AR153" s="38">
        <v>1</v>
      </c>
      <c r="AS153" s="38">
        <v>16</v>
      </c>
      <c r="AT153" s="38">
        <v>2</v>
      </c>
    </row>
    <row r="154" spans="1:67">
      <c r="A154" s="38" t="s">
        <v>504</v>
      </c>
      <c r="B154" s="38" t="s">
        <v>161</v>
      </c>
      <c r="C154" s="38" t="s">
        <v>505</v>
      </c>
      <c r="D154" s="38" t="s">
        <v>506</v>
      </c>
      <c r="E154" s="39">
        <v>271.84700000000004</v>
      </c>
      <c r="F154" s="38" t="s">
        <v>370</v>
      </c>
      <c r="G154" s="76">
        <v>-512040</v>
      </c>
      <c r="H154" s="78">
        <v>45.11</v>
      </c>
      <c r="I154" s="38">
        <v>1900</v>
      </c>
      <c r="J154" s="38" t="s">
        <v>507</v>
      </c>
      <c r="K154" s="38">
        <v>1750</v>
      </c>
      <c r="L154" s="38">
        <v>35870</v>
      </c>
      <c r="M154" s="38" t="s">
        <v>152</v>
      </c>
      <c r="N154" s="38">
        <v>72.233299000000002</v>
      </c>
      <c r="O154" s="38">
        <v>6.6666700000000002E-4</v>
      </c>
      <c r="P154" s="38">
        <v>0</v>
      </c>
      <c r="Q154" s="38">
        <v>0</v>
      </c>
      <c r="R154" s="38">
        <v>0</v>
      </c>
      <c r="S154" s="38">
        <v>-9620</v>
      </c>
      <c r="T154" s="42">
        <v>1900</v>
      </c>
      <c r="U154" s="38">
        <v>9.6787503999999984</v>
      </c>
      <c r="V154" s="38">
        <v>-11.449897406017044</v>
      </c>
      <c r="W154" s="38">
        <v>-3.1172825000000005E-3</v>
      </c>
      <c r="X154" s="38">
        <v>905857.5</v>
      </c>
      <c r="Y154" s="38">
        <v>2358.02594</v>
      </c>
      <c r="Z154" s="38">
        <v>2.6850068749999998E-6</v>
      </c>
      <c r="AA154" s="38">
        <v>-535723.23944999999</v>
      </c>
      <c r="AB154" s="38">
        <v>720</v>
      </c>
      <c r="AC154" s="38">
        <v>1.8371501999999964</v>
      </c>
      <c r="AD154" s="38">
        <v>41.673001771956478</v>
      </c>
      <c r="AE154" s="38">
        <v>1.6077175000000004E-3</v>
      </c>
      <c r="AF154" s="38">
        <v>844857.5</v>
      </c>
      <c r="AG154" s="38">
        <v>2358.02594</v>
      </c>
      <c r="AH154" s="38">
        <v>2.6850068749999998E-6</v>
      </c>
      <c r="AI154" s="38">
        <v>-539190.30677000002</v>
      </c>
      <c r="AJ154" s="38">
        <v>800</v>
      </c>
      <c r="AK154" s="38">
        <v>-151.98084800000001</v>
      </c>
      <c r="AL154" s="38">
        <v>1143.9317551410804</v>
      </c>
      <c r="AM154" s="38">
        <v>7.0482717499999986E-2</v>
      </c>
      <c r="AN154" s="38">
        <v>17560407.5</v>
      </c>
      <c r="AO154" s="38">
        <v>2358.02594</v>
      </c>
      <c r="AP154" s="38">
        <v>4.4067687500000005E-7</v>
      </c>
      <c r="AQ154" s="38">
        <v>-662251.78016999993</v>
      </c>
      <c r="AR154" s="38">
        <v>1000</v>
      </c>
      <c r="AS154" s="38">
        <v>-160.720854</v>
      </c>
      <c r="AT154" s="38">
        <v>1154.3855837259159</v>
      </c>
      <c r="AU154" s="38">
        <v>9.1492717499999987E-2</v>
      </c>
      <c r="AV154" s="38">
        <v>920407.5</v>
      </c>
      <c r="AW154" s="38">
        <v>2358.02594</v>
      </c>
      <c r="AX154" s="38">
        <v>4.4067687500000005E-7</v>
      </c>
      <c r="AY154" s="38">
        <v>-616701.79016999993</v>
      </c>
      <c r="AZ154" s="38">
        <v>1043</v>
      </c>
      <c r="BA154" s="38">
        <v>646.99916999999994</v>
      </c>
      <c r="BB154" s="38">
        <v>-4459.1526029038623</v>
      </c>
      <c r="BC154" s="38">
        <v>-0.29571728250000001</v>
      </c>
      <c r="BD154" s="38">
        <v>920407.5</v>
      </c>
      <c r="BE154" s="38">
        <v>2358.02594</v>
      </c>
      <c r="BF154" s="38">
        <v>4.4067687500000005E-7</v>
      </c>
      <c r="BG154" s="38">
        <v>-195475.82417000004</v>
      </c>
      <c r="BH154" s="38">
        <v>1060</v>
      </c>
      <c r="BI154" s="38">
        <v>39.831151999999996</v>
      </c>
      <c r="BJ154" s="38">
        <v>-229.60548587858304</v>
      </c>
      <c r="BK154" s="38">
        <v>-9.3172824999999994E-3</v>
      </c>
      <c r="BL154" s="38">
        <v>920407.5</v>
      </c>
      <c r="BM154" s="38">
        <v>2358.02594</v>
      </c>
      <c r="BN154" s="38">
        <v>4.4067687500000005E-7</v>
      </c>
      <c r="BO154" s="38">
        <v>-517274.87017000001</v>
      </c>
    </row>
    <row r="155" spans="1:67">
      <c r="A155" s="38" t="s">
        <v>508</v>
      </c>
      <c r="B155" s="38" t="s">
        <v>161</v>
      </c>
      <c r="C155" s="38" t="s">
        <v>509</v>
      </c>
      <c r="D155" s="38"/>
      <c r="E155" s="39">
        <v>254.099324</v>
      </c>
      <c r="F155" s="38">
        <v>3.09</v>
      </c>
      <c r="G155" s="76">
        <v>-798000</v>
      </c>
      <c r="H155" s="78">
        <v>45.23</v>
      </c>
      <c r="I155" s="44">
        <v>2000</v>
      </c>
      <c r="J155" s="38" t="s">
        <v>510</v>
      </c>
      <c r="K155" s="38">
        <v>1413.15</v>
      </c>
      <c r="L155" s="38">
        <v>1590</v>
      </c>
      <c r="M155" s="38" t="s">
        <v>165</v>
      </c>
      <c r="N155" s="38">
        <v>-45.041801</v>
      </c>
      <c r="O155" s="38">
        <v>2.6998600000000001E-2</v>
      </c>
      <c r="P155" s="38">
        <v>-91550704</v>
      </c>
      <c r="Q155" s="38">
        <v>0</v>
      </c>
      <c r="R155" s="38">
        <v>0</v>
      </c>
      <c r="S155" s="38">
        <v>146350</v>
      </c>
      <c r="T155" s="38">
        <v>1626.15</v>
      </c>
      <c r="U155" s="38">
        <v>23970</v>
      </c>
      <c r="V155" s="38" t="s">
        <v>152</v>
      </c>
      <c r="W155" s="38">
        <v>96.85</v>
      </c>
      <c r="X155" s="38">
        <v>0</v>
      </c>
      <c r="Y155" s="38">
        <v>0</v>
      </c>
      <c r="Z155" s="38">
        <v>0</v>
      </c>
      <c r="AA155" s="38">
        <v>0</v>
      </c>
      <c r="AB155" s="38">
        <v>-45323</v>
      </c>
      <c r="AC155" s="42">
        <v>2000</v>
      </c>
      <c r="AD155" s="38">
        <v>31.167850999999995</v>
      </c>
      <c r="AE155" s="38">
        <v>-129.7525006516853</v>
      </c>
      <c r="AF155" s="38">
        <v>-4.6225695000000015E-3</v>
      </c>
      <c r="AG155" s="38">
        <v>1129011.5</v>
      </c>
      <c r="AH155" s="38">
        <v>3524.6599799999999</v>
      </c>
      <c r="AI155" s="38">
        <v>7.6542052499999993E-7</v>
      </c>
      <c r="AJ155" s="38">
        <v>-827081.55575000006</v>
      </c>
      <c r="AK155" s="38">
        <v>317.3</v>
      </c>
      <c r="AL155" s="38">
        <v>36.153850599999998</v>
      </c>
      <c r="AM155" s="38">
        <v>-158.42509682503942</v>
      </c>
      <c r="AN155" s="38">
        <v>-1.09925695E-2</v>
      </c>
      <c r="AO155" s="38">
        <v>1129011.5</v>
      </c>
      <c r="AP155" s="38">
        <v>3524.6599799999999</v>
      </c>
      <c r="AQ155" s="38">
        <v>7.6542052499999993E-7</v>
      </c>
      <c r="AR155" s="38">
        <v>-826454.82535000006</v>
      </c>
      <c r="AS155" s="38">
        <v>552.29999999999995</v>
      </c>
      <c r="AT155" s="38">
        <v>35.503850999999997</v>
      </c>
      <c r="AU155" s="38">
        <v>-146.85702924162388</v>
      </c>
      <c r="AV155" s="38">
        <v>-1.13915695E-2</v>
      </c>
      <c r="AW155" s="38">
        <v>1085519.5</v>
      </c>
      <c r="AX155" s="38">
        <v>3711.57998</v>
      </c>
      <c r="AY155" s="38">
        <v>7.9102052499999994E-7</v>
      </c>
      <c r="AZ155" s="38">
        <v>-834773.15055000002</v>
      </c>
      <c r="BA155" s="38">
        <v>720</v>
      </c>
      <c r="BB155" s="38">
        <v>27.662250999999994</v>
      </c>
      <c r="BC155" s="38">
        <v>-93.734131579500854</v>
      </c>
      <c r="BD155" s="38">
        <v>-6.6665695000000004E-3</v>
      </c>
      <c r="BE155" s="38">
        <v>1024519.5</v>
      </c>
      <c r="BF155" s="38">
        <v>3711.57998</v>
      </c>
      <c r="BG155" s="38">
        <v>7.9102052499999994E-7</v>
      </c>
      <c r="BH155" s="38">
        <v>-838240.21787000005</v>
      </c>
      <c r="BI155" s="38">
        <v>1112</v>
      </c>
      <c r="BJ155" s="38">
        <v>41.841850999999991</v>
      </c>
      <c r="BK155" s="38">
        <v>-181.75942269792273</v>
      </c>
      <c r="BL155" s="38">
        <v>-1.6531569499999999E-2</v>
      </c>
      <c r="BM155" s="38">
        <v>1024519.5</v>
      </c>
      <c r="BN155" s="38">
        <v>3711.57998</v>
      </c>
      <c r="BO155" s="38">
        <v>7.9102052499999994E-7</v>
      </c>
    </row>
    <row r="156" spans="1:67">
      <c r="A156" s="49" t="s">
        <v>511</v>
      </c>
      <c r="B156" s="38" t="s">
        <v>512</v>
      </c>
      <c r="C156" s="38" t="s">
        <v>513</v>
      </c>
      <c r="D156" s="38" t="s">
        <v>514</v>
      </c>
      <c r="E156" s="39">
        <v>172.23910000000001</v>
      </c>
      <c r="F156" s="38">
        <v>3.27</v>
      </c>
      <c r="G156" s="76">
        <v>-554000</v>
      </c>
      <c r="H156" s="78">
        <v>28.85</v>
      </c>
      <c r="I156" s="44">
        <v>2800</v>
      </c>
      <c r="J156" s="38" t="s">
        <v>515</v>
      </c>
      <c r="K156" s="38">
        <v>1121</v>
      </c>
      <c r="L156" s="38">
        <v>3443</v>
      </c>
      <c r="M156" s="38" t="s">
        <v>165</v>
      </c>
      <c r="N156" s="38">
        <v>28.1416</v>
      </c>
      <c r="O156" s="38">
        <v>6.61241E-3</v>
      </c>
      <c r="P156" s="38">
        <v>-1442220</v>
      </c>
      <c r="Q156" s="38">
        <v>0</v>
      </c>
      <c r="R156" s="38">
        <v>0</v>
      </c>
      <c r="S156" s="38">
        <v>-2908</v>
      </c>
      <c r="T156" s="38">
        <v>1712</v>
      </c>
      <c r="U156" s="38">
        <v>3391</v>
      </c>
      <c r="V156" s="38" t="s">
        <v>165</v>
      </c>
      <c r="W156" s="38">
        <v>48.907001000000001</v>
      </c>
      <c r="X156" s="38">
        <v>0</v>
      </c>
      <c r="Y156" s="38">
        <v>0</v>
      </c>
      <c r="Z156" s="38">
        <v>0</v>
      </c>
      <c r="AA156" s="38">
        <v>0</v>
      </c>
      <c r="AB156" s="38">
        <v>-16529</v>
      </c>
      <c r="AC156" s="45">
        <v>2403</v>
      </c>
      <c r="AD156" s="38">
        <v>17000</v>
      </c>
      <c r="AE156" s="38" t="s">
        <v>516</v>
      </c>
      <c r="AF156" s="38">
        <v>50</v>
      </c>
      <c r="AG156" s="38">
        <v>0</v>
      </c>
      <c r="AH156" s="38">
        <v>0</v>
      </c>
      <c r="AI156" s="38">
        <v>0</v>
      </c>
      <c r="AJ156" s="38">
        <v>0</v>
      </c>
      <c r="AK156" s="38">
        <v>-2155</v>
      </c>
      <c r="AL156" s="42">
        <v>2800</v>
      </c>
      <c r="AM156" s="38">
        <v>-11.300140999999996</v>
      </c>
      <c r="AN156" s="38">
        <v>183.34081275377548</v>
      </c>
      <c r="AO156" s="38">
        <v>2.3704289999999994E-3</v>
      </c>
      <c r="AP156" s="38">
        <v>161791.446</v>
      </c>
      <c r="AQ156" s="38">
        <v>-473.51598000000001</v>
      </c>
      <c r="AR156" s="38">
        <v>4.2008000000000015E-9</v>
      </c>
      <c r="AS156" s="38">
        <v>-554155.82030000002</v>
      </c>
      <c r="AT156" s="38">
        <v>720</v>
      </c>
      <c r="AU156" s="38">
        <v>-19.141740999999996</v>
      </c>
      <c r="AV156" s="38">
        <v>236.46371041589862</v>
      </c>
      <c r="AW156" s="38">
        <v>7.0954290000000012E-3</v>
      </c>
      <c r="AX156" s="38">
        <v>100791.44600000001</v>
      </c>
      <c r="AY156" s="38">
        <v>-473.51598000000001</v>
      </c>
      <c r="AZ156" s="38">
        <v>4.2008000000000015E-9</v>
      </c>
      <c r="BA156" s="38">
        <v>-557622.88762000005</v>
      </c>
      <c r="BB156" s="38">
        <v>1112</v>
      </c>
      <c r="BC156" s="38">
        <v>-4.9621409999999955</v>
      </c>
      <c r="BD156" s="38">
        <v>148.43841929747668</v>
      </c>
      <c r="BE156" s="38">
        <v>-2.7695709999999998E-3</v>
      </c>
      <c r="BF156" s="38">
        <v>100791.44600000001</v>
      </c>
      <c r="BG156" s="38">
        <v>-473.51598000000001</v>
      </c>
      <c r="BH156" s="38">
        <v>4.2008000000000015E-9</v>
      </c>
      <c r="BI156" s="38">
        <v>-558133.96770000004</v>
      </c>
      <c r="BJ156" s="38">
        <v>1121</v>
      </c>
      <c r="BK156" s="38">
        <v>16.836960000000001</v>
      </c>
      <c r="BL156" s="38">
        <v>-42.996556753857703</v>
      </c>
      <c r="BM156" s="38">
        <v>-6.7973010000000004E-3</v>
      </c>
      <c r="BN156" s="38">
        <v>-615390.69900000002</v>
      </c>
      <c r="BO156" s="38">
        <v>996.44799999999998</v>
      </c>
    </row>
    <row r="157" spans="1:67">
      <c r="A157" s="38" t="s">
        <v>517</v>
      </c>
      <c r="B157" s="38" t="s">
        <v>155</v>
      </c>
      <c r="C157" s="38" t="s">
        <v>518</v>
      </c>
      <c r="D157" s="38" t="s">
        <v>519</v>
      </c>
      <c r="E157" s="39">
        <v>310.17672400000004</v>
      </c>
      <c r="F157" s="38">
        <v>3.14</v>
      </c>
      <c r="G157" s="76">
        <v>-984900</v>
      </c>
      <c r="H157" s="78">
        <v>56.4</v>
      </c>
      <c r="I157" s="44">
        <v>2080</v>
      </c>
      <c r="J157" s="38" t="s">
        <v>520</v>
      </c>
      <c r="K157" s="38">
        <v>1373</v>
      </c>
      <c r="L157" s="38">
        <v>3940</v>
      </c>
      <c r="M157" s="38" t="s">
        <v>165</v>
      </c>
      <c r="N157" s="38">
        <v>80</v>
      </c>
      <c r="O157" s="38">
        <v>0</v>
      </c>
      <c r="P157" s="38">
        <v>0</v>
      </c>
      <c r="Q157" s="38">
        <v>0</v>
      </c>
      <c r="R157" s="38">
        <v>0</v>
      </c>
      <c r="S157" s="38">
        <v>-19839</v>
      </c>
      <c r="T157" s="42">
        <v>2080</v>
      </c>
      <c r="U157" s="38">
        <v>22.410399999999996</v>
      </c>
      <c r="V157" s="38">
        <v>-7.1644910284940124</v>
      </c>
      <c r="W157" s="38">
        <v>-7.6297080000000024E-3</v>
      </c>
      <c r="X157" s="38">
        <v>626206</v>
      </c>
      <c r="Y157" s="38">
        <v>1992.896</v>
      </c>
      <c r="Z157" s="38">
        <v>1.296006E-7</v>
      </c>
      <c r="AA157" s="38">
        <v>-1000296.2389</v>
      </c>
      <c r="AB157" s="38">
        <v>317.3</v>
      </c>
      <c r="AC157" s="38">
        <v>27.396399599999995</v>
      </c>
      <c r="AD157" s="38">
        <v>-35.83708720184768</v>
      </c>
      <c r="AE157" s="38">
        <v>-1.3999708000000001E-2</v>
      </c>
      <c r="AF157" s="38">
        <v>626206</v>
      </c>
      <c r="AG157" s="38">
        <v>1992.896</v>
      </c>
      <c r="AH157" s="38">
        <v>1.296006E-7</v>
      </c>
      <c r="AI157" s="38">
        <v>-999669.5085</v>
      </c>
      <c r="AJ157" s="38">
        <v>552.29999999999995</v>
      </c>
      <c r="AK157" s="38">
        <v>26.746399999999994</v>
      </c>
      <c r="AL157" s="38">
        <v>-24.269019618432139</v>
      </c>
      <c r="AM157" s="38">
        <v>-1.4398708000000001E-2</v>
      </c>
      <c r="AN157" s="38">
        <v>582714</v>
      </c>
      <c r="AO157" s="38">
        <v>2179.8159999999998</v>
      </c>
      <c r="AP157" s="38">
        <v>1.5520059999999999E-7</v>
      </c>
      <c r="AQ157" s="38">
        <v>-1007987.8337</v>
      </c>
      <c r="AR157" s="38">
        <v>720</v>
      </c>
      <c r="AS157" s="38">
        <v>14.983999999999995</v>
      </c>
      <c r="AT157" s="38">
        <v>55.415326874752509</v>
      </c>
      <c r="AU157" s="38">
        <v>-7.3112079999999996E-3</v>
      </c>
      <c r="AV157" s="38">
        <v>491214</v>
      </c>
      <c r="AW157" s="38">
        <v>2179.8159999999998</v>
      </c>
      <c r="AX157" s="38">
        <v>1.5520059999999999E-7</v>
      </c>
      <c r="AY157" s="38">
        <v>-1013188.4346799999</v>
      </c>
      <c r="AZ157" s="38">
        <v>1112</v>
      </c>
      <c r="BA157" s="38">
        <v>36.253399999999985</v>
      </c>
      <c r="BB157" s="38">
        <v>-76.62260980288022</v>
      </c>
      <c r="BC157" s="38">
        <v>-2.2108708000000001E-2</v>
      </c>
      <c r="BD157" s="38">
        <v>491214</v>
      </c>
      <c r="BE157" s="38">
        <v>2179.8159999999998</v>
      </c>
      <c r="BF157" s="38">
        <v>1.5520059999999999E-7</v>
      </c>
      <c r="BG157" s="38">
        <v>-1013955.0548</v>
      </c>
      <c r="BH157" s="38">
        <v>1373</v>
      </c>
      <c r="BI157" s="38">
        <v>4.3223999999999876</v>
      </c>
      <c r="BJ157" s="38">
        <v>128.482185991817</v>
      </c>
      <c r="BK157" s="38">
        <v>-2.2537080000000001E-3</v>
      </c>
      <c r="BL157" s="38">
        <v>249264</v>
      </c>
      <c r="BM157" s="38">
        <v>2179.8159999999998</v>
      </c>
      <c r="BN157" s="38">
        <v>1.5520059999999999E-7</v>
      </c>
      <c r="BO157" s="38">
        <v>-1016074.0548</v>
      </c>
    </row>
    <row r="158" spans="1:67">
      <c r="A158" s="38" t="s">
        <v>521</v>
      </c>
      <c r="B158" s="38" t="s">
        <v>155</v>
      </c>
      <c r="C158" s="38" t="s">
        <v>522</v>
      </c>
      <c r="D158" s="38"/>
      <c r="E158" s="39">
        <v>270.19348000000002</v>
      </c>
      <c r="F158" s="38">
        <v>3.0379999999999998</v>
      </c>
      <c r="G158" s="76">
        <v>-857500</v>
      </c>
      <c r="H158" s="78">
        <v>49.2</v>
      </c>
      <c r="I158" s="38">
        <v>1800</v>
      </c>
      <c r="J158" s="38" t="s">
        <v>523</v>
      </c>
      <c r="K158" s="42">
        <v>1800</v>
      </c>
      <c r="L158" s="38">
        <v>-11.8573187</v>
      </c>
      <c r="M158" s="38">
        <v>208.38457867894522</v>
      </c>
      <c r="N158" s="38">
        <v>6.742749000000001E-3</v>
      </c>
      <c r="O158" s="38">
        <v>723083</v>
      </c>
      <c r="P158" s="38">
        <v>557.83199999999988</v>
      </c>
      <c r="Q158" s="38">
        <v>6.6905045000000002E-7</v>
      </c>
      <c r="R158" s="38">
        <v>-870066.98699999996</v>
      </c>
      <c r="S158" s="38">
        <v>720</v>
      </c>
      <c r="T158" s="38">
        <v>-23.619718999999996</v>
      </c>
      <c r="U158" s="38">
        <v>288.06892744590527</v>
      </c>
      <c r="V158" s="38">
        <v>1.3830249000000001E-2</v>
      </c>
      <c r="W158" s="38">
        <v>631583</v>
      </c>
      <c r="X158" s="38">
        <v>557.83199999999988</v>
      </c>
      <c r="Y158" s="38">
        <v>6.6905045000000002E-7</v>
      </c>
      <c r="Z158" s="38">
        <v>-875267.58797999995</v>
      </c>
      <c r="AA158" s="38">
        <v>933.61</v>
      </c>
      <c r="AB158" s="38">
        <v>-2.9203985999999986</v>
      </c>
      <c r="AC158" s="38">
        <v>125.20369742344997</v>
      </c>
      <c r="AD158" s="38">
        <v>7.1750690000000009E-3</v>
      </c>
      <c r="AE158" s="38">
        <v>781782</v>
      </c>
      <c r="AF158" s="38">
        <v>1702.3</v>
      </c>
      <c r="AG158" s="38">
        <v>6.6905045000000002E-7</v>
      </c>
      <c r="AH158" s="38">
        <v>-884709.72175999999</v>
      </c>
      <c r="AI158" s="38">
        <v>1112</v>
      </c>
      <c r="AJ158" s="38">
        <v>18.349001399999992</v>
      </c>
      <c r="AK158" s="38">
        <v>-6.8342392541827621</v>
      </c>
      <c r="AL158" s="38">
        <v>-7.6224309999999998E-3</v>
      </c>
      <c r="AM158" s="38">
        <v>781782</v>
      </c>
      <c r="AN158" s="38">
        <v>1702.3</v>
      </c>
      <c r="AO158" s="38">
        <v>6.6905045000000002E-7</v>
      </c>
      <c r="AP158" s="38">
        <v>-885475.90829000005</v>
      </c>
      <c r="AQ158" s="38">
        <v>1757</v>
      </c>
      <c r="AR158" s="38">
        <v>22.80100139999999</v>
      </c>
      <c r="AS158" s="38">
        <v>35.9837257308223</v>
      </c>
      <c r="AT158" s="38">
        <v>-1.2743431E-2</v>
      </c>
      <c r="AU158" s="38">
        <v>781781.99999957974</v>
      </c>
      <c r="AV158" s="38">
        <v>1702.3</v>
      </c>
      <c r="AW158" s="38">
        <v>6.6905045000000002E-7</v>
      </c>
      <c r="AX158" s="38">
        <v>-998747.34187999996</v>
      </c>
      <c r="AY158" s="42">
        <v>1800</v>
      </c>
      <c r="AZ158" s="38">
        <v>3</v>
      </c>
      <c r="BA158" s="38">
        <v>16</v>
      </c>
      <c r="BB158" s="38">
        <v>3</v>
      </c>
      <c r="BC158" s="38">
        <v>4</v>
      </c>
      <c r="BD158" s="38">
        <v>2</v>
      </c>
      <c r="BE158" s="38">
        <v>65</v>
      </c>
      <c r="BF158" s="38">
        <v>3</v>
      </c>
    </row>
    <row r="159" spans="1:67">
      <c r="A159" s="38" t="s">
        <v>524</v>
      </c>
      <c r="B159" s="38" t="s">
        <v>155</v>
      </c>
      <c r="C159" s="38" t="s">
        <v>525</v>
      </c>
      <c r="D159" s="38"/>
      <c r="E159" s="39">
        <v>148.24748</v>
      </c>
      <c r="F159" s="38">
        <v>2.63</v>
      </c>
      <c r="G159" s="76">
        <v>-103000</v>
      </c>
      <c r="H159" s="78">
        <v>25</v>
      </c>
      <c r="I159" s="38">
        <v>900</v>
      </c>
      <c r="J159" s="38" t="s">
        <v>498</v>
      </c>
      <c r="K159" s="42">
        <v>900</v>
      </c>
      <c r="L159" s="38">
        <v>-4.1097997000000035</v>
      </c>
      <c r="M159" s="38">
        <v>73.652664057633046</v>
      </c>
      <c r="N159" s="38">
        <v>2.403659999999988E-4</v>
      </c>
      <c r="O159" s="38">
        <v>281127.5</v>
      </c>
      <c r="P159" s="38">
        <v>258.65199999999999</v>
      </c>
      <c r="Q159" s="38">
        <v>-2.797175E-8</v>
      </c>
      <c r="R159" s="38">
        <v>-108324.2761</v>
      </c>
      <c r="S159" s="38">
        <v>720</v>
      </c>
      <c r="T159" s="38">
        <v>-15.872200000000001</v>
      </c>
      <c r="U159" s="38">
        <v>153.33701282459305</v>
      </c>
      <c r="V159" s="38">
        <v>7.3278660000000006E-3</v>
      </c>
      <c r="W159" s="38">
        <v>189627.5</v>
      </c>
      <c r="X159" s="38">
        <v>258.65199999999999</v>
      </c>
      <c r="Y159" s="38">
        <v>-2.797175E-8</v>
      </c>
      <c r="Z159" s="38">
        <v>-113524.87708000001</v>
      </c>
      <c r="AA159" s="42">
        <v>900</v>
      </c>
      <c r="AB159" s="38">
        <v>2</v>
      </c>
      <c r="AC159" s="38">
        <v>16</v>
      </c>
      <c r="AD159" s="38">
        <v>3</v>
      </c>
      <c r="AE159" s="38">
        <v>57</v>
      </c>
      <c r="AF159" s="38">
        <v>1</v>
      </c>
    </row>
    <row r="160" spans="1:67">
      <c r="A160" s="38" t="s">
        <v>526</v>
      </c>
      <c r="B160" s="38" t="s">
        <v>155</v>
      </c>
      <c r="C160" s="38" t="s">
        <v>527</v>
      </c>
      <c r="D160" s="38" t="s">
        <v>528</v>
      </c>
      <c r="E160" s="39">
        <v>288.4008</v>
      </c>
      <c r="F160" s="38">
        <v>2.9980000000000002</v>
      </c>
      <c r="G160" s="76">
        <v>-949600</v>
      </c>
      <c r="H160" s="78">
        <v>50.335000000000001</v>
      </c>
      <c r="I160" s="38">
        <v>1400</v>
      </c>
      <c r="J160" s="38" t="s">
        <v>529</v>
      </c>
      <c r="K160" s="42">
        <v>1400</v>
      </c>
      <c r="L160" s="38">
        <v>-45.935429900000003</v>
      </c>
      <c r="M160" s="38">
        <v>531.44674014073325</v>
      </c>
      <c r="N160" s="38">
        <v>1.25761465E-2</v>
      </c>
      <c r="O160" s="38">
        <v>227909.30100000001</v>
      </c>
      <c r="P160" s="38">
        <v>-2373.1959999999999</v>
      </c>
      <c r="Q160" s="38">
        <v>-7.7984750000000039E-9</v>
      </c>
      <c r="R160" s="38">
        <v>-943217.95744999999</v>
      </c>
      <c r="S160" s="38">
        <v>720</v>
      </c>
      <c r="T160" s="38">
        <v>-57.697830200000006</v>
      </c>
      <c r="U160" s="38">
        <v>611.13108890769308</v>
      </c>
      <c r="V160" s="38">
        <v>1.9663646500000003E-2</v>
      </c>
      <c r="W160" s="38">
        <v>136409.30100000001</v>
      </c>
      <c r="X160" s="38">
        <v>-2373.1959999999999</v>
      </c>
      <c r="Y160" s="38">
        <v>-7.7984750000000039E-9</v>
      </c>
      <c r="Z160" s="38">
        <v>-948418.55842999998</v>
      </c>
      <c r="AA160" s="38">
        <v>1112</v>
      </c>
      <c r="AB160" s="38">
        <v>-36.428430200000008</v>
      </c>
      <c r="AC160" s="38">
        <v>479.09315223006024</v>
      </c>
      <c r="AD160" s="38">
        <v>4.8661464999999997E-3</v>
      </c>
      <c r="AE160" s="38">
        <v>136409.30100000001</v>
      </c>
      <c r="AF160" s="38">
        <v>-2373.1959999999999</v>
      </c>
      <c r="AG160" s="38">
        <v>-7.7984750000000039E-9</v>
      </c>
      <c r="AH160" s="38">
        <v>-949184.74496000004</v>
      </c>
      <c r="AI160" s="42">
        <v>1400</v>
      </c>
      <c r="AJ160" s="38">
        <v>3</v>
      </c>
      <c r="AK160" s="38">
        <v>16</v>
      </c>
      <c r="AL160" s="38">
        <v>3</v>
      </c>
      <c r="AM160" s="38">
        <v>85</v>
      </c>
      <c r="AN160" s="38">
        <v>2</v>
      </c>
      <c r="AO160" s="38">
        <v>65</v>
      </c>
      <c r="AP160" s="38">
        <v>3.5</v>
      </c>
    </row>
    <row r="161" spans="1:67">
      <c r="A161" s="38" t="s">
        <v>530</v>
      </c>
      <c r="B161" s="38" t="s">
        <v>155</v>
      </c>
      <c r="C161" s="38" t="s">
        <v>531</v>
      </c>
      <c r="D161" s="38" t="s">
        <v>532</v>
      </c>
      <c r="E161" s="39">
        <v>228.31650000000002</v>
      </c>
      <c r="F161" s="38">
        <v>3.0150000000000001</v>
      </c>
      <c r="G161" s="76">
        <v>-701040</v>
      </c>
      <c r="H161" s="78">
        <v>40.295999999999999</v>
      </c>
      <c r="I161" s="38">
        <v>1800</v>
      </c>
      <c r="J161" s="38" t="s">
        <v>529</v>
      </c>
      <c r="K161" s="42">
        <v>1800</v>
      </c>
      <c r="L161" s="38">
        <v>-30.911789800000001</v>
      </c>
      <c r="M161" s="38">
        <v>362.10937365566951</v>
      </c>
      <c r="N161" s="38">
        <v>7.8483045000000001E-3</v>
      </c>
      <c r="O161" s="38">
        <v>241614.25100000002</v>
      </c>
      <c r="P161" s="38">
        <v>-1398.8198000000002</v>
      </c>
      <c r="Q161" s="38">
        <v>2.0400875000000008E-8</v>
      </c>
      <c r="R161" s="38">
        <v>-699101.50344999996</v>
      </c>
      <c r="S161" s="38">
        <v>720</v>
      </c>
      <c r="T161" s="38">
        <v>-42.674190099999997</v>
      </c>
      <c r="U161" s="38">
        <v>441.79372242262946</v>
      </c>
      <c r="V161" s="38">
        <v>1.4935804500000002E-2</v>
      </c>
      <c r="W161" s="38">
        <v>150114.25100000002</v>
      </c>
      <c r="X161" s="38">
        <v>-1398.8198000000002</v>
      </c>
      <c r="Y161" s="38">
        <v>2.0400875000000008E-8</v>
      </c>
      <c r="Z161" s="38">
        <v>-704302.10442999995</v>
      </c>
      <c r="AA161" s="38">
        <v>1112</v>
      </c>
      <c r="AB161" s="38">
        <v>-21.4047901</v>
      </c>
      <c r="AC161" s="38">
        <v>309.75578574499673</v>
      </c>
      <c r="AD161" s="38">
        <v>1.3830449999999996E-4</v>
      </c>
      <c r="AE161" s="38">
        <v>150114.25100000002</v>
      </c>
      <c r="AF161" s="38">
        <v>-1398.8198000000002</v>
      </c>
      <c r="AG161" s="38">
        <v>2.0400875000000008E-8</v>
      </c>
      <c r="AH161" s="38">
        <v>-705068.29096000001</v>
      </c>
      <c r="AI161" s="38">
        <v>1687</v>
      </c>
      <c r="AJ161" s="38">
        <v>-20.589150099999998</v>
      </c>
      <c r="AK161" s="38">
        <v>312.04315322976601</v>
      </c>
      <c r="AL161" s="38">
        <v>-6.0415849999999999E-4</v>
      </c>
      <c r="AM161" s="38">
        <v>190772.95</v>
      </c>
      <c r="AN161" s="38">
        <v>-1398.8198000000002</v>
      </c>
      <c r="AO161" s="38">
        <v>8.1000375000000008E-8</v>
      </c>
      <c r="AP161" s="38">
        <v>-717353.64066000003</v>
      </c>
      <c r="AQ161" s="38">
        <v>1757</v>
      </c>
      <c r="AR161" s="38">
        <v>-16.137150099999999</v>
      </c>
      <c r="AS161" s="38">
        <v>354.86111821477112</v>
      </c>
      <c r="AT161" s="38">
        <v>-5.7251584999999999E-3</v>
      </c>
      <c r="AU161" s="38">
        <v>190772.94999957972</v>
      </c>
      <c r="AV161" s="38">
        <v>-1398.8198000000002</v>
      </c>
      <c r="AW161" s="38">
        <v>8.1000375000000008E-8</v>
      </c>
      <c r="AX161" s="38">
        <v>-830625.07425000006</v>
      </c>
      <c r="AY161" s="42">
        <v>1800</v>
      </c>
      <c r="AZ161" s="38">
        <v>3</v>
      </c>
      <c r="BA161" s="38">
        <v>16</v>
      </c>
      <c r="BB161" s="38">
        <v>3</v>
      </c>
      <c r="BC161" s="38">
        <v>85</v>
      </c>
      <c r="BD161" s="38">
        <v>1</v>
      </c>
      <c r="BE161" s="38">
        <v>65</v>
      </c>
      <c r="BF161" s="38">
        <v>2.5</v>
      </c>
    </row>
    <row r="162" spans="1:67">
      <c r="A162" s="38" t="s">
        <v>533</v>
      </c>
      <c r="B162" s="38" t="s">
        <v>155</v>
      </c>
      <c r="C162" s="38" t="s">
        <v>534</v>
      </c>
      <c r="D162" s="38"/>
      <c r="E162" s="39">
        <v>158.03868</v>
      </c>
      <c r="F162" s="38">
        <v>2.9809999999999999</v>
      </c>
      <c r="G162" s="76">
        <v>-556000</v>
      </c>
      <c r="H162" s="78">
        <v>27.3</v>
      </c>
      <c r="I162" s="38">
        <v>1800</v>
      </c>
      <c r="J162" s="38" t="s">
        <v>523</v>
      </c>
      <c r="K162" s="42">
        <v>1800</v>
      </c>
      <c r="L162" s="38">
        <v>-4.7880199000000019</v>
      </c>
      <c r="M162" s="38">
        <v>121.82988799250052</v>
      </c>
      <c r="N162" s="38">
        <v>2.2185559999999991E-3</v>
      </c>
      <c r="O162" s="38">
        <v>452741.5</v>
      </c>
      <c r="P162" s="38">
        <v>279.59199999999993</v>
      </c>
      <c r="Q162" s="38">
        <v>4.2885829999999996E-7</v>
      </c>
      <c r="R162" s="38">
        <v>-562658.62069999997</v>
      </c>
      <c r="S162" s="38">
        <v>720</v>
      </c>
      <c r="T162" s="38">
        <v>-8.7088200000000029</v>
      </c>
      <c r="U162" s="38">
        <v>148.39133758148728</v>
      </c>
      <c r="V162" s="38">
        <v>4.5810559999999991E-3</v>
      </c>
      <c r="W162" s="38">
        <v>422241.5</v>
      </c>
      <c r="X162" s="38">
        <v>279.59199999999993</v>
      </c>
      <c r="Y162" s="38">
        <v>4.2885829999999996E-7</v>
      </c>
      <c r="Z162" s="38">
        <v>-564392.15436000004</v>
      </c>
      <c r="AA162" s="38">
        <v>933.61</v>
      </c>
      <c r="AB162" s="38">
        <v>11.990500399999995</v>
      </c>
      <c r="AC162" s="38">
        <v>-14.4738924409682</v>
      </c>
      <c r="AD162" s="38">
        <v>-2.0741240000000001E-3</v>
      </c>
      <c r="AE162" s="38">
        <v>572440.5</v>
      </c>
      <c r="AF162" s="38">
        <v>1424.06</v>
      </c>
      <c r="AG162" s="38">
        <v>4.2885829999999996E-7</v>
      </c>
      <c r="AH162" s="38">
        <v>-573834.28813999996</v>
      </c>
      <c r="AI162" s="38">
        <v>1112</v>
      </c>
      <c r="AJ162" s="38">
        <v>19.080300399999999</v>
      </c>
      <c r="AK162" s="38">
        <v>-58.486538000179166</v>
      </c>
      <c r="AL162" s="38">
        <v>-7.0066240000000004E-3</v>
      </c>
      <c r="AM162" s="38">
        <v>572440.5</v>
      </c>
      <c r="AN162" s="38">
        <v>1424.06</v>
      </c>
      <c r="AO162" s="38">
        <v>4.2885829999999996E-7</v>
      </c>
      <c r="AP162" s="38">
        <v>-574089.68365000002</v>
      </c>
      <c r="AQ162" s="38">
        <v>1757</v>
      </c>
      <c r="AR162" s="38">
        <v>20.5643004</v>
      </c>
      <c r="AS162" s="38">
        <v>-44.213883005177564</v>
      </c>
      <c r="AT162" s="38">
        <v>-8.7136239999999997E-3</v>
      </c>
      <c r="AU162" s="38">
        <v>572440.49999985984</v>
      </c>
      <c r="AV162" s="38">
        <v>1424.06</v>
      </c>
      <c r="AW162" s="38">
        <v>4.2885829999999996E-7</v>
      </c>
      <c r="AX162" s="38">
        <v>-611846.82817999995</v>
      </c>
      <c r="AY162" s="42">
        <v>1800</v>
      </c>
      <c r="AZ162" s="38">
        <v>3</v>
      </c>
      <c r="BA162" s="38">
        <v>16</v>
      </c>
      <c r="BB162" s="38">
        <v>1</v>
      </c>
      <c r="BC162" s="38">
        <v>4</v>
      </c>
      <c r="BD162" s="38">
        <v>2</v>
      </c>
      <c r="BE162" s="38">
        <v>65</v>
      </c>
      <c r="BF162" s="38">
        <v>2</v>
      </c>
    </row>
    <row r="163" spans="1:67">
      <c r="A163" s="38" t="s">
        <v>82</v>
      </c>
      <c r="B163" s="38" t="s">
        <v>155</v>
      </c>
      <c r="C163" s="38" t="s">
        <v>535</v>
      </c>
      <c r="D163" s="38"/>
      <c r="E163" s="39">
        <v>64.099999999999994</v>
      </c>
      <c r="F163" s="38">
        <v>2.2200000000000002</v>
      </c>
      <c r="G163" s="76">
        <v>-14300</v>
      </c>
      <c r="H163" s="78">
        <v>16.72</v>
      </c>
      <c r="I163" s="38">
        <v>1300</v>
      </c>
      <c r="J163" s="38" t="s">
        <v>498</v>
      </c>
      <c r="K163" s="38">
        <v>720</v>
      </c>
      <c r="L163" s="38">
        <v>1320</v>
      </c>
      <c r="M163" s="38" t="s">
        <v>165</v>
      </c>
      <c r="N163" s="38">
        <v>15.881</v>
      </c>
      <c r="O163" s="38">
        <v>7.9000000000000001E-4</v>
      </c>
      <c r="P163" s="38">
        <v>-7700</v>
      </c>
      <c r="Q163" s="38">
        <v>0</v>
      </c>
      <c r="R163" s="38">
        <v>0</v>
      </c>
      <c r="S163" s="38">
        <v>-3393</v>
      </c>
      <c r="T163" s="42">
        <v>1300</v>
      </c>
      <c r="U163" s="38">
        <v>16.828200099999997</v>
      </c>
      <c r="V163" s="38">
        <v>-160.48274152044473</v>
      </c>
      <c r="W163" s="38">
        <v>-5.2090320000000006E-3</v>
      </c>
      <c r="X163" s="38">
        <v>230977</v>
      </c>
      <c r="Y163" s="38">
        <v>1694.5519999999999</v>
      </c>
      <c r="Z163" s="38">
        <v>1.4013616000000001E-6</v>
      </c>
      <c r="AA163" s="38">
        <v>-25850.938900000001</v>
      </c>
      <c r="AB163" s="38">
        <v>720</v>
      </c>
      <c r="AC163" s="38">
        <v>10.636599999999998</v>
      </c>
      <c r="AD163" s="38">
        <v>-124.01197487147242</v>
      </c>
      <c r="AE163" s="38">
        <v>2.2708880000000004E-3</v>
      </c>
      <c r="AF163" s="38">
        <v>132363</v>
      </c>
      <c r="AG163" s="38">
        <v>1694.5519999999999</v>
      </c>
      <c r="AH163" s="38">
        <v>9.4671599999999994E-8</v>
      </c>
      <c r="AI163" s="38">
        <v>-26032.472560000002</v>
      </c>
      <c r="AJ163" s="38">
        <v>1112</v>
      </c>
      <c r="AK163" s="38">
        <v>17.726399999999998</v>
      </c>
      <c r="AL163" s="38">
        <v>-168.02462043068343</v>
      </c>
      <c r="AM163" s="38">
        <v>-2.6616119999999998E-3</v>
      </c>
      <c r="AN163" s="38">
        <v>132363</v>
      </c>
      <c r="AO163" s="38">
        <v>1694.5519999999999</v>
      </c>
      <c r="AP163" s="38">
        <v>9.4671599999999994E-8</v>
      </c>
      <c r="AQ163" s="38">
        <v>-26287.86807</v>
      </c>
      <c r="AR163" s="42">
        <v>1300</v>
      </c>
      <c r="AS163" s="38">
        <v>2</v>
      </c>
      <c r="AT163" s="38">
        <v>16</v>
      </c>
      <c r="AU163" s="38">
        <v>1</v>
      </c>
      <c r="AV163" s="38">
        <v>15</v>
      </c>
      <c r="AW163" s="38">
        <v>2</v>
      </c>
    </row>
    <row r="164" spans="1:67">
      <c r="A164" s="38" t="s">
        <v>83</v>
      </c>
      <c r="B164" s="38" t="s">
        <v>536</v>
      </c>
      <c r="C164" s="38" t="s">
        <v>537</v>
      </c>
      <c r="D164" s="38" t="s">
        <v>538</v>
      </c>
      <c r="E164" s="39">
        <v>100.0872</v>
      </c>
      <c r="F164" s="38">
        <v>2.93</v>
      </c>
      <c r="G164" s="76">
        <v>-288660</v>
      </c>
      <c r="H164" s="78">
        <v>21.03</v>
      </c>
      <c r="I164" s="38">
        <v>700</v>
      </c>
      <c r="J164" s="38" t="s">
        <v>498</v>
      </c>
      <c r="K164" s="42">
        <v>700</v>
      </c>
      <c r="L164" s="38">
        <v>16.809349099999999</v>
      </c>
      <c r="M164" s="38">
        <v>-88.416022003510989</v>
      </c>
      <c r="N164" s="38">
        <v>-4.4493215000000006E-3</v>
      </c>
      <c r="O164" s="38">
        <v>348840</v>
      </c>
      <c r="P164" s="38">
        <v>1594.6120000000001</v>
      </c>
      <c r="Q164" s="38">
        <v>9.5936025000000004E-8</v>
      </c>
      <c r="R164" s="38">
        <v>-300146.20315000002</v>
      </c>
      <c r="S164" s="42">
        <v>700</v>
      </c>
      <c r="T164" s="38">
        <v>3</v>
      </c>
      <c r="U164" s="38">
        <v>16</v>
      </c>
      <c r="V164" s="38">
        <v>1</v>
      </c>
      <c r="W164" s="38">
        <v>15</v>
      </c>
      <c r="X164" s="38">
        <v>1</v>
      </c>
      <c r="Y164" s="38">
        <v>65</v>
      </c>
      <c r="Z164" s="38">
        <v>1.5</v>
      </c>
    </row>
    <row r="165" spans="1:67">
      <c r="A165" s="38" t="s">
        <v>83</v>
      </c>
      <c r="B165" s="38" t="s">
        <v>539</v>
      </c>
      <c r="C165" s="38" t="s">
        <v>537</v>
      </c>
      <c r="D165" s="38" t="s">
        <v>540</v>
      </c>
      <c r="E165" s="39">
        <v>100.0872</v>
      </c>
      <c r="F165" s="38">
        <v>2.71</v>
      </c>
      <c r="G165" s="76">
        <v>-288610</v>
      </c>
      <c r="H165" s="78">
        <v>21.92</v>
      </c>
      <c r="I165" s="38">
        <v>1200</v>
      </c>
      <c r="J165" s="38" t="s">
        <v>498</v>
      </c>
      <c r="K165" s="42">
        <v>1200</v>
      </c>
      <c r="L165" s="38">
        <v>12.5683501</v>
      </c>
      <c r="M165" s="38">
        <v>-60.875507175384314</v>
      </c>
      <c r="N165" s="38">
        <v>-2.2753215E-3</v>
      </c>
      <c r="O165" s="38">
        <v>466390</v>
      </c>
      <c r="P165" s="38">
        <v>1594.6120000000001</v>
      </c>
      <c r="Q165" s="38">
        <v>9.5936025000000004E-8</v>
      </c>
      <c r="R165" s="38">
        <v>-301955.20315000002</v>
      </c>
      <c r="S165" s="38">
        <v>720</v>
      </c>
      <c r="T165" s="38">
        <v>8.647549999999999</v>
      </c>
      <c r="U165" s="38">
        <v>-34.314057586397723</v>
      </c>
      <c r="V165" s="38">
        <v>8.7178500000000426E-5</v>
      </c>
      <c r="W165" s="38">
        <v>435890</v>
      </c>
      <c r="X165" s="38">
        <v>1594.6120000000001</v>
      </c>
      <c r="Y165" s="38">
        <v>9.5936025000000004E-8</v>
      </c>
      <c r="Z165" s="38">
        <v>-303688.73680999997</v>
      </c>
      <c r="AA165" s="38">
        <v>1112</v>
      </c>
      <c r="AB165" s="38">
        <v>15.737349999999996</v>
      </c>
      <c r="AC165" s="38">
        <v>-78.326703145608704</v>
      </c>
      <c r="AD165" s="38">
        <v>-4.8453214999999994E-3</v>
      </c>
      <c r="AE165" s="38">
        <v>435890</v>
      </c>
      <c r="AF165" s="38">
        <v>1594.6120000000001</v>
      </c>
      <c r="AG165" s="38">
        <v>9.5936025000000004E-8</v>
      </c>
      <c r="AH165" s="38">
        <v>-303944.13231999998</v>
      </c>
      <c r="AI165" s="42">
        <v>1200</v>
      </c>
      <c r="AJ165" s="38">
        <v>3</v>
      </c>
      <c r="AK165" s="38">
        <v>16</v>
      </c>
      <c r="AL165" s="38">
        <v>1</v>
      </c>
      <c r="AM165" s="38">
        <v>15</v>
      </c>
      <c r="AN165" s="38">
        <v>1</v>
      </c>
      <c r="AO165" s="38">
        <v>65</v>
      </c>
      <c r="AP165" s="38">
        <v>1.5</v>
      </c>
    </row>
    <row r="166" spans="1:67">
      <c r="A166" s="38" t="s">
        <v>541</v>
      </c>
      <c r="B166" s="38" t="s">
        <v>184</v>
      </c>
      <c r="C166" s="38" t="s">
        <v>542</v>
      </c>
      <c r="D166" s="38"/>
      <c r="E166" s="39">
        <v>75.530699999999996</v>
      </c>
      <c r="F166" s="38">
        <v>3.0899999999999999E-3</v>
      </c>
      <c r="G166" s="76">
        <v>-23400</v>
      </c>
      <c r="H166" s="78">
        <v>57.707000000000001</v>
      </c>
      <c r="I166" s="38">
        <v>2000</v>
      </c>
      <c r="J166" s="38" t="s">
        <v>498</v>
      </c>
      <c r="K166" s="42">
        <v>2000</v>
      </c>
      <c r="L166" s="38">
        <v>3.2249999999999446E-2</v>
      </c>
      <c r="M166" s="38">
        <v>-23.987929688626735</v>
      </c>
      <c r="N166" s="38">
        <v>2.400994E-3</v>
      </c>
      <c r="O166" s="38">
        <v>42737.625</v>
      </c>
      <c r="P166" s="38">
        <v>58.595599999999997</v>
      </c>
      <c r="Q166" s="38">
        <v>8.4154249999999994E-9</v>
      </c>
      <c r="R166" s="38">
        <v>-23968.597450000001</v>
      </c>
      <c r="S166" s="38">
        <v>720</v>
      </c>
      <c r="T166" s="38">
        <v>-3.8885501000000007</v>
      </c>
      <c r="U166" s="38">
        <v>2.5735199003599405</v>
      </c>
      <c r="V166" s="38">
        <v>4.7634940000000001E-3</v>
      </c>
      <c r="W166" s="38">
        <v>12237.625</v>
      </c>
      <c r="X166" s="38">
        <v>58.595599999999997</v>
      </c>
      <c r="Y166" s="38">
        <v>8.4154249999999994E-9</v>
      </c>
      <c r="Z166" s="38">
        <v>-25702.131109999998</v>
      </c>
      <c r="AA166" s="38">
        <v>1112</v>
      </c>
      <c r="AB166" s="38">
        <v>3.2012499000000005</v>
      </c>
      <c r="AC166" s="38">
        <v>-41.439125658851033</v>
      </c>
      <c r="AD166" s="38">
        <v>-1.69006E-4</v>
      </c>
      <c r="AE166" s="38">
        <v>12237.625</v>
      </c>
      <c r="AF166" s="38">
        <v>58.595599999999997</v>
      </c>
      <c r="AG166" s="38">
        <v>8.4154249999999994E-9</v>
      </c>
      <c r="AH166" s="38">
        <v>-25957.526620000001</v>
      </c>
      <c r="AI166" s="38">
        <v>1757</v>
      </c>
      <c r="AJ166" s="38">
        <v>4.6852498999999987</v>
      </c>
      <c r="AK166" s="38">
        <v>-27.16647066384931</v>
      </c>
      <c r="AL166" s="38">
        <v>-1.8760059999999999E-3</v>
      </c>
      <c r="AM166" s="38">
        <v>12237.6249998599</v>
      </c>
      <c r="AN166" s="38">
        <v>58.595599999999997</v>
      </c>
      <c r="AO166" s="38">
        <v>8.4154249999999994E-9</v>
      </c>
      <c r="AP166" s="38">
        <v>-63714.671150000002</v>
      </c>
      <c r="AQ166" s="42">
        <v>2000</v>
      </c>
      <c r="AR166" s="38">
        <v>2</v>
      </c>
      <c r="AS166" s="38">
        <v>16</v>
      </c>
      <c r="AT166" s="38">
        <v>1</v>
      </c>
      <c r="AU166" s="38">
        <v>20</v>
      </c>
      <c r="AV166" s="38">
        <v>0.5</v>
      </c>
    </row>
    <row r="167" spans="1:67">
      <c r="A167" s="38" t="s">
        <v>80</v>
      </c>
      <c r="B167" s="38" t="s">
        <v>161</v>
      </c>
      <c r="C167" s="38" t="s">
        <v>543</v>
      </c>
      <c r="D167" s="38" t="s">
        <v>544</v>
      </c>
      <c r="E167" s="39">
        <v>110.9834</v>
      </c>
      <c r="F167" s="38">
        <v>2.15</v>
      </c>
      <c r="G167" s="76">
        <v>-190200</v>
      </c>
      <c r="H167" s="78">
        <v>25</v>
      </c>
      <c r="I167" s="38">
        <v>1800</v>
      </c>
      <c r="J167" s="38" t="s">
        <v>498</v>
      </c>
      <c r="K167" s="38">
        <v>1045</v>
      </c>
      <c r="L167" s="38">
        <v>6730</v>
      </c>
      <c r="M167" s="38" t="s">
        <v>152</v>
      </c>
      <c r="N167" s="38">
        <v>29.222999999999999</v>
      </c>
      <c r="O167" s="38">
        <v>-1.781E-3</v>
      </c>
      <c r="P167" s="38">
        <v>-16800</v>
      </c>
      <c r="Q167" s="38">
        <v>0</v>
      </c>
      <c r="R167" s="38">
        <v>0</v>
      </c>
      <c r="S167" s="38">
        <v>-7627</v>
      </c>
      <c r="T167" s="42">
        <v>1800</v>
      </c>
      <c r="U167" s="38">
        <v>-7.3145009000000023</v>
      </c>
      <c r="V167" s="38">
        <v>81.652379481051867</v>
      </c>
      <c r="W167" s="38">
        <v>6.4219079999999996E-3</v>
      </c>
      <c r="X167" s="38">
        <v>117648.25</v>
      </c>
      <c r="Y167" s="38">
        <v>117.19119999999999</v>
      </c>
      <c r="Z167" s="38">
        <v>-1.24571915E-6</v>
      </c>
      <c r="AA167" s="38">
        <v>-193677.26860000001</v>
      </c>
      <c r="AB167" s="38">
        <v>720</v>
      </c>
      <c r="AC167" s="38">
        <v>-11.235301000000002</v>
      </c>
      <c r="AD167" s="38">
        <v>108.21382907003854</v>
      </c>
      <c r="AE167" s="38">
        <v>8.7844080000000005E-3</v>
      </c>
      <c r="AF167" s="38">
        <v>87148.25</v>
      </c>
      <c r="AG167" s="38">
        <v>117.19119999999999</v>
      </c>
      <c r="AH167" s="38">
        <v>-1.24571915E-6</v>
      </c>
      <c r="AI167" s="38">
        <v>-195410.80226</v>
      </c>
      <c r="AJ167" s="38">
        <v>1045</v>
      </c>
      <c r="AK167" s="38">
        <v>-19.098300000000002</v>
      </c>
      <c r="AL167" s="38">
        <v>164.81309344713441</v>
      </c>
      <c r="AM167" s="38">
        <v>6.511488000000001E-3</v>
      </c>
      <c r="AN167" s="38">
        <v>-21524.75</v>
      </c>
      <c r="AO167" s="38">
        <v>117.19119999999999</v>
      </c>
      <c r="AP167" s="38">
        <v>1.6830849999999999E-8</v>
      </c>
      <c r="AQ167" s="38">
        <v>-196289.80226</v>
      </c>
      <c r="AR167" s="38">
        <v>1112</v>
      </c>
      <c r="AS167" s="38">
        <v>-12.008499999999998</v>
      </c>
      <c r="AT167" s="38">
        <v>120.80044788792338</v>
      </c>
      <c r="AU167" s="38">
        <v>1.5789879999999999E-3</v>
      </c>
      <c r="AV167" s="38">
        <v>-21524.75</v>
      </c>
      <c r="AW167" s="38">
        <v>117.19119999999999</v>
      </c>
      <c r="AX167" s="38">
        <v>1.6830849999999999E-8</v>
      </c>
      <c r="AY167" s="38">
        <v>-196545.19777</v>
      </c>
      <c r="AZ167" s="38">
        <v>1757</v>
      </c>
      <c r="BA167" s="38">
        <v>-10.5245</v>
      </c>
      <c r="BB167" s="38">
        <v>135.0731028829251</v>
      </c>
      <c r="BC167" s="38">
        <v>-1.2801199999999983E-4</v>
      </c>
      <c r="BD167" s="38">
        <v>-21524.750000140099</v>
      </c>
      <c r="BE167" s="38">
        <v>117.19119999999999</v>
      </c>
      <c r="BF167" s="38">
        <v>1.6830849999999999E-8</v>
      </c>
      <c r="BG167" s="38">
        <v>-234302.34229999999</v>
      </c>
      <c r="BH167" s="42">
        <v>1800</v>
      </c>
      <c r="BI167" s="38">
        <v>2</v>
      </c>
      <c r="BJ167" s="38">
        <v>16</v>
      </c>
      <c r="BK167" s="38">
        <v>1</v>
      </c>
      <c r="BL167" s="38">
        <v>20</v>
      </c>
      <c r="BM167" s="38">
        <v>1</v>
      </c>
    </row>
    <row r="168" spans="1:67">
      <c r="A168" s="38" t="s">
        <v>80</v>
      </c>
      <c r="B168" s="38" t="s">
        <v>184</v>
      </c>
      <c r="C168" s="38" t="s">
        <v>543</v>
      </c>
      <c r="D168" s="38"/>
      <c r="E168" s="39">
        <v>110.9834</v>
      </c>
      <c r="F168" s="38">
        <v>4.5399999999999998E-3</v>
      </c>
      <c r="G168" s="76">
        <v>-112700</v>
      </c>
      <c r="H168" s="78">
        <v>69.346999999999994</v>
      </c>
      <c r="I168" s="38">
        <v>2000</v>
      </c>
      <c r="J168" s="38" t="s">
        <v>498</v>
      </c>
      <c r="K168" s="42">
        <v>2000</v>
      </c>
      <c r="L168" s="38">
        <v>-0.80449990000000149</v>
      </c>
      <c r="M168" s="38">
        <v>-4.9923455132108074</v>
      </c>
      <c r="N168" s="38">
        <v>2.3509879999999996E-3</v>
      </c>
      <c r="O168" s="38">
        <v>47675.25</v>
      </c>
      <c r="P168" s="38">
        <v>117.19119999999999</v>
      </c>
      <c r="Q168" s="38">
        <v>1.6830849999999999E-8</v>
      </c>
      <c r="R168" s="38">
        <v>-114061.2686</v>
      </c>
      <c r="S168" s="38">
        <v>720</v>
      </c>
      <c r="T168" s="38">
        <v>-4.7253000000000007</v>
      </c>
      <c r="U168" s="38">
        <v>21.56910407577584</v>
      </c>
      <c r="V168" s="38">
        <v>4.7134880000000009E-3</v>
      </c>
      <c r="W168" s="38">
        <v>17175.25</v>
      </c>
      <c r="X168" s="38">
        <v>117.19119999999999</v>
      </c>
      <c r="Y168" s="38">
        <v>1.6830849999999999E-8</v>
      </c>
      <c r="Z168" s="38">
        <v>-115794.80226</v>
      </c>
      <c r="AA168" s="38">
        <v>1112</v>
      </c>
      <c r="AB168" s="38">
        <v>2.3645000000000014</v>
      </c>
      <c r="AC168" s="38">
        <v>-22.443541483435141</v>
      </c>
      <c r="AD168" s="38">
        <v>-2.1901200000000001E-4</v>
      </c>
      <c r="AE168" s="38">
        <v>17175.25</v>
      </c>
      <c r="AF168" s="38">
        <v>117.19119999999999</v>
      </c>
      <c r="AG168" s="38">
        <v>1.6830849999999999E-8</v>
      </c>
      <c r="AH168" s="38">
        <v>-116050.19777</v>
      </c>
      <c r="AI168" s="38">
        <v>1757</v>
      </c>
      <c r="AJ168" s="38">
        <v>3.8484999999999996</v>
      </c>
      <c r="AK168" s="38">
        <v>-8.1708864884334105</v>
      </c>
      <c r="AL168" s="38">
        <v>-1.9260119999999999E-3</v>
      </c>
      <c r="AM168" s="38">
        <v>17175.249999859901</v>
      </c>
      <c r="AN168" s="38">
        <v>117.19119999999999</v>
      </c>
      <c r="AO168" s="38">
        <v>1.6830849999999999E-8</v>
      </c>
      <c r="AP168" s="38">
        <v>-153807.34229999999</v>
      </c>
      <c r="AQ168" s="42">
        <v>2000</v>
      </c>
      <c r="AR168" s="38">
        <v>2</v>
      </c>
      <c r="AS168" s="38">
        <v>16</v>
      </c>
      <c r="AT168" s="38">
        <v>1</v>
      </c>
      <c r="AU168" s="38">
        <v>20</v>
      </c>
      <c r="AV168" s="38">
        <v>1</v>
      </c>
    </row>
    <row r="169" spans="1:67">
      <c r="A169" s="38" t="s">
        <v>545</v>
      </c>
      <c r="B169" s="38" t="s">
        <v>184</v>
      </c>
      <c r="C169" s="38" t="s">
        <v>546</v>
      </c>
      <c r="D169" s="38"/>
      <c r="E169" s="39">
        <v>59.076400000000007</v>
      </c>
      <c r="F169" s="38">
        <v>2.4199999999999998E-3</v>
      </c>
      <c r="G169" s="76">
        <v>-65000</v>
      </c>
      <c r="H169" s="78">
        <v>54.86</v>
      </c>
      <c r="I169" s="38">
        <v>2000</v>
      </c>
      <c r="J169" s="38" t="s">
        <v>498</v>
      </c>
      <c r="K169" s="42">
        <v>2000</v>
      </c>
      <c r="L169" s="38">
        <v>0.92589049999999951</v>
      </c>
      <c r="M169" s="38">
        <v>-31.457974270154892</v>
      </c>
      <c r="N169" s="38">
        <v>2.198607E-3</v>
      </c>
      <c r="O169" s="38">
        <v>66025.925499999998</v>
      </c>
      <c r="P169" s="38">
        <v>137.54400999999999</v>
      </c>
      <c r="Q169" s="38">
        <v>2.6640550000000002E-8</v>
      </c>
      <c r="R169" s="38">
        <v>-66157.932100000005</v>
      </c>
      <c r="S169" s="38">
        <v>720</v>
      </c>
      <c r="T169" s="38">
        <v>-2.9949095999999997</v>
      </c>
      <c r="U169" s="38">
        <v>-4.8965246811681737</v>
      </c>
      <c r="V169" s="38">
        <v>4.561107E-3</v>
      </c>
      <c r="W169" s="38">
        <v>35525.925499999998</v>
      </c>
      <c r="X169" s="38">
        <v>137.54400999999999</v>
      </c>
      <c r="Y169" s="38">
        <v>2.6640550000000002E-8</v>
      </c>
      <c r="Z169" s="38">
        <v>-67891.465760000006</v>
      </c>
      <c r="AA169" s="38">
        <v>1112</v>
      </c>
      <c r="AB169" s="38">
        <v>4.0948904000000006</v>
      </c>
      <c r="AC169" s="38">
        <v>-48.909170240379169</v>
      </c>
      <c r="AD169" s="38">
        <v>-3.7139300000000003E-4</v>
      </c>
      <c r="AE169" s="38">
        <v>35525.925499999998</v>
      </c>
      <c r="AF169" s="38">
        <v>137.54400999999999</v>
      </c>
      <c r="AG169" s="38">
        <v>2.6640550000000002E-8</v>
      </c>
      <c r="AH169" s="38">
        <v>-68146.861269999994</v>
      </c>
      <c r="AI169" s="38">
        <v>1757</v>
      </c>
      <c r="AJ169" s="38">
        <v>5.5788904000000006</v>
      </c>
      <c r="AK169" s="38">
        <v>-34.636515245377495</v>
      </c>
      <c r="AL169" s="38">
        <v>-2.078393E-3</v>
      </c>
      <c r="AM169" s="38">
        <v>35525.925499859899</v>
      </c>
      <c r="AN169" s="38">
        <v>137.54400999999999</v>
      </c>
      <c r="AO169" s="38">
        <v>2.6640550000000002E-8</v>
      </c>
      <c r="AP169" s="38">
        <v>-105904.0058</v>
      </c>
      <c r="AQ169" s="42">
        <v>2000</v>
      </c>
      <c r="AR169" s="38">
        <v>2</v>
      </c>
      <c r="AS169" s="38">
        <v>16</v>
      </c>
      <c r="AT169" s="38">
        <v>1</v>
      </c>
      <c r="AU169" s="38">
        <v>31</v>
      </c>
      <c r="AV169" s="38">
        <v>0.5</v>
      </c>
    </row>
    <row r="170" spans="1:67">
      <c r="A170" s="38" t="s">
        <v>79</v>
      </c>
      <c r="B170" s="38" t="s">
        <v>161</v>
      </c>
      <c r="C170" s="38" t="s">
        <v>547</v>
      </c>
      <c r="D170" s="38" t="s">
        <v>548</v>
      </c>
      <c r="E170" s="39">
        <v>78.07480000000001</v>
      </c>
      <c r="F170" s="38">
        <v>3.18</v>
      </c>
      <c r="G170" s="76">
        <v>-293800</v>
      </c>
      <c r="H170" s="78">
        <v>16.46</v>
      </c>
      <c r="I170" s="38">
        <v>1800</v>
      </c>
      <c r="J170" s="38" t="s">
        <v>498</v>
      </c>
      <c r="K170" s="38">
        <v>1200</v>
      </c>
      <c r="L170" s="38">
        <v>0</v>
      </c>
      <c r="M170" t="s">
        <v>237</v>
      </c>
      <c r="N170" s="38">
        <v>-645.82001000000002</v>
      </c>
      <c r="O170" s="38">
        <v>0.184475</v>
      </c>
      <c r="P170" s="38">
        <v>-326255008</v>
      </c>
      <c r="Q170" s="38">
        <v>0</v>
      </c>
      <c r="R170" s="38">
        <v>0</v>
      </c>
      <c r="S170" s="38">
        <v>799050</v>
      </c>
      <c r="T170" s="38">
        <v>1430</v>
      </c>
      <c r="U170" s="38">
        <v>0</v>
      </c>
      <c r="V170" s="38" t="s">
        <v>549</v>
      </c>
      <c r="W170" s="38">
        <v>36.832000999999998</v>
      </c>
      <c r="X170" s="38">
        <v>0</v>
      </c>
      <c r="Y170" s="38">
        <v>17438900</v>
      </c>
      <c r="Z170" s="38">
        <v>0</v>
      </c>
      <c r="AA170" s="38">
        <v>0</v>
      </c>
      <c r="AB170" s="38">
        <v>-40255</v>
      </c>
      <c r="AC170" s="38">
        <v>1690</v>
      </c>
      <c r="AD170" s="38">
        <v>7120</v>
      </c>
      <c r="AE170" s="38" t="s">
        <v>152</v>
      </c>
      <c r="AF170" s="38">
        <v>23.700001</v>
      </c>
      <c r="AG170" s="38">
        <v>0</v>
      </c>
      <c r="AH170" s="38">
        <v>0</v>
      </c>
      <c r="AI170" s="38">
        <v>0</v>
      </c>
      <c r="AJ170" s="38">
        <v>0</v>
      </c>
      <c r="AK170" s="38">
        <v>-623</v>
      </c>
      <c r="AL170" s="42">
        <v>1800</v>
      </c>
      <c r="AM170" s="38">
        <v>-95.302499899999987</v>
      </c>
      <c r="AN170" s="38">
        <v>820.50869611805683</v>
      </c>
      <c r="AO170" s="38">
        <v>3.8269683999999998E-2</v>
      </c>
      <c r="AP170" s="38">
        <v>-494471.45</v>
      </c>
      <c r="AQ170" s="38">
        <v>-5780.0321800000002</v>
      </c>
      <c r="AR170" s="38">
        <v>-4.8698763999999997E-6</v>
      </c>
      <c r="AS170" s="38">
        <v>-265851.93790000002</v>
      </c>
      <c r="AT170" s="38">
        <v>720</v>
      </c>
      <c r="AU170" s="38">
        <v>-99.223299999999995</v>
      </c>
      <c r="AV170" s="38">
        <v>847.07014570704337</v>
      </c>
      <c r="AW170" s="38">
        <v>4.0632184000000002E-2</v>
      </c>
      <c r="AX170" s="38">
        <v>-524971.44999999995</v>
      </c>
      <c r="AY170" s="38">
        <v>-5780.0321800000002</v>
      </c>
      <c r="AZ170" s="38">
        <v>-4.8698763999999997E-6</v>
      </c>
      <c r="BA170" s="38">
        <v>-267585.47155999998</v>
      </c>
      <c r="BB170" s="38">
        <v>1112</v>
      </c>
      <c r="BC170" s="38">
        <v>-92.133499999999998</v>
      </c>
      <c r="BD170" s="38">
        <v>803.05750014783257</v>
      </c>
      <c r="BE170" s="38">
        <v>3.5699683999999995E-2</v>
      </c>
      <c r="BF170" s="38">
        <v>-524971.44999999995</v>
      </c>
      <c r="BG170" s="38">
        <v>-5780.0321800000002</v>
      </c>
      <c r="BH170" s="38">
        <v>-4.8698763999999997E-6</v>
      </c>
      <c r="BI170" s="38">
        <v>-267840.86706999998</v>
      </c>
      <c r="BJ170" s="38">
        <v>1200</v>
      </c>
      <c r="BK170" s="38">
        <v>664.29851000000008</v>
      </c>
      <c r="BL170" s="38">
        <v>-5008.8264706621894</v>
      </c>
      <c r="BM170" s="38">
        <v>-0.184772716</v>
      </c>
      <c r="BN170" s="38">
        <v>-163120675.44999999</v>
      </c>
      <c r="BO170" s="38">
        <v>275.08801999999997</v>
      </c>
    </row>
    <row r="171" spans="1:67">
      <c r="A171" s="38" t="s">
        <v>79</v>
      </c>
      <c r="B171" s="38" t="s">
        <v>184</v>
      </c>
      <c r="C171" s="38" t="s">
        <v>547</v>
      </c>
      <c r="D171" s="38"/>
      <c r="E171" s="39">
        <v>78.07480000000001</v>
      </c>
      <c r="F171" s="38">
        <v>3.1900000000000001E-3</v>
      </c>
      <c r="G171" s="76">
        <v>-189100</v>
      </c>
      <c r="H171" s="78">
        <v>65.412000000000006</v>
      </c>
      <c r="I171" s="38">
        <v>2000</v>
      </c>
      <c r="J171" s="38" t="s">
        <v>498</v>
      </c>
      <c r="K171" s="42">
        <v>2000</v>
      </c>
      <c r="L171" s="38">
        <v>0.61380010000000063</v>
      </c>
      <c r="M171" s="38">
        <v>-16.883193158002541</v>
      </c>
      <c r="N171" s="38">
        <v>2.3481394999999997E-3</v>
      </c>
      <c r="O171" s="38">
        <v>84366.749000000011</v>
      </c>
      <c r="P171" s="38">
        <v>182.59741999999997</v>
      </c>
      <c r="Q171" s="38">
        <v>1.7353599999999999E-8</v>
      </c>
      <c r="R171" s="38">
        <v>-190849.93789999999</v>
      </c>
      <c r="S171" s="38">
        <v>720</v>
      </c>
      <c r="T171" s="38">
        <v>-3.3070000000000004</v>
      </c>
      <c r="U171" s="38">
        <v>9.6782564309842769</v>
      </c>
      <c r="V171" s="38">
        <v>4.7106395000000006E-3</v>
      </c>
      <c r="W171" s="38">
        <v>53866.749000000003</v>
      </c>
      <c r="X171" s="38">
        <v>182.59741999999997</v>
      </c>
      <c r="Y171" s="38">
        <v>1.7353599999999999E-8</v>
      </c>
      <c r="Z171" s="38">
        <v>-192583.47156000001</v>
      </c>
      <c r="AA171" s="38">
        <v>1112</v>
      </c>
      <c r="AB171" s="38">
        <v>3.7827999999999999</v>
      </c>
      <c r="AC171" s="38">
        <v>-34.334389128226718</v>
      </c>
      <c r="AD171" s="38">
        <v>-2.218605E-4</v>
      </c>
      <c r="AE171" s="38">
        <v>53866.749000000003</v>
      </c>
      <c r="AF171" s="38">
        <v>182.59741999999997</v>
      </c>
      <c r="AG171" s="38">
        <v>1.7353599999999999E-8</v>
      </c>
      <c r="AH171" s="38">
        <v>-192838.86707000001</v>
      </c>
      <c r="AI171" s="38">
        <v>1757</v>
      </c>
      <c r="AJ171" s="38">
        <v>5.2667999999999981</v>
      </c>
      <c r="AK171" s="38">
        <v>-20.061734133225045</v>
      </c>
      <c r="AL171" s="38">
        <v>-1.9288605000000001E-3</v>
      </c>
      <c r="AM171" s="38">
        <v>53866.748999859898</v>
      </c>
      <c r="AN171" s="38">
        <v>182.59741999999997</v>
      </c>
      <c r="AO171" s="38">
        <v>1.7353599999999999E-8</v>
      </c>
      <c r="AP171" s="38">
        <v>-230596.0116</v>
      </c>
      <c r="AQ171" s="42">
        <v>2000</v>
      </c>
      <c r="AR171" s="38">
        <v>2</v>
      </c>
      <c r="AS171" s="38">
        <v>16</v>
      </c>
      <c r="AT171" s="38">
        <v>1</v>
      </c>
      <c r="AU171" s="38">
        <v>31</v>
      </c>
      <c r="AV171" s="38">
        <v>1</v>
      </c>
    </row>
    <row r="172" spans="1:67">
      <c r="A172" s="48" t="s">
        <v>550</v>
      </c>
      <c r="B172" s="38" t="s">
        <v>161</v>
      </c>
      <c r="C172" s="38" t="s">
        <v>551</v>
      </c>
      <c r="D172" s="38"/>
      <c r="E172" s="39">
        <v>215.7696</v>
      </c>
      <c r="F172" s="38">
        <v>4.8049999999999997</v>
      </c>
      <c r="G172" s="76">
        <v>-363370</v>
      </c>
      <c r="H172" s="78">
        <v>34.74</v>
      </c>
      <c r="I172" s="38">
        <v>1800</v>
      </c>
      <c r="J172" s="38" t="s">
        <v>552</v>
      </c>
      <c r="K172" s="38">
        <v>1510</v>
      </c>
      <c r="L172" s="38">
        <v>25870</v>
      </c>
      <c r="M172" s="38" t="s">
        <v>152</v>
      </c>
      <c r="N172" s="38">
        <v>54.900002000000001</v>
      </c>
      <c r="O172" s="38">
        <v>0</v>
      </c>
      <c r="P172" s="38">
        <v>0</v>
      </c>
      <c r="Q172" s="38">
        <v>0</v>
      </c>
      <c r="R172" s="38">
        <v>0</v>
      </c>
      <c r="S172" s="38">
        <v>-5029</v>
      </c>
      <c r="T172" s="42">
        <v>1800</v>
      </c>
      <c r="U172" s="38">
        <v>7.729898299999995</v>
      </c>
      <c r="V172" s="38">
        <v>1.3021016511111156</v>
      </c>
      <c r="W172" s="38">
        <v>-3.668284E-3</v>
      </c>
      <c r="X172" s="38">
        <v>353056.5</v>
      </c>
      <c r="Y172" s="38">
        <v>1337.7719999999999</v>
      </c>
      <c r="Z172" s="38">
        <v>2.2403617999999997E-6</v>
      </c>
      <c r="AA172" s="38">
        <v>-375190.5563</v>
      </c>
      <c r="AB172" s="38">
        <v>720</v>
      </c>
      <c r="AC172" s="38">
        <v>3.809098199999994</v>
      </c>
      <c r="AD172" s="38">
        <v>27.863551240097706</v>
      </c>
      <c r="AE172" s="38">
        <v>-1.3057839999999995E-3</v>
      </c>
      <c r="AF172" s="38">
        <v>322556.5</v>
      </c>
      <c r="AG172" s="38">
        <v>1337.7719999999999</v>
      </c>
      <c r="AH172" s="38">
        <v>2.2403617999999997E-6</v>
      </c>
      <c r="AI172" s="38">
        <v>-376924.08996000001</v>
      </c>
      <c r="AJ172" s="38">
        <v>800</v>
      </c>
      <c r="AK172" s="38">
        <v>-150.00890000000001</v>
      </c>
      <c r="AL172" s="38">
        <v>1130.1223046092218</v>
      </c>
      <c r="AM172" s="38">
        <v>6.7569216000000001E-2</v>
      </c>
      <c r="AN172" s="38">
        <v>17038106.5</v>
      </c>
      <c r="AO172" s="38">
        <v>1337.7719999999999</v>
      </c>
      <c r="AP172" s="38">
        <v>-3.9681999999999971E-9</v>
      </c>
      <c r="AQ172" s="38">
        <v>-499985.56336000003</v>
      </c>
      <c r="AR172" s="38">
        <v>1000</v>
      </c>
      <c r="AS172" s="38">
        <v>-158.74890600000001</v>
      </c>
      <c r="AT172" s="38">
        <v>1140.5761331940571</v>
      </c>
      <c r="AU172" s="38">
        <v>8.8579216000000002E-2</v>
      </c>
      <c r="AV172" s="38">
        <v>398106.5</v>
      </c>
      <c r="AW172" s="38">
        <v>1337.7719999999999</v>
      </c>
      <c r="AX172" s="38">
        <v>-3.9681999999999971E-9</v>
      </c>
      <c r="AY172" s="38">
        <v>-454435.57335999998</v>
      </c>
      <c r="AZ172" s="38">
        <v>1043</v>
      </c>
      <c r="BA172" s="38">
        <v>648.97111800000005</v>
      </c>
      <c r="BB172" s="38">
        <v>-4472.9620534357209</v>
      </c>
      <c r="BC172" s="38">
        <v>-0.29863078399999998</v>
      </c>
      <c r="BD172" s="38">
        <v>398106.5</v>
      </c>
      <c r="BE172" s="38">
        <v>1337.7719999999999</v>
      </c>
      <c r="BF172" s="38">
        <v>-3.9681999999999971E-9</v>
      </c>
      <c r="BG172" s="38">
        <v>-33209.607360000024</v>
      </c>
      <c r="BH172" s="38">
        <v>1060</v>
      </c>
      <c r="BI172" s="38">
        <v>41.803100000000001</v>
      </c>
      <c r="BJ172" s="38">
        <v>-243.41493641044184</v>
      </c>
      <c r="BK172" s="38">
        <v>-1.2230783999999998E-2</v>
      </c>
      <c r="BL172" s="38">
        <v>398106.5</v>
      </c>
      <c r="BM172" s="38">
        <v>1337.7719999999999</v>
      </c>
      <c r="BN172" s="38">
        <v>-3.9681999999999971E-9</v>
      </c>
      <c r="BO172" s="38">
        <v>-355008.65336</v>
      </c>
    </row>
    <row r="173" spans="1:67">
      <c r="A173" s="38" t="s">
        <v>69</v>
      </c>
      <c r="B173" s="38" t="s">
        <v>155</v>
      </c>
      <c r="C173" s="38" t="s">
        <v>553</v>
      </c>
      <c r="D173" s="38" t="s">
        <v>554</v>
      </c>
      <c r="E173" s="39">
        <v>56.077400000000004</v>
      </c>
      <c r="F173" s="38">
        <v>3.25</v>
      </c>
      <c r="G173" s="76">
        <v>-151790</v>
      </c>
      <c r="H173" s="78">
        <v>9.1</v>
      </c>
      <c r="I173" s="44">
        <v>4000</v>
      </c>
      <c r="J173" s="38" t="s">
        <v>498</v>
      </c>
      <c r="K173" s="45">
        <v>2000</v>
      </c>
      <c r="L173" s="38">
        <v>0</v>
      </c>
      <c r="M173" s="38" t="s">
        <v>237</v>
      </c>
      <c r="N173" s="38">
        <v>11.8</v>
      </c>
      <c r="O173" s="38">
        <v>5.2499999999999997E-4</v>
      </c>
      <c r="P173" s="38">
        <v>0</v>
      </c>
      <c r="Q173" s="38">
        <v>0</v>
      </c>
      <c r="R173" s="38">
        <v>0</v>
      </c>
      <c r="S173" s="38">
        <v>-3924</v>
      </c>
      <c r="T173" s="38">
        <v>3200</v>
      </c>
      <c r="U173" s="38">
        <v>19000</v>
      </c>
      <c r="V173" s="38" t="s">
        <v>152</v>
      </c>
      <c r="W173" s="38">
        <v>15</v>
      </c>
      <c r="X173" s="38">
        <v>0</v>
      </c>
      <c r="Y173" s="38">
        <v>0</v>
      </c>
      <c r="Z173" s="38">
        <v>0</v>
      </c>
      <c r="AA173" s="38">
        <v>0</v>
      </c>
      <c r="AB173" s="38">
        <v>10212</v>
      </c>
      <c r="AC173" s="42">
        <v>4000</v>
      </c>
      <c r="AD173" s="38">
        <v>-1.8734500000000001</v>
      </c>
      <c r="AE173" s="38">
        <v>31.465113487240274</v>
      </c>
      <c r="AF173" s="38">
        <v>1.8981614999999997E-3</v>
      </c>
      <c r="AG173" s="38">
        <v>171094.5</v>
      </c>
      <c r="AH173" s="38">
        <v>249.11199999999999</v>
      </c>
      <c r="AI173" s="38">
        <v>1.6200075E-8</v>
      </c>
      <c r="AJ173" s="38">
        <v>-155477.68315</v>
      </c>
      <c r="AK173" s="38">
        <v>720</v>
      </c>
      <c r="AL173" s="38">
        <v>-5.7942500000000008</v>
      </c>
      <c r="AM173" s="38">
        <v>58.026562318301728</v>
      </c>
      <c r="AN173" s="38">
        <v>4.2606614999999995E-3</v>
      </c>
      <c r="AO173" s="38">
        <v>140594.5</v>
      </c>
      <c r="AP173" s="38">
        <v>249.11199999999999</v>
      </c>
      <c r="AQ173" s="42">
        <v>1.6200075E-8</v>
      </c>
      <c r="AR173" s="38">
        <v>-157211.21681000001</v>
      </c>
      <c r="AS173" s="38">
        <v>1112</v>
      </c>
      <c r="AT173" s="38">
        <v>1.2955499999999986</v>
      </c>
      <c r="AU173" s="38">
        <v>14.013916759090762</v>
      </c>
      <c r="AV173" s="38">
        <v>-6.7183850000000008E-4</v>
      </c>
      <c r="AW173">
        <v>140594.5</v>
      </c>
      <c r="AX173">
        <v>249.11199999999999</v>
      </c>
      <c r="AY173">
        <v>1.6200075E-8</v>
      </c>
      <c r="AZ173">
        <v>-157466.75685000001</v>
      </c>
      <c r="BA173">
        <v>1757</v>
      </c>
      <c r="BB173">
        <v>2.9353499999999997</v>
      </c>
      <c r="BC173">
        <v>25.849619447565928</v>
      </c>
      <c r="BD173">
        <v>-2.4402385000000001E-3</v>
      </c>
      <c r="BE173">
        <v>140594.5</v>
      </c>
      <c r="BF173">
        <v>249.11199999999999</v>
      </c>
      <c r="BG173">
        <v>1.6012107500000002E-7</v>
      </c>
      <c r="BH173">
        <v>-195109.75685000001</v>
      </c>
      <c r="BI173">
        <v>2000</v>
      </c>
      <c r="BJ173">
        <v>3.2633499999999991</v>
      </c>
      <c r="BK173">
        <v>23.342523440836125</v>
      </c>
      <c r="BL173">
        <v>-2.5252385000000001E-3</v>
      </c>
      <c r="BM173">
        <v>36594.5</v>
      </c>
      <c r="BN173">
        <v>249.11199999999999</v>
      </c>
      <c r="BO173">
        <v>1.6012107500000002E-7</v>
      </c>
    </row>
    <row r="174" spans="1:67">
      <c r="A174" s="38" t="s">
        <v>69</v>
      </c>
      <c r="B174" s="38" t="s">
        <v>184</v>
      </c>
      <c r="C174" s="38" t="s">
        <v>553</v>
      </c>
      <c r="D174" s="38"/>
      <c r="E174" s="39">
        <v>56.077400000000004</v>
      </c>
      <c r="F174" s="38">
        <v>2.2899999999999999E-3</v>
      </c>
      <c r="G174" s="76">
        <v>10500</v>
      </c>
      <c r="H174" s="78">
        <v>52.487000000000002</v>
      </c>
      <c r="I174" s="38">
        <v>2000</v>
      </c>
      <c r="J174" s="38" t="s">
        <v>498</v>
      </c>
      <c r="K174" s="42">
        <v>2000</v>
      </c>
      <c r="L174" s="38">
        <v>-14.425949899999999</v>
      </c>
      <c r="M174" s="38">
        <v>99.232169228655678</v>
      </c>
      <c r="N174" s="38">
        <v>7.7245414999999994E-3</v>
      </c>
      <c r="O174" s="38">
        <v>-36062.5</v>
      </c>
      <c r="P174" s="38">
        <v>-880.93598000000009</v>
      </c>
      <c r="Q174" s="38">
        <v>-6.0032492499999999E-7</v>
      </c>
      <c r="R174" s="38">
        <v>14701.316849999999</v>
      </c>
      <c r="S174" s="38">
        <v>720</v>
      </c>
      <c r="T174" s="38">
        <v>-18.34675</v>
      </c>
      <c r="U174" s="38">
        <v>125.79361881764235</v>
      </c>
      <c r="V174" s="38">
        <v>1.0087041499999999E-2</v>
      </c>
      <c r="W174" s="38">
        <v>-66562.5</v>
      </c>
      <c r="X174" s="38">
        <v>-880.93598000000009</v>
      </c>
      <c r="Y174" s="38">
        <v>-6.0032492499999999E-7</v>
      </c>
      <c r="Z174" s="38">
        <v>12967.78319</v>
      </c>
      <c r="AA174" s="38">
        <v>1112</v>
      </c>
      <c r="AB174" s="38">
        <v>-11.25695</v>
      </c>
      <c r="AC174" s="38">
        <v>81.78097325843143</v>
      </c>
      <c r="AD174" s="38">
        <v>5.1545415000000001E-3</v>
      </c>
      <c r="AE174" s="38">
        <v>-66562.5</v>
      </c>
      <c r="AF174" s="38">
        <v>-880.93598000000009</v>
      </c>
      <c r="AG174" s="38">
        <v>-6.0032492499999999E-7</v>
      </c>
      <c r="AH174" s="38">
        <v>12712.38768</v>
      </c>
      <c r="AI174" s="38">
        <v>1757</v>
      </c>
      <c r="AJ174" s="38">
        <v>-9.772949999999998</v>
      </c>
      <c r="AK174" s="38">
        <v>96.053628253433075</v>
      </c>
      <c r="AL174" s="38">
        <v>3.4475414999999999E-3</v>
      </c>
      <c r="AM174" s="38">
        <v>-66562.500000140106</v>
      </c>
      <c r="AN174" s="38">
        <v>-880.93598000000009</v>
      </c>
      <c r="AO174" s="38">
        <v>-6.0032492499999999E-7</v>
      </c>
      <c r="AP174" s="38">
        <v>-25044.756849999998</v>
      </c>
      <c r="AQ174" s="42">
        <v>2000</v>
      </c>
      <c r="AR174" s="38">
        <v>2</v>
      </c>
      <c r="AS174" s="38">
        <v>16</v>
      </c>
      <c r="AT174" s="38">
        <v>1</v>
      </c>
      <c r="AU174" s="38">
        <v>65</v>
      </c>
      <c r="AV174" s="38">
        <v>0.5</v>
      </c>
    </row>
    <row r="175" spans="1:67">
      <c r="A175" s="38" t="s">
        <v>81</v>
      </c>
      <c r="B175" s="38" t="s">
        <v>155</v>
      </c>
      <c r="C175" s="38" t="s">
        <v>555</v>
      </c>
      <c r="D175" s="38" t="s">
        <v>556</v>
      </c>
      <c r="E175" s="39">
        <v>72.144000000000005</v>
      </c>
      <c r="F175" s="38">
        <v>2.5</v>
      </c>
      <c r="G175" s="76">
        <v>-113100</v>
      </c>
      <c r="H175" s="78">
        <v>13.528</v>
      </c>
      <c r="I175" s="38">
        <v>2000</v>
      </c>
      <c r="J175" s="38" t="s">
        <v>557</v>
      </c>
      <c r="K175" s="42">
        <v>2000</v>
      </c>
      <c r="L175" s="38">
        <v>-4.9915000999999997</v>
      </c>
      <c r="M175" s="38">
        <v>47.798992729252689</v>
      </c>
      <c r="N175" s="38">
        <v>1.4861759999999999E-3</v>
      </c>
      <c r="O175" s="38">
        <v>-78665.801000000007</v>
      </c>
      <c r="P175" s="38">
        <v>-416.03602000000001</v>
      </c>
      <c r="Q175" s="38">
        <v>-7.1102999999999998E-8</v>
      </c>
      <c r="R175" s="38">
        <v>-110340.59329999999</v>
      </c>
      <c r="S175" s="38">
        <v>368.3</v>
      </c>
      <c r="T175" s="38">
        <v>-7.2545001000000013</v>
      </c>
      <c r="U175" s="38">
        <v>62.981938415193383</v>
      </c>
      <c r="V175" s="38">
        <v>3.2321759999999998E-3</v>
      </c>
      <c r="W175" s="38">
        <v>-865.80099999999948</v>
      </c>
      <c r="X175" s="38">
        <v>-416.03602000000001</v>
      </c>
      <c r="Y175" s="38">
        <v>-7.1102999999999998E-8</v>
      </c>
      <c r="Z175" s="38">
        <v>-111455.7019</v>
      </c>
      <c r="AA175" s="38">
        <v>388.36</v>
      </c>
      <c r="AB175" s="38">
        <v>-15.381500000000001</v>
      </c>
      <c r="AC175" s="38">
        <v>110.90746750051767</v>
      </c>
      <c r="AD175" s="38">
        <v>1.5743176000000001E-2</v>
      </c>
      <c r="AE175" s="38">
        <v>-865.80099999999948</v>
      </c>
      <c r="AF175" s="38">
        <v>-416.03602000000001</v>
      </c>
      <c r="AG175" s="38">
        <v>-7.1102999999999998E-8</v>
      </c>
      <c r="AH175" s="38">
        <v>-113137.9510803</v>
      </c>
      <c r="AI175" s="38">
        <v>432</v>
      </c>
      <c r="AJ175" s="38">
        <v>-9.9574999999999996</v>
      </c>
      <c r="AK175" s="38">
        <v>84.879453466534528</v>
      </c>
      <c r="AL175" s="38">
        <v>4.874176E-3</v>
      </c>
      <c r="AM175" s="38">
        <v>544134.19900000002</v>
      </c>
      <c r="AN175" s="38">
        <v>-416.03602000000001</v>
      </c>
      <c r="AO175" s="38">
        <v>-7.1102999999999998E-8</v>
      </c>
      <c r="AP175" s="38">
        <v>-115346.3474</v>
      </c>
      <c r="AQ175" s="38">
        <v>720</v>
      </c>
      <c r="AR175" s="38">
        <v>-13.878300100000001</v>
      </c>
      <c r="AS175" s="38">
        <v>111.44090305552118</v>
      </c>
      <c r="AT175" s="38">
        <v>7.236676E-3</v>
      </c>
      <c r="AU175" s="38">
        <v>513634.19900000002</v>
      </c>
      <c r="AV175" s="38">
        <v>-416.03602000000001</v>
      </c>
      <c r="AW175" s="38">
        <v>-7.1102999999999998E-8</v>
      </c>
      <c r="AX175" s="38">
        <v>-117079.88106</v>
      </c>
      <c r="AY175" s="38">
        <v>881.8</v>
      </c>
      <c r="AZ175" s="38">
        <v>-13.0025002</v>
      </c>
      <c r="BA175" s="38">
        <v>120.89874576879009</v>
      </c>
      <c r="BB175" s="38">
        <v>5.7981059999999999E-3</v>
      </c>
      <c r="BC175" s="38">
        <v>-45347.300999999999</v>
      </c>
      <c r="BD175" s="38">
        <v>-416.03602000000001</v>
      </c>
      <c r="BE175" s="38">
        <v>-8.0102999999999999E-8</v>
      </c>
      <c r="BF175" s="38">
        <v>-128899.49896</v>
      </c>
      <c r="BG175" s="38">
        <v>1112</v>
      </c>
      <c r="BH175" s="38">
        <v>-5.9127001999999997</v>
      </c>
      <c r="BI175" s="38">
        <v>76.886100209579155</v>
      </c>
      <c r="BJ175" s="38">
        <v>8.656060000000001E-4</v>
      </c>
      <c r="BK175" s="38">
        <v>-45347.300999999999</v>
      </c>
      <c r="BL175" s="38">
        <v>-416.03602000000001</v>
      </c>
      <c r="BM175" s="38">
        <v>-8.0102999999999999E-8</v>
      </c>
      <c r="BN175" s="38">
        <v>-129155.039</v>
      </c>
      <c r="BO175" s="38">
        <v>1757</v>
      </c>
    </row>
    <row r="176" spans="1:67">
      <c r="A176" s="38" t="s">
        <v>558</v>
      </c>
      <c r="B176" s="38" t="s">
        <v>155</v>
      </c>
      <c r="C176" s="38" t="s">
        <v>559</v>
      </c>
      <c r="D176" s="38"/>
      <c r="E176" s="39">
        <v>120.1422</v>
      </c>
      <c r="F176" s="38" t="s">
        <v>370</v>
      </c>
      <c r="G176" s="76">
        <v>-277000</v>
      </c>
      <c r="H176" s="78">
        <v>24.23</v>
      </c>
      <c r="I176" s="38">
        <v>1000</v>
      </c>
      <c r="J176" s="38" t="s">
        <v>557</v>
      </c>
      <c r="K176" s="42">
        <v>1000</v>
      </c>
      <c r="L176" s="38">
        <v>12.505649900000002</v>
      </c>
      <c r="M176" s="38">
        <v>-32.166055807508201</v>
      </c>
      <c r="N176" s="38">
        <v>-7.9325155000000008E-3</v>
      </c>
      <c r="O176" s="38">
        <v>145483.5</v>
      </c>
      <c r="P176" s="38">
        <v>747.33600000000001</v>
      </c>
      <c r="Q176" s="38">
        <v>4.8600225000000001E-8</v>
      </c>
      <c r="R176" s="38">
        <v>-281401.86385000002</v>
      </c>
      <c r="S176" s="38">
        <v>368.3</v>
      </c>
      <c r="T176" s="38">
        <v>10.2426499</v>
      </c>
      <c r="U176" s="38">
        <v>-16.983110121567506</v>
      </c>
      <c r="V176" s="38">
        <v>-6.1865154999999998E-3</v>
      </c>
      <c r="W176" s="38">
        <v>223283.5</v>
      </c>
      <c r="X176" s="38">
        <v>747.33600000000001</v>
      </c>
      <c r="Y176" s="38">
        <v>4.8600225000000001E-8</v>
      </c>
      <c r="Z176" s="38">
        <v>-282516.97245</v>
      </c>
      <c r="AA176" s="38">
        <v>388.36</v>
      </c>
      <c r="AB176" s="38">
        <v>2.1156499999999987</v>
      </c>
      <c r="AC176" s="38">
        <v>30.942418963756722</v>
      </c>
      <c r="AD176" s="38">
        <v>6.3244844999999997E-3</v>
      </c>
      <c r="AE176" s="38">
        <v>223283.5</v>
      </c>
      <c r="AF176" s="38">
        <v>747.33600000000001</v>
      </c>
      <c r="AG176" s="38">
        <v>4.8600225000000001E-8</v>
      </c>
      <c r="AH176" s="38">
        <v>-284199.22163029999</v>
      </c>
      <c r="AI176" s="38">
        <v>432</v>
      </c>
      <c r="AJ176" s="38">
        <v>7.5396499999999982</v>
      </c>
      <c r="AK176" s="38">
        <v>4.9144049297735819</v>
      </c>
      <c r="AL176" s="38">
        <v>-4.5445155000000004E-3</v>
      </c>
      <c r="AM176" s="38">
        <v>768283.5</v>
      </c>
      <c r="AN176" s="38">
        <v>747.33600000000001</v>
      </c>
      <c r="AO176" s="38">
        <v>4.8600225000000001E-8</v>
      </c>
      <c r="AP176" s="38">
        <v>-286407.61794999999</v>
      </c>
      <c r="AQ176" s="38">
        <v>720</v>
      </c>
      <c r="AR176" s="38">
        <v>3.6188499000000007</v>
      </c>
      <c r="AS176" s="38">
        <v>31.475854518760343</v>
      </c>
      <c r="AT176" s="38">
        <v>-2.1820155000000004E-3</v>
      </c>
      <c r="AU176" s="38">
        <v>737783.5</v>
      </c>
      <c r="AV176" s="38">
        <v>747.33600000000001</v>
      </c>
      <c r="AW176" s="38">
        <v>4.8600225000000001E-8</v>
      </c>
      <c r="AX176" s="38">
        <v>-288141.15161</v>
      </c>
      <c r="AY176" s="38">
        <v>881.8</v>
      </c>
      <c r="AZ176" s="38">
        <v>4.4946498000000012</v>
      </c>
      <c r="BA176" s="38">
        <v>40.93369723202926</v>
      </c>
      <c r="BB176" s="38">
        <v>-3.6205855000000006E-3</v>
      </c>
      <c r="BC176" s="38">
        <v>178802</v>
      </c>
      <c r="BD176" s="38">
        <v>747.33600000000001</v>
      </c>
      <c r="BE176" s="38">
        <v>3.9600224999999999E-8</v>
      </c>
      <c r="BF176" s="38">
        <v>-299960.76951000001</v>
      </c>
      <c r="BG176" s="42">
        <v>1000</v>
      </c>
      <c r="BH176" s="38">
        <v>3</v>
      </c>
      <c r="BI176" s="38">
        <v>16</v>
      </c>
      <c r="BJ176" s="38">
        <v>1</v>
      </c>
      <c r="BK176" s="38">
        <v>81</v>
      </c>
      <c r="BL176" s="38">
        <v>1</v>
      </c>
      <c r="BM176" s="38">
        <v>65</v>
      </c>
      <c r="BN176" s="38">
        <v>1.5</v>
      </c>
    </row>
    <row r="177" spans="1:67">
      <c r="A177" s="38" t="s">
        <v>560</v>
      </c>
      <c r="B177" s="38" t="s">
        <v>561</v>
      </c>
      <c r="C177" s="38" t="s">
        <v>562</v>
      </c>
      <c r="D177" s="38" t="s">
        <v>563</v>
      </c>
      <c r="E177" s="39">
        <v>136.14160000000001</v>
      </c>
      <c r="F177" s="38">
        <v>2.96</v>
      </c>
      <c r="G177" s="76">
        <v>-340720</v>
      </c>
      <c r="H177" s="78">
        <v>26.05</v>
      </c>
      <c r="I177" s="38">
        <v>1400</v>
      </c>
      <c r="J177" s="38" t="s">
        <v>557</v>
      </c>
      <c r="K177" s="42">
        <v>1400</v>
      </c>
      <c r="L177" s="38">
        <v>46.470830199999995</v>
      </c>
      <c r="M177" s="38">
        <v>-292.82922607349542</v>
      </c>
      <c r="N177" s="38">
        <v>-1.9162254E-2</v>
      </c>
      <c r="O177" s="38">
        <v>430716.5</v>
      </c>
      <c r="P177" s="38">
        <v>3011.6680000000001</v>
      </c>
      <c r="Q177" s="38">
        <v>7.8909529999999999E-7</v>
      </c>
      <c r="R177" s="38">
        <v>-357416.62069999997</v>
      </c>
      <c r="S177" s="38">
        <v>368.3</v>
      </c>
      <c r="T177" s="38">
        <v>44.207830199999997</v>
      </c>
      <c r="U177" s="38">
        <v>-277.64628038755461</v>
      </c>
      <c r="V177" s="38">
        <v>-1.7416254000000003E-2</v>
      </c>
      <c r="W177" s="38">
        <v>508516.5</v>
      </c>
      <c r="X177" s="38">
        <v>3011.6680000000001</v>
      </c>
      <c r="Y177" s="38">
        <v>7.8909529999999999E-7</v>
      </c>
      <c r="Z177" s="38">
        <v>-358531.72930000001</v>
      </c>
      <c r="AA177" s="38">
        <v>388.36</v>
      </c>
      <c r="AB177" s="38">
        <v>36.080830299999995</v>
      </c>
      <c r="AC177" s="38">
        <v>-229.72075130223027</v>
      </c>
      <c r="AD177" s="38">
        <v>-4.9052540000000013E-3</v>
      </c>
      <c r="AE177" s="38">
        <v>508516.5</v>
      </c>
      <c r="AF177" s="38">
        <v>3011.6680000000001</v>
      </c>
      <c r="AG177" s="38">
        <v>7.8909529999999999E-7</v>
      </c>
      <c r="AH177" s="38">
        <v>-360213.97848029999</v>
      </c>
      <c r="AI177" s="38">
        <v>432</v>
      </c>
      <c r="AJ177" s="38">
        <v>41.504830299999995</v>
      </c>
      <c r="AK177" s="38">
        <v>-255.74876533621352</v>
      </c>
      <c r="AL177" s="38">
        <v>-1.5774254000000001E-2</v>
      </c>
      <c r="AM177" s="38">
        <v>1053516.5</v>
      </c>
      <c r="AN177" s="38">
        <v>3011.6680000000001</v>
      </c>
      <c r="AO177" s="38">
        <v>7.8909529999999999E-7</v>
      </c>
      <c r="AP177" s="38">
        <v>-362422.37479999999</v>
      </c>
      <c r="AQ177" s="38">
        <v>720</v>
      </c>
      <c r="AR177" s="38">
        <v>37.584030200000001</v>
      </c>
      <c r="AS177" s="38">
        <v>-229.18731574722682</v>
      </c>
      <c r="AT177" s="38">
        <v>-1.3411754000000001E-2</v>
      </c>
      <c r="AU177" s="38">
        <v>1023016.5</v>
      </c>
      <c r="AV177" s="38">
        <v>3011.6680000000001</v>
      </c>
      <c r="AW177" s="38">
        <v>7.8909529999999999E-7</v>
      </c>
      <c r="AX177" s="38">
        <v>-364155.90846000001</v>
      </c>
      <c r="AY177" s="38">
        <v>881.8</v>
      </c>
      <c r="AZ177" s="38">
        <v>38.459830099999998</v>
      </c>
      <c r="BA177" s="38">
        <v>-219.7294730339579</v>
      </c>
      <c r="BB177" s="38">
        <v>-1.4850324000000002E-2</v>
      </c>
      <c r="BC177" s="38">
        <v>464035</v>
      </c>
      <c r="BD177" s="38">
        <v>3011.6680000000001</v>
      </c>
      <c r="BE177" s="38">
        <v>7.8009529999999995E-7</v>
      </c>
      <c r="BF177" s="38">
        <v>-375975.52636000002</v>
      </c>
      <c r="BG177" s="38">
        <v>1112</v>
      </c>
      <c r="BH177" s="38">
        <v>45.549630100000002</v>
      </c>
      <c r="BI177" s="38">
        <v>-263.74211859316887</v>
      </c>
      <c r="BJ177" s="38">
        <v>-1.9782824000000001E-2</v>
      </c>
      <c r="BK177" s="38">
        <v>464035</v>
      </c>
      <c r="BL177" s="38">
        <v>3011.6680000000001</v>
      </c>
      <c r="BM177" s="38">
        <v>7.8009529999999995E-7</v>
      </c>
      <c r="BN177" s="38">
        <v>-376231.06640000001</v>
      </c>
      <c r="BO177" s="42">
        <v>1400</v>
      </c>
    </row>
    <row r="178" spans="1:67">
      <c r="A178" s="38" t="s">
        <v>560</v>
      </c>
      <c r="B178" s="38" t="s">
        <v>564</v>
      </c>
      <c r="C178" s="38" t="s">
        <v>562</v>
      </c>
      <c r="D178" s="38"/>
      <c r="E178" s="39">
        <v>136.14160000000001</v>
      </c>
      <c r="F178" s="38">
        <v>2.61</v>
      </c>
      <c r="G178" s="76">
        <v>-339660</v>
      </c>
      <c r="H178" s="78">
        <v>25.72</v>
      </c>
      <c r="I178" s="38">
        <v>1400</v>
      </c>
      <c r="J178" s="38" t="s">
        <v>557</v>
      </c>
      <c r="K178" s="42">
        <v>1400</v>
      </c>
      <c r="L178" s="38">
        <v>59.2976989</v>
      </c>
      <c r="M178" s="38">
        <v>-402.69462144595423</v>
      </c>
      <c r="N178" s="38">
        <v>-2.2935654E-2</v>
      </c>
      <c r="O178" s="38">
        <v>591154</v>
      </c>
      <c r="P178" s="38">
        <v>3987.1679999999997</v>
      </c>
      <c r="Q178" s="38">
        <v>1.1401503E-6</v>
      </c>
      <c r="R178" s="38">
        <v>-362347.62069999997</v>
      </c>
      <c r="S178" s="38">
        <v>368.3</v>
      </c>
      <c r="T178" s="38">
        <v>57.034698899999995</v>
      </c>
      <c r="U178" s="38">
        <v>-387.51167576001325</v>
      </c>
      <c r="V178" s="38">
        <v>-2.1189654000000002E-2</v>
      </c>
      <c r="W178" s="38">
        <v>668954</v>
      </c>
      <c r="X178" s="38">
        <v>3987.1679999999997</v>
      </c>
      <c r="Y178" s="38">
        <v>1.1401503E-6</v>
      </c>
      <c r="Z178" s="38">
        <v>-363462.72930000001</v>
      </c>
      <c r="AA178" s="38">
        <v>388.36</v>
      </c>
      <c r="AB178" s="38">
        <v>48.907698999999994</v>
      </c>
      <c r="AC178" s="38">
        <v>-339.58614667468902</v>
      </c>
      <c r="AD178" s="38">
        <v>-8.6786540000000009E-3</v>
      </c>
      <c r="AE178" s="38">
        <v>668954</v>
      </c>
      <c r="AF178" s="38">
        <v>3987.1679999999997</v>
      </c>
      <c r="AG178" s="38">
        <v>1.1401503E-6</v>
      </c>
      <c r="AH178" s="38">
        <v>-365144.97848029999</v>
      </c>
      <c r="AI178" s="38">
        <v>432</v>
      </c>
      <c r="AJ178" s="38">
        <v>54.331699</v>
      </c>
      <c r="AK178" s="38">
        <v>-365.61416070867227</v>
      </c>
      <c r="AL178" s="38">
        <v>-1.9547654000000001E-2</v>
      </c>
      <c r="AM178" s="38">
        <v>1213954</v>
      </c>
      <c r="AN178" s="38">
        <v>3987.1679999999997</v>
      </c>
      <c r="AO178" s="38">
        <v>1.1401503E-6</v>
      </c>
      <c r="AP178" s="38">
        <v>-367353.37479999999</v>
      </c>
      <c r="AQ178" s="38">
        <v>720</v>
      </c>
      <c r="AR178" s="38">
        <v>50.410898899999999</v>
      </c>
      <c r="AS178" s="38">
        <v>-339.05271111968545</v>
      </c>
      <c r="AT178" s="38">
        <v>-1.7185154000000001E-2</v>
      </c>
      <c r="AU178" s="38">
        <v>1183454</v>
      </c>
      <c r="AV178" s="38">
        <v>3987.1679999999997</v>
      </c>
      <c r="AW178" s="38">
        <v>1.1401503E-6</v>
      </c>
      <c r="AX178" s="38">
        <v>-369086.90846000001</v>
      </c>
      <c r="AY178" s="38">
        <v>881.8</v>
      </c>
      <c r="AZ178" s="38">
        <v>51.286698799999996</v>
      </c>
      <c r="BA178" s="38">
        <v>-329.59486840641648</v>
      </c>
      <c r="BB178" s="38">
        <v>-1.8623724000000001E-2</v>
      </c>
      <c r="BC178" s="38">
        <v>624472.5</v>
      </c>
      <c r="BD178" s="38">
        <v>3987.1679999999997</v>
      </c>
      <c r="BE178" s="38">
        <v>1.1311503E-6</v>
      </c>
      <c r="BF178" s="38">
        <v>-380906.52636000002</v>
      </c>
      <c r="BG178" s="38">
        <v>1112</v>
      </c>
      <c r="BH178" s="38">
        <v>58.376498800000007</v>
      </c>
      <c r="BI178" s="38">
        <v>-373.60751396562756</v>
      </c>
      <c r="BJ178" s="38">
        <v>-2.3556224000000001E-2</v>
      </c>
      <c r="BK178" s="38">
        <v>624472.5</v>
      </c>
      <c r="BL178" s="38">
        <v>3987.1679999999997</v>
      </c>
      <c r="BM178" s="38">
        <v>1.1311503E-6</v>
      </c>
      <c r="BN178" s="38">
        <v>-381162.06640000001</v>
      </c>
      <c r="BO178" s="42">
        <v>1400</v>
      </c>
    </row>
    <row r="179" spans="1:67">
      <c r="A179" s="38" t="s">
        <v>560</v>
      </c>
      <c r="B179" s="38" t="s">
        <v>565</v>
      </c>
      <c r="C179" s="38" t="s">
        <v>562</v>
      </c>
      <c r="D179" s="38"/>
      <c r="E179" s="39">
        <v>136.14160000000001</v>
      </c>
      <c r="F179" s="38" t="s">
        <v>370</v>
      </c>
      <c r="G179" s="76">
        <v>-342840</v>
      </c>
      <c r="H179" s="78">
        <v>25.62</v>
      </c>
      <c r="I179" s="38">
        <v>1400</v>
      </c>
      <c r="J179" s="38" t="s">
        <v>557</v>
      </c>
      <c r="K179" s="42">
        <v>1400</v>
      </c>
      <c r="L179" s="38">
        <v>49.651899899999997</v>
      </c>
      <c r="M179" s="38">
        <v>-319.72760592057057</v>
      </c>
      <c r="N179" s="38">
        <v>-2.0098053999999997E-2</v>
      </c>
      <c r="O179" s="38">
        <v>470505</v>
      </c>
      <c r="P179" s="38">
        <v>3253.5877999999998</v>
      </c>
      <c r="Q179" s="38">
        <v>8.7615530000000003E-7</v>
      </c>
      <c r="R179" s="38">
        <v>-361022.62069999997</v>
      </c>
      <c r="S179" s="38">
        <v>368.3</v>
      </c>
      <c r="T179" s="38">
        <v>47.388899899999998</v>
      </c>
      <c r="U179" s="38">
        <v>-304.54466023462953</v>
      </c>
      <c r="V179" s="38">
        <v>-1.8352054E-2</v>
      </c>
      <c r="W179" s="38">
        <v>548305</v>
      </c>
      <c r="X179" s="38">
        <v>3253.5877999999998</v>
      </c>
      <c r="Y179" s="38">
        <v>8.7615530000000003E-7</v>
      </c>
      <c r="Z179" s="38">
        <v>-362137.72930000001</v>
      </c>
      <c r="AA179" s="38">
        <v>388.36</v>
      </c>
      <c r="AB179" s="38">
        <v>39.261899999999997</v>
      </c>
      <c r="AC179" s="38">
        <v>-256.61913114930542</v>
      </c>
      <c r="AD179" s="38">
        <v>-5.8410539999999983E-3</v>
      </c>
      <c r="AE179" s="38">
        <v>548305</v>
      </c>
      <c r="AF179" s="38">
        <v>3253.5877999999998</v>
      </c>
      <c r="AG179" s="38">
        <v>8.7615530000000003E-7</v>
      </c>
      <c r="AH179" s="38">
        <v>-363819.97848029999</v>
      </c>
      <c r="AI179" s="38">
        <v>432</v>
      </c>
      <c r="AJ179" s="38">
        <v>44.685899999999997</v>
      </c>
      <c r="AK179" s="38">
        <v>-282.64714518328844</v>
      </c>
      <c r="AL179" s="38">
        <v>-1.6710053999999998E-2</v>
      </c>
      <c r="AM179" s="38">
        <v>1093305</v>
      </c>
      <c r="AN179" s="38">
        <v>3253.5877999999998</v>
      </c>
      <c r="AO179" s="38">
        <v>8.7615530000000003E-7</v>
      </c>
      <c r="AP179" s="38">
        <v>-366028.37479999999</v>
      </c>
      <c r="AQ179" s="38">
        <v>720</v>
      </c>
      <c r="AR179" s="38">
        <v>40.765099899999996</v>
      </c>
      <c r="AS179" s="38">
        <v>-256.0856955943018</v>
      </c>
      <c r="AT179" s="38">
        <v>-1.4347553999999998E-2</v>
      </c>
      <c r="AU179" s="38">
        <v>1062805</v>
      </c>
      <c r="AV179" s="38">
        <v>3253.5877999999998</v>
      </c>
      <c r="AW179" s="38">
        <v>8.7615530000000003E-7</v>
      </c>
      <c r="AX179" s="38">
        <v>-367761.90846000001</v>
      </c>
      <c r="AY179" s="38">
        <v>881.8</v>
      </c>
      <c r="AZ179" s="38">
        <v>41.6408998</v>
      </c>
      <c r="BA179" s="38">
        <v>-246.62785288103294</v>
      </c>
      <c r="BB179" s="38">
        <v>-1.5786123999999999E-2</v>
      </c>
      <c r="BC179" s="38">
        <v>503823.5</v>
      </c>
      <c r="BD179" s="38">
        <v>3253.5877999999998</v>
      </c>
      <c r="BE179" s="38">
        <v>8.6715529999999999E-7</v>
      </c>
      <c r="BF179" s="38">
        <v>-379581.52636000002</v>
      </c>
      <c r="BG179" s="38">
        <v>1112</v>
      </c>
      <c r="BH179" s="38">
        <v>48.730699800000004</v>
      </c>
      <c r="BI179" s="38">
        <v>-290.6404984402439</v>
      </c>
      <c r="BJ179" s="38">
        <v>-2.0718623999999998E-2</v>
      </c>
      <c r="BK179" s="38">
        <v>503823.5</v>
      </c>
      <c r="BL179" s="38">
        <v>3253.5877999999998</v>
      </c>
      <c r="BM179" s="38">
        <v>8.6715529999999999E-7</v>
      </c>
      <c r="BN179" s="38">
        <v>-379837.06640000001</v>
      </c>
      <c r="BO179" s="42">
        <v>1400</v>
      </c>
    </row>
    <row r="180" spans="1:67">
      <c r="A180" s="38" t="s">
        <v>566</v>
      </c>
      <c r="B180" s="38" t="s">
        <v>567</v>
      </c>
      <c r="C180" s="38" t="s">
        <v>568</v>
      </c>
      <c r="D180" s="38" t="s">
        <v>569</v>
      </c>
      <c r="E180" s="39">
        <v>116.1617</v>
      </c>
      <c r="F180" s="38">
        <v>2.9049999999999998</v>
      </c>
      <c r="G180" s="76">
        <v>-389220</v>
      </c>
      <c r="H180" s="78">
        <v>20.859000000000002</v>
      </c>
      <c r="I180" s="38">
        <v>1800</v>
      </c>
      <c r="J180" s="38" t="s">
        <v>529</v>
      </c>
      <c r="K180" s="42">
        <v>1800</v>
      </c>
      <c r="L180" s="38">
        <v>-7.3738889999999984</v>
      </c>
      <c r="M180" s="38">
        <v>121.21626697081979</v>
      </c>
      <c r="N180" s="38">
        <v>2.6155801799999999E-3</v>
      </c>
      <c r="O180" s="38">
        <v>165012.80100000001</v>
      </c>
      <c r="P180" s="38">
        <v>-153.35198000000003</v>
      </c>
      <c r="Q180" s="38">
        <v>-1.1999274999999999E-8</v>
      </c>
      <c r="R180" s="38">
        <v>-390969.13715000002</v>
      </c>
      <c r="S180" s="38">
        <v>720</v>
      </c>
      <c r="T180" s="38">
        <v>-11.294689099999999</v>
      </c>
      <c r="U180" s="38">
        <v>147.77771655980632</v>
      </c>
      <c r="V180" s="38">
        <v>4.9780801799999995E-3</v>
      </c>
      <c r="W180" s="38">
        <v>134512.80100000001</v>
      </c>
      <c r="X180" s="38">
        <v>-153.35198000000003</v>
      </c>
      <c r="Y180" s="38">
        <v>-1.1999274999999999E-8</v>
      </c>
      <c r="Z180" s="38">
        <v>-392702.67080999998</v>
      </c>
      <c r="AA180" s="38">
        <v>1112</v>
      </c>
      <c r="AB180" s="38">
        <v>-4.2048890999999955</v>
      </c>
      <c r="AC180" s="38">
        <v>103.76507100059541</v>
      </c>
      <c r="AD180" s="38">
        <v>4.5580179999999939E-5</v>
      </c>
      <c r="AE180" s="38">
        <v>134512.80100000001</v>
      </c>
      <c r="AF180" s="38">
        <v>-153.35198000000003</v>
      </c>
      <c r="AG180" s="38">
        <v>-1.1999274999999999E-8</v>
      </c>
      <c r="AH180" s="38">
        <v>-392958.06631999998</v>
      </c>
      <c r="AI180" s="38">
        <v>1687</v>
      </c>
      <c r="AJ180" s="38">
        <v>-3.3892490999999936</v>
      </c>
      <c r="AK180" s="38">
        <v>106.05243848536492</v>
      </c>
      <c r="AL180" s="38">
        <v>-6.9688281999999999E-4</v>
      </c>
      <c r="AM180" s="38">
        <v>175171.5</v>
      </c>
      <c r="AN180" s="38">
        <v>-153.35198000000003</v>
      </c>
      <c r="AO180" s="38">
        <v>4.8600225000000001E-8</v>
      </c>
      <c r="AP180" s="38">
        <v>-405243.41602</v>
      </c>
      <c r="AQ180" s="38">
        <v>1757</v>
      </c>
      <c r="AR180" s="38">
        <v>-1.9052490999999989</v>
      </c>
      <c r="AS180" s="38">
        <v>120.32509348036655</v>
      </c>
      <c r="AT180" s="38">
        <v>-2.4038828199999997E-3</v>
      </c>
      <c r="AU180" s="38">
        <v>175171.49999985989</v>
      </c>
      <c r="AV180" s="38">
        <v>-153.35198000000003</v>
      </c>
      <c r="AW180" s="38">
        <v>4.8600225000000001E-8</v>
      </c>
      <c r="AX180" s="38">
        <v>-443000.56054999999</v>
      </c>
      <c r="AY180" s="42">
        <v>1800</v>
      </c>
      <c r="AZ180" s="38">
        <v>3</v>
      </c>
      <c r="BA180" s="38">
        <v>16</v>
      </c>
      <c r="BB180" s="38">
        <v>1</v>
      </c>
      <c r="BC180" s="38">
        <v>85</v>
      </c>
      <c r="BD180" s="38">
        <v>1</v>
      </c>
      <c r="BE180" s="38">
        <v>65</v>
      </c>
      <c r="BF180" s="38">
        <v>1.5</v>
      </c>
    </row>
    <row r="181" spans="1:67">
      <c r="A181" s="38" t="s">
        <v>566</v>
      </c>
      <c r="B181" s="38" t="s">
        <v>570</v>
      </c>
      <c r="C181" s="38" t="s">
        <v>568</v>
      </c>
      <c r="D181" s="38" t="s">
        <v>571</v>
      </c>
      <c r="E181" s="39">
        <v>116.1617</v>
      </c>
      <c r="F181" s="38">
        <v>2.5</v>
      </c>
      <c r="G181" s="76">
        <v>-390690</v>
      </c>
      <c r="H181" s="78">
        <v>19.474</v>
      </c>
      <c r="I181" s="38">
        <v>1500</v>
      </c>
      <c r="J181" s="38" t="s">
        <v>529</v>
      </c>
      <c r="K181" s="42">
        <v>1500</v>
      </c>
      <c r="L181" s="38">
        <v>-16.828090000000003</v>
      </c>
      <c r="M181" s="38">
        <v>206.4494192368436</v>
      </c>
      <c r="N181" s="38">
        <v>3.7310675E-3</v>
      </c>
      <c r="O181" s="38">
        <v>92630.201000000001</v>
      </c>
      <c r="P181" s="38">
        <v>-913.34796000000006</v>
      </c>
      <c r="Q181" s="38">
        <v>-1.1999274999999999E-8</v>
      </c>
      <c r="R181" s="38">
        <v>-388112.13715000002</v>
      </c>
      <c r="S181" s="38">
        <v>720</v>
      </c>
      <c r="T181" s="38">
        <v>-20.748890100000004</v>
      </c>
      <c r="U181" s="38">
        <v>233.01086882583019</v>
      </c>
      <c r="V181" s="38">
        <v>6.0935674999999991E-3</v>
      </c>
      <c r="W181" s="38">
        <v>62130.201000000008</v>
      </c>
      <c r="X181" s="38">
        <v>-913.34796000000006</v>
      </c>
      <c r="Y181" s="38">
        <v>-1.1999274999999999E-8</v>
      </c>
      <c r="Z181" s="38">
        <v>-389845.67080999998</v>
      </c>
      <c r="AA181" s="38">
        <v>1112</v>
      </c>
      <c r="AB181" s="38">
        <v>-13.6590901</v>
      </c>
      <c r="AC181" s="38">
        <v>188.99822326661911</v>
      </c>
      <c r="AD181" s="38">
        <v>1.1610674999999997E-3</v>
      </c>
      <c r="AE181" s="38">
        <v>62130.201000000008</v>
      </c>
      <c r="AF181" s="38">
        <v>-913.34796000000006</v>
      </c>
      <c r="AG181" s="38">
        <v>-1.1999274999999999E-8</v>
      </c>
      <c r="AH181" s="38">
        <v>-390101.06631999998</v>
      </c>
      <c r="AI181" s="42">
        <v>1500</v>
      </c>
      <c r="AJ181" s="38">
        <v>3</v>
      </c>
      <c r="AK181" s="38">
        <v>16</v>
      </c>
      <c r="AL181" s="38">
        <v>1</v>
      </c>
      <c r="AM181" s="38">
        <v>85</v>
      </c>
      <c r="AN181" s="38">
        <v>1</v>
      </c>
      <c r="AO181" s="38">
        <v>65</v>
      </c>
      <c r="AP181" s="38">
        <v>1.5</v>
      </c>
    </row>
    <row r="182" spans="1:67">
      <c r="A182" s="38" t="s">
        <v>572</v>
      </c>
      <c r="B182" s="38" t="s">
        <v>155</v>
      </c>
      <c r="C182" s="38" t="s">
        <v>573</v>
      </c>
      <c r="D182" s="38" t="s">
        <v>574</v>
      </c>
      <c r="E182" s="39">
        <v>135.9562</v>
      </c>
      <c r="F182" s="38">
        <v>4.0999999999999996</v>
      </c>
      <c r="G182" s="76">
        <v>-396900</v>
      </c>
      <c r="H182" s="78">
        <v>22.38</v>
      </c>
      <c r="I182" s="38">
        <v>1800</v>
      </c>
      <c r="J182" s="38" t="s">
        <v>575</v>
      </c>
      <c r="K182" s="38">
        <v>1530</v>
      </c>
      <c r="L182" s="38">
        <v>540</v>
      </c>
      <c r="M182" s="38" t="s">
        <v>165</v>
      </c>
      <c r="N182" s="38">
        <v>15.899900000000001</v>
      </c>
      <c r="O182" s="38">
        <v>3.3333600000000001E-3</v>
      </c>
      <c r="P182" s="38">
        <v>-13872100</v>
      </c>
      <c r="Q182" s="38">
        <v>0</v>
      </c>
      <c r="R182" s="38">
        <v>0</v>
      </c>
      <c r="S182" s="38">
        <v>14747</v>
      </c>
      <c r="T182" s="42">
        <v>1800</v>
      </c>
      <c r="U182" s="38">
        <v>-3.6327487000000005</v>
      </c>
      <c r="V182" s="38">
        <v>74.254201598486816</v>
      </c>
      <c r="W182" s="38">
        <v>4.2686844999999998E-3</v>
      </c>
      <c r="X182" s="38">
        <v>501648.5</v>
      </c>
      <c r="Y182" s="38">
        <v>747.33600000000001</v>
      </c>
      <c r="Z182" s="38">
        <v>-2.9524077499999999E-7</v>
      </c>
      <c r="AA182" s="38">
        <v>-407436.76254999998</v>
      </c>
      <c r="AB182" s="38">
        <v>720</v>
      </c>
      <c r="AC182" s="38">
        <v>-7.5535488000000015</v>
      </c>
      <c r="AD182" s="38">
        <v>100.81565118747363</v>
      </c>
      <c r="AE182" s="38">
        <v>6.6311844999999998E-3</v>
      </c>
      <c r="AF182" s="38">
        <v>471148.5</v>
      </c>
      <c r="AG182" s="38">
        <v>747.33600000000001</v>
      </c>
      <c r="AH182" s="38">
        <v>-2.9524077499999999E-7</v>
      </c>
      <c r="AI182" s="38">
        <v>-409170.29621</v>
      </c>
      <c r="AJ182" s="38">
        <v>1112</v>
      </c>
      <c r="AK182" s="38">
        <v>-0.46374880000000118</v>
      </c>
      <c r="AL182" s="38">
        <v>56.803005628262611</v>
      </c>
      <c r="AM182" s="38">
        <v>1.6986845000000002E-3</v>
      </c>
      <c r="AN182" s="38">
        <v>471148.5</v>
      </c>
      <c r="AO182" s="38">
        <v>747.33600000000001</v>
      </c>
      <c r="AP182" s="38">
        <v>-2.9524077499999999E-7</v>
      </c>
      <c r="AQ182" s="38">
        <v>-409425.69172</v>
      </c>
      <c r="AR182" s="38">
        <v>1156</v>
      </c>
      <c r="AS182" s="38">
        <v>-5.7081730000000022</v>
      </c>
      <c r="AT182" s="38">
        <v>98.77722615282272</v>
      </c>
      <c r="AU182" s="38">
        <v>2.6468444999999999E-3</v>
      </c>
      <c r="AV182" s="38">
        <v>1880613.5</v>
      </c>
      <c r="AW182" s="38">
        <v>747.33600000000001</v>
      </c>
      <c r="AX182" s="38">
        <v>-2.9524077499999999E-7</v>
      </c>
      <c r="AY182" s="38">
        <v>-417676.70672000002</v>
      </c>
      <c r="AZ182" s="38">
        <v>1530</v>
      </c>
      <c r="BA182" s="38">
        <v>10.603325999999997</v>
      </c>
      <c r="BB182" s="38">
        <v>-28.945065794142806</v>
      </c>
      <c r="BC182" s="38">
        <v>-1.9577155000000002E-3</v>
      </c>
      <c r="BD182" s="38">
        <v>-5424201.5</v>
      </c>
      <c r="BE182" s="38">
        <v>747.33600000000001</v>
      </c>
      <c r="BF182" s="38">
        <v>4.8600225000000001E-8</v>
      </c>
      <c r="BG182" s="38">
        <v>-390946.70672000002</v>
      </c>
      <c r="BH182" s="38">
        <v>1757</v>
      </c>
      <c r="BI182" s="38">
        <v>12.087325999999999</v>
      </c>
      <c r="BJ182" s="38">
        <v>-14.672410799141176</v>
      </c>
      <c r="BK182" s="38">
        <v>-3.6647155000000004E-3</v>
      </c>
      <c r="BL182" s="38">
        <v>-5424201.5000001397</v>
      </c>
      <c r="BM182" s="38">
        <v>747.33600000000001</v>
      </c>
      <c r="BN182" s="38">
        <v>4.8600225000000001E-8</v>
      </c>
      <c r="BO182" s="38">
        <v>-428703.85125000001</v>
      </c>
    </row>
    <row r="183" spans="1:67">
      <c r="A183" s="37" t="s">
        <v>33</v>
      </c>
      <c r="B183" t="s">
        <v>149</v>
      </c>
      <c r="C183" t="s">
        <v>576</v>
      </c>
      <c r="E183" s="39">
        <v>112.411</v>
      </c>
      <c r="F183">
        <v>8.65</v>
      </c>
      <c r="G183" s="75">
        <v>0</v>
      </c>
      <c r="H183" s="77">
        <v>12.38</v>
      </c>
      <c r="I183">
        <v>2000</v>
      </c>
      <c r="J183" s="38" t="s">
        <v>577</v>
      </c>
      <c r="K183">
        <v>594.26</v>
      </c>
      <c r="L183">
        <v>1480</v>
      </c>
      <c r="M183" t="s">
        <v>152</v>
      </c>
      <c r="N183">
        <v>7.1050000000000004</v>
      </c>
      <c r="O183">
        <v>0</v>
      </c>
      <c r="P183">
        <v>0</v>
      </c>
      <c r="Q183">
        <v>0</v>
      </c>
      <c r="R183">
        <v>0</v>
      </c>
      <c r="S183">
        <v>-782.42651000000001</v>
      </c>
      <c r="T183">
        <v>1040</v>
      </c>
      <c r="U183">
        <v>23809</v>
      </c>
      <c r="V183" t="s">
        <v>153</v>
      </c>
      <c r="W183">
        <v>4.9679998999999997</v>
      </c>
      <c r="X183">
        <v>0</v>
      </c>
      <c r="Y183">
        <v>0</v>
      </c>
      <c r="Z183">
        <v>0</v>
      </c>
      <c r="AA183">
        <v>0</v>
      </c>
      <c r="AB183">
        <v>25249.054</v>
      </c>
      <c r="AC183" s="41">
        <v>2000</v>
      </c>
      <c r="AD183">
        <v>1</v>
      </c>
      <c r="AE183">
        <v>17</v>
      </c>
      <c r="AF183">
        <v>1</v>
      </c>
    </row>
    <row r="184" spans="1:67">
      <c r="A184" s="38" t="s">
        <v>33</v>
      </c>
      <c r="B184" s="38" t="s">
        <v>184</v>
      </c>
      <c r="C184" s="38" t="s">
        <v>576</v>
      </c>
      <c r="D184" s="38"/>
      <c r="E184" s="39">
        <v>112.411</v>
      </c>
      <c r="F184" s="38">
        <v>4.5999999999999999E-3</v>
      </c>
      <c r="G184" s="76">
        <v>26730</v>
      </c>
      <c r="H184" s="78">
        <v>40.066000000000003</v>
      </c>
      <c r="I184" s="38">
        <v>2000</v>
      </c>
      <c r="J184" s="38" t="s">
        <v>578</v>
      </c>
      <c r="K184" s="42">
        <v>2000</v>
      </c>
      <c r="L184" s="38">
        <v>0.35099990000000059</v>
      </c>
      <c r="M184" s="38">
        <v>-30.890106036409811</v>
      </c>
      <c r="N184" s="38">
        <v>1.446E-3</v>
      </c>
      <c r="O184" s="38">
        <v>800</v>
      </c>
      <c r="P184" s="38">
        <v>0</v>
      </c>
      <c r="Q184" s="38">
        <v>0</v>
      </c>
      <c r="R184" s="38">
        <v>26958.033200000002</v>
      </c>
      <c r="S184" s="38">
        <v>594.26</v>
      </c>
      <c r="T184" s="38">
        <v>2.1370001000000007</v>
      </c>
      <c r="U184" s="38">
        <v>-39.877028619740592</v>
      </c>
      <c r="V184" s="38">
        <v>0</v>
      </c>
      <c r="W184" s="38">
        <v>0</v>
      </c>
      <c r="X184" s="38">
        <v>0</v>
      </c>
      <c r="Y184" s="38">
        <v>0</v>
      </c>
      <c r="Z184" s="38">
        <v>26031.426510000001</v>
      </c>
      <c r="AA184" s="38">
        <v>1040</v>
      </c>
      <c r="AB184" s="38">
        <v>0</v>
      </c>
      <c r="AC184" s="38">
        <v>0</v>
      </c>
      <c r="AD184" s="38">
        <v>0</v>
      </c>
      <c r="AE184" s="38">
        <v>0</v>
      </c>
      <c r="AF184" s="38">
        <v>0</v>
      </c>
      <c r="AG184" s="38">
        <v>0</v>
      </c>
      <c r="AH184" s="38">
        <v>0</v>
      </c>
      <c r="AI184" s="42">
        <v>2000</v>
      </c>
      <c r="AJ184" s="38">
        <v>1</v>
      </c>
      <c r="AK184" s="38">
        <v>17</v>
      </c>
      <c r="AL184" s="38">
        <v>1</v>
      </c>
    </row>
    <row r="185" spans="1:67">
      <c r="A185" s="38" t="s">
        <v>579</v>
      </c>
      <c r="B185" s="38" t="s">
        <v>161</v>
      </c>
      <c r="C185" s="38" t="s">
        <v>580</v>
      </c>
      <c r="D185" s="38"/>
      <c r="E185" s="39">
        <v>183.31639999999999</v>
      </c>
      <c r="F185" s="38">
        <v>4.0469999999999997</v>
      </c>
      <c r="G185" s="76">
        <v>-93570</v>
      </c>
      <c r="H185" s="78">
        <v>27.55</v>
      </c>
      <c r="I185" s="38">
        <v>1000</v>
      </c>
      <c r="J185" s="38" t="s">
        <v>577</v>
      </c>
      <c r="K185" s="38">
        <v>841</v>
      </c>
      <c r="L185" s="38">
        <v>7600</v>
      </c>
      <c r="M185" s="38" t="s">
        <v>152</v>
      </c>
      <c r="N185" s="38">
        <v>26.6</v>
      </c>
      <c r="O185" s="38">
        <v>0</v>
      </c>
      <c r="P185" s="38">
        <v>0</v>
      </c>
      <c r="Q185" s="38">
        <v>0</v>
      </c>
      <c r="R185" s="38">
        <v>0</v>
      </c>
      <c r="S185" s="38">
        <v>-4151</v>
      </c>
      <c r="T185" s="42">
        <v>1000</v>
      </c>
      <c r="U185" s="38">
        <v>-1.2165002000000005</v>
      </c>
      <c r="V185" s="38">
        <v>43.799662202982233</v>
      </c>
      <c r="W185" s="38">
        <v>-1.3790119999999998E-3</v>
      </c>
      <c r="X185" s="38">
        <v>9575.25</v>
      </c>
      <c r="Y185" s="38">
        <v>117.19119999999999</v>
      </c>
      <c r="Z185" s="38">
        <v>1.6830849999999999E-8</v>
      </c>
      <c r="AA185" s="38">
        <v>-95130.309099999999</v>
      </c>
      <c r="AB185" s="38">
        <v>594.26</v>
      </c>
      <c r="AC185" s="38">
        <v>0.5694999999999979</v>
      </c>
      <c r="AD185" s="38">
        <v>34.812739619651367</v>
      </c>
      <c r="AE185" s="38">
        <v>-2.825012E-3</v>
      </c>
      <c r="AF185" s="38">
        <v>8775.25</v>
      </c>
      <c r="AG185" s="38">
        <v>117.19119999999999</v>
      </c>
      <c r="AH185" s="38">
        <v>1.6830849999999999E-8</v>
      </c>
      <c r="AI185" s="38">
        <v>-96056.915789999999</v>
      </c>
      <c r="AJ185" s="38">
        <v>841</v>
      </c>
      <c r="AK185" s="38">
        <v>-9.2805000000000035</v>
      </c>
      <c r="AL185" s="38">
        <v>97.518756942368526</v>
      </c>
      <c r="AM185" s="38">
        <v>-2.02012E-4</v>
      </c>
      <c r="AN185" s="38">
        <v>-13124.75</v>
      </c>
      <c r="AO185" s="38">
        <v>117.19119999999999</v>
      </c>
      <c r="AP185" s="38">
        <v>1.6830849999999999E-8</v>
      </c>
      <c r="AQ185" s="38">
        <v>-94833.915789999999</v>
      </c>
      <c r="AR185" s="42">
        <v>1000</v>
      </c>
      <c r="AS185" s="38">
        <v>2</v>
      </c>
      <c r="AT185" s="38">
        <v>17</v>
      </c>
      <c r="AU185" s="38">
        <v>1</v>
      </c>
      <c r="AV185" s="38">
        <v>20</v>
      </c>
      <c r="AW185" s="38">
        <v>1</v>
      </c>
    </row>
    <row r="186" spans="1:67">
      <c r="A186" s="38" t="s">
        <v>581</v>
      </c>
      <c r="B186" s="38" t="s">
        <v>155</v>
      </c>
      <c r="C186" s="38" t="s">
        <v>582</v>
      </c>
      <c r="D186" s="38" t="s">
        <v>583</v>
      </c>
      <c r="E186" s="39">
        <v>128.41040000000001</v>
      </c>
      <c r="F186" s="38">
        <v>8.15</v>
      </c>
      <c r="G186" s="76">
        <v>-61700</v>
      </c>
      <c r="H186" s="78">
        <v>13.1</v>
      </c>
      <c r="I186" s="38">
        <v>1500</v>
      </c>
      <c r="J186" s="38" t="s">
        <v>577</v>
      </c>
      <c r="K186" s="42">
        <v>1500</v>
      </c>
      <c r="L186" s="38">
        <v>0.20654979999999945</v>
      </c>
      <c r="M186" s="38">
        <v>15.990901418755527</v>
      </c>
      <c r="N186" s="38">
        <v>4.5416149999999997E-4</v>
      </c>
      <c r="O186" s="38">
        <v>96044.5</v>
      </c>
      <c r="P186" s="38">
        <v>249.11199999999999</v>
      </c>
      <c r="Q186" s="38">
        <v>1.6200075E-8</v>
      </c>
      <c r="R186" s="38">
        <v>-64391.72365</v>
      </c>
      <c r="S186" s="38">
        <v>594.26</v>
      </c>
      <c r="T186" s="38">
        <v>1.9925499999999996</v>
      </c>
      <c r="U186" s="38">
        <v>7.0039788354247179</v>
      </c>
      <c r="V186" s="38">
        <v>-9.9183850000000005E-4</v>
      </c>
      <c r="W186" s="38">
        <v>95244.5</v>
      </c>
      <c r="X186" s="38">
        <v>249.11199999999999</v>
      </c>
      <c r="Y186" s="38">
        <v>1.6200075E-8</v>
      </c>
      <c r="Z186" s="38">
        <v>-65318.33034</v>
      </c>
      <c r="AA186" s="38">
        <v>1040</v>
      </c>
      <c r="AB186" s="38">
        <v>-0.14445010000000025</v>
      </c>
      <c r="AC186" s="38">
        <v>46.879936556084957</v>
      </c>
      <c r="AD186" s="38">
        <v>-9.9183850000000005E-4</v>
      </c>
      <c r="AE186" s="38">
        <v>95244.5</v>
      </c>
      <c r="AF186" s="38">
        <v>249.11199999999999</v>
      </c>
      <c r="AG186" s="38">
        <v>1.6200075E-8</v>
      </c>
      <c r="AH186" s="38">
        <v>-91349.810850000009</v>
      </c>
      <c r="AI186" s="42">
        <v>1500</v>
      </c>
      <c r="AJ186" s="38">
        <v>2</v>
      </c>
      <c r="AK186" s="38">
        <v>17</v>
      </c>
      <c r="AL186" s="38">
        <v>1</v>
      </c>
      <c r="AM186" s="38">
        <v>65</v>
      </c>
      <c r="AN186" s="38">
        <v>0.5</v>
      </c>
    </row>
    <row r="187" spans="1:67">
      <c r="A187" s="38" t="s">
        <v>581</v>
      </c>
      <c r="B187" s="38" t="s">
        <v>184</v>
      </c>
      <c r="C187" s="38" t="s">
        <v>582</v>
      </c>
      <c r="D187" s="38"/>
      <c r="E187" s="39">
        <v>128.41040000000001</v>
      </c>
      <c r="F187" s="38">
        <v>5.2500000000000003E-3</v>
      </c>
      <c r="G187" s="76">
        <v>30000</v>
      </c>
      <c r="H187" s="78">
        <v>55.668999999999997</v>
      </c>
      <c r="I187" s="38">
        <v>2000</v>
      </c>
      <c r="J187" s="38" t="s">
        <v>577</v>
      </c>
      <c r="K187" s="42">
        <v>2000</v>
      </c>
      <c r="L187" s="38">
        <v>3.0398500999999989</v>
      </c>
      <c r="M187" s="38">
        <v>-46.242401219764716</v>
      </c>
      <c r="N187" s="38">
        <v>1.0728084999999999E-3</v>
      </c>
      <c r="O187" s="38">
        <v>68025.948999999993</v>
      </c>
      <c r="P187" s="38">
        <v>249.11199999999999</v>
      </c>
      <c r="Q187" s="38">
        <v>3.0854424999999999E-8</v>
      </c>
      <c r="R187" s="38">
        <v>28396.27635</v>
      </c>
      <c r="S187" s="38">
        <v>594.26</v>
      </c>
      <c r="T187" s="38">
        <v>4.825850299999999</v>
      </c>
      <c r="U187" s="38">
        <v>-55.229323803095525</v>
      </c>
      <c r="V187" s="38">
        <v>-3.7319149999999999E-4</v>
      </c>
      <c r="W187" s="38">
        <v>67225.948999999993</v>
      </c>
      <c r="X187" s="38">
        <v>249.11199999999999</v>
      </c>
      <c r="Y187" s="38">
        <v>3.0854424999999999E-8</v>
      </c>
      <c r="Z187" s="38">
        <v>27469.66966</v>
      </c>
      <c r="AA187" s="38">
        <v>1040</v>
      </c>
      <c r="AB187" s="38">
        <v>2.6888501999999992</v>
      </c>
      <c r="AC187" s="38">
        <v>-15.353366082435322</v>
      </c>
      <c r="AD187" s="38">
        <v>-3.7319149999999999E-4</v>
      </c>
      <c r="AE187" s="38">
        <v>67225.948999999993</v>
      </c>
      <c r="AF187" s="38">
        <v>249.11199999999999</v>
      </c>
      <c r="AG187" s="38">
        <v>3.0854424999999999E-8</v>
      </c>
      <c r="AH187" s="38">
        <v>1438.1891499999983</v>
      </c>
      <c r="AI187" s="42">
        <v>2000</v>
      </c>
      <c r="AJ187" s="38">
        <v>2</v>
      </c>
      <c r="AK187" s="38">
        <v>17</v>
      </c>
      <c r="AL187" s="38">
        <v>1</v>
      </c>
      <c r="AM187" s="38">
        <v>65</v>
      </c>
      <c r="AN187" s="38">
        <v>0.5</v>
      </c>
    </row>
    <row r="188" spans="1:67">
      <c r="A188" s="38" t="s">
        <v>584</v>
      </c>
      <c r="B188" s="38" t="s">
        <v>155</v>
      </c>
      <c r="C188" s="38" t="s">
        <v>585</v>
      </c>
      <c r="D188" s="38" t="s">
        <v>586</v>
      </c>
      <c r="E188" s="39">
        <v>144.477</v>
      </c>
      <c r="F188" s="38">
        <v>4.82</v>
      </c>
      <c r="G188" s="76">
        <v>-35700</v>
      </c>
      <c r="H188" s="78">
        <v>17.251999999999999</v>
      </c>
      <c r="I188" s="38">
        <v>1100</v>
      </c>
      <c r="J188" s="38" t="s">
        <v>587</v>
      </c>
      <c r="K188" s="42">
        <v>1100</v>
      </c>
      <c r="L188" s="38">
        <v>1.7999996000000014</v>
      </c>
      <c r="M188" s="38">
        <v>-9.1161067013744344</v>
      </c>
      <c r="N188" s="38">
        <v>-1.0089999999999999E-3</v>
      </c>
      <c r="O188" s="38">
        <v>-40100</v>
      </c>
      <c r="P188" s="38">
        <v>0</v>
      </c>
      <c r="Q188" s="38">
        <v>0</v>
      </c>
      <c r="R188" s="38">
        <v>-34983.633799999996</v>
      </c>
      <c r="S188" s="38">
        <v>368.3</v>
      </c>
      <c r="T188" s="38">
        <v>-0.46300040000000031</v>
      </c>
      <c r="U188" s="38">
        <v>6.0668389845663029</v>
      </c>
      <c r="V188" s="38">
        <v>7.3699999999999992E-4</v>
      </c>
      <c r="W188" s="38">
        <v>37700</v>
      </c>
      <c r="X188" s="38">
        <v>0</v>
      </c>
      <c r="Y188" s="38">
        <v>0</v>
      </c>
      <c r="Z188" s="38">
        <v>-36098.742400000003</v>
      </c>
      <c r="AA188" s="38">
        <v>388.36</v>
      </c>
      <c r="AB188" s="38">
        <v>-8.5900002999999998</v>
      </c>
      <c r="AC188" s="38">
        <v>53.99236806989056</v>
      </c>
      <c r="AD188" s="38">
        <v>1.3247999999999999E-2</v>
      </c>
      <c r="AE188" s="38">
        <v>37700</v>
      </c>
      <c r="AF188" s="38">
        <v>0</v>
      </c>
      <c r="AG188" s="38">
        <v>0</v>
      </c>
      <c r="AH188" s="38">
        <v>-37780.991580299997</v>
      </c>
      <c r="AI188" s="38">
        <v>432</v>
      </c>
      <c r="AJ188" s="38">
        <v>-3.1660002999999985</v>
      </c>
      <c r="AK188" s="38">
        <v>27.964354035907419</v>
      </c>
      <c r="AL188" s="38">
        <v>2.379E-3</v>
      </c>
      <c r="AM188" s="38">
        <v>582700</v>
      </c>
      <c r="AN188" s="38">
        <v>0</v>
      </c>
      <c r="AO188" s="38">
        <v>0</v>
      </c>
      <c r="AP188" s="38">
        <v>-39989.387900000002</v>
      </c>
      <c r="AQ188" s="38">
        <v>594.26</v>
      </c>
      <c r="AR188" s="38">
        <v>-1.3800000999999984</v>
      </c>
      <c r="AS188" s="38">
        <v>18.977431452576646</v>
      </c>
      <c r="AT188" s="38">
        <v>9.3299999999999991E-4</v>
      </c>
      <c r="AU188" s="38">
        <v>581900</v>
      </c>
      <c r="AV188" s="38">
        <v>0</v>
      </c>
      <c r="AW188" s="38">
        <v>0</v>
      </c>
      <c r="AX188" s="38">
        <v>-40915.994590000002</v>
      </c>
      <c r="AY188" s="38">
        <v>881.8</v>
      </c>
      <c r="AZ188" s="38">
        <v>-0.50420019999999788</v>
      </c>
      <c r="BA188" s="38">
        <v>28.435274165845506</v>
      </c>
      <c r="BB188" s="38">
        <v>-5.0557000000000011E-4</v>
      </c>
      <c r="BC188" s="38">
        <v>22918.5</v>
      </c>
      <c r="BD188" s="38">
        <v>0</v>
      </c>
      <c r="BE188" s="38">
        <v>-8.9999999999999995E-9</v>
      </c>
      <c r="BF188" s="38">
        <v>-52735.61249</v>
      </c>
      <c r="BG188" s="38">
        <v>1040</v>
      </c>
      <c r="BH188" s="38">
        <v>-2.6412002999999995</v>
      </c>
      <c r="BI188" s="38">
        <v>68.311231886505766</v>
      </c>
      <c r="BJ188" s="38">
        <v>-5.0557000000000011E-4</v>
      </c>
      <c r="BK188" s="38">
        <v>22918.5</v>
      </c>
      <c r="BL188" s="38">
        <v>0</v>
      </c>
      <c r="BM188" s="38">
        <v>-8.9999999999999995E-9</v>
      </c>
      <c r="BN188" s="38">
        <v>-78767.092999999993</v>
      </c>
      <c r="BO188" s="42">
        <v>1100</v>
      </c>
    </row>
    <row r="189" spans="1:67">
      <c r="A189" s="38" t="s">
        <v>588</v>
      </c>
      <c r="B189" s="38" t="s">
        <v>155</v>
      </c>
      <c r="C189" s="38" t="s">
        <v>589</v>
      </c>
      <c r="D189" s="38"/>
      <c r="E189" s="39">
        <v>208.47460000000001</v>
      </c>
      <c r="F189" s="38">
        <v>4.6909999999999998</v>
      </c>
      <c r="G189" s="76">
        <v>-223100</v>
      </c>
      <c r="H189" s="78">
        <v>29.408000000000001</v>
      </c>
      <c r="I189" s="38">
        <v>800</v>
      </c>
      <c r="J189" s="38" t="s">
        <v>587</v>
      </c>
      <c r="K189" s="42">
        <v>800</v>
      </c>
      <c r="L189" s="38">
        <v>22.3697996</v>
      </c>
      <c r="M189" s="38">
        <v>-79.815424202614281</v>
      </c>
      <c r="N189" s="38">
        <v>-1.5296754000000001E-2</v>
      </c>
      <c r="O189" s="38">
        <v>115782.55100000001</v>
      </c>
      <c r="P189" s="38">
        <v>996.44799999999998</v>
      </c>
      <c r="Q189" s="38">
        <v>7.6642030000000003E-7</v>
      </c>
      <c r="R189" s="38">
        <v>-227128.6612</v>
      </c>
      <c r="S189" s="38">
        <v>368.3</v>
      </c>
      <c r="T189" s="38">
        <v>20.106799599999995</v>
      </c>
      <c r="U189" s="38">
        <v>-64.632478516673473</v>
      </c>
      <c r="V189" s="38">
        <v>-1.3550754E-2</v>
      </c>
      <c r="W189" s="38">
        <v>193582.55100000001</v>
      </c>
      <c r="X189" s="38">
        <v>996.44799999999998</v>
      </c>
      <c r="Y189" s="38">
        <v>7.6642030000000003E-7</v>
      </c>
      <c r="Z189" s="38">
        <v>-228243.76980000001</v>
      </c>
      <c r="AA189" s="38">
        <v>388.36</v>
      </c>
      <c r="AB189" s="38">
        <v>11.979799700000001</v>
      </c>
      <c r="AC189" s="38">
        <v>-16.706949431349301</v>
      </c>
      <c r="AD189" s="38">
        <v>-1.0397540000000004E-3</v>
      </c>
      <c r="AE189" s="38">
        <v>193582.55100000001</v>
      </c>
      <c r="AF189" s="38">
        <v>996.44799999999998</v>
      </c>
      <c r="AG189" s="38">
        <v>7.6642030000000003E-7</v>
      </c>
      <c r="AH189" s="38">
        <v>-229926.0189803</v>
      </c>
      <c r="AI189" s="38">
        <v>432</v>
      </c>
      <c r="AJ189" s="38">
        <v>17.4037997</v>
      </c>
      <c r="AK189" s="38">
        <v>-42.734963465332498</v>
      </c>
      <c r="AL189" s="38">
        <v>-1.1908754000000001E-2</v>
      </c>
      <c r="AM189" s="38">
        <v>738582.55099999998</v>
      </c>
      <c r="AN189" s="38">
        <v>996.44799999999998</v>
      </c>
      <c r="AO189" s="38">
        <v>7.6642030000000003E-7</v>
      </c>
      <c r="AP189" s="38">
        <v>-232134.41529999999</v>
      </c>
      <c r="AQ189" s="38">
        <v>594.26</v>
      </c>
      <c r="AR189" s="38">
        <v>19.189799900000004</v>
      </c>
      <c r="AS189" s="38">
        <v>-51.721886048663237</v>
      </c>
      <c r="AT189" s="38">
        <v>-1.3354754E-2</v>
      </c>
      <c r="AU189" s="38">
        <v>737782.55099999998</v>
      </c>
      <c r="AV189" s="38">
        <v>996.44799999999998</v>
      </c>
      <c r="AW189" s="38">
        <v>7.6642030000000003E-7</v>
      </c>
      <c r="AX189" s="38">
        <v>-233061.02199000001</v>
      </c>
      <c r="AY189" s="42">
        <v>800</v>
      </c>
      <c r="AZ189" s="38">
        <v>3</v>
      </c>
      <c r="BA189" s="38">
        <v>17</v>
      </c>
      <c r="BB189" s="38">
        <v>1</v>
      </c>
      <c r="BC189" s="38">
        <v>81</v>
      </c>
      <c r="BD189" s="38">
        <v>1</v>
      </c>
      <c r="BE189" s="38">
        <v>65</v>
      </c>
      <c r="BF189" s="38">
        <v>2</v>
      </c>
    </row>
    <row r="190" spans="1:67">
      <c r="A190" s="37" t="s">
        <v>35</v>
      </c>
      <c r="B190" t="s">
        <v>161</v>
      </c>
      <c r="C190" t="s">
        <v>590</v>
      </c>
      <c r="E190" s="39">
        <v>140.11500000000001</v>
      </c>
      <c r="F190">
        <v>6.78</v>
      </c>
      <c r="G190" s="75">
        <v>0</v>
      </c>
      <c r="H190" s="77">
        <v>17.2</v>
      </c>
      <c r="I190">
        <v>2000</v>
      </c>
      <c r="J190" s="38" t="s">
        <v>591</v>
      </c>
      <c r="K190">
        <v>999</v>
      </c>
      <c r="L190">
        <v>715</v>
      </c>
      <c r="M190" t="s">
        <v>165</v>
      </c>
      <c r="N190">
        <v>8.9899997999999997</v>
      </c>
      <c r="O190">
        <v>0</v>
      </c>
      <c r="P190">
        <v>0</v>
      </c>
      <c r="Q190">
        <v>0</v>
      </c>
      <c r="R190">
        <v>0</v>
      </c>
      <c r="S190">
        <v>-2891.6831999999999</v>
      </c>
      <c r="T190">
        <v>1071</v>
      </c>
      <c r="U190">
        <v>1305</v>
      </c>
      <c r="V190" t="s">
        <v>152</v>
      </c>
      <c r="W190">
        <v>9.0100002000000003</v>
      </c>
      <c r="X190">
        <v>0</v>
      </c>
      <c r="Y190">
        <v>0</v>
      </c>
      <c r="Z190">
        <v>0</v>
      </c>
      <c r="AA190">
        <v>0</v>
      </c>
      <c r="AB190">
        <v>-1608.1031</v>
      </c>
      <c r="AC190" s="41">
        <v>2000</v>
      </c>
      <c r="AD190">
        <v>1</v>
      </c>
      <c r="AE190">
        <v>18</v>
      </c>
      <c r="AF190">
        <v>1</v>
      </c>
    </row>
    <row r="191" spans="1:67">
      <c r="A191" s="38" t="s">
        <v>35</v>
      </c>
      <c r="B191" s="38" t="s">
        <v>184</v>
      </c>
      <c r="C191" s="38" t="s">
        <v>590</v>
      </c>
      <c r="D191" s="38"/>
      <c r="E191" s="39">
        <v>140.11500000000001</v>
      </c>
      <c r="F191" s="38">
        <v>5.7299999999999999E-3</v>
      </c>
      <c r="G191" s="76">
        <v>101000</v>
      </c>
      <c r="H191" s="78">
        <v>45.807000000000002</v>
      </c>
      <c r="I191" s="38">
        <v>2000</v>
      </c>
      <c r="J191" s="38" t="s">
        <v>591</v>
      </c>
      <c r="K191" s="42">
        <v>2000</v>
      </c>
      <c r="L191" s="38">
        <v>-13.898999</v>
      </c>
      <c r="M191" s="38">
        <v>97.328101945935344</v>
      </c>
      <c r="N191" s="38">
        <v>2.0022866E-3</v>
      </c>
      <c r="O191" s="38">
        <v>-205343</v>
      </c>
      <c r="P191" s="38">
        <v>-1256.318</v>
      </c>
      <c r="Q191" s="38">
        <v>1.123175E-7</v>
      </c>
      <c r="R191" s="38">
        <v>109263.4791</v>
      </c>
      <c r="S191" s="38">
        <v>999</v>
      </c>
      <c r="T191" s="38">
        <v>-9.9939992000000011</v>
      </c>
      <c r="U191" s="38">
        <v>71.049430606544945</v>
      </c>
      <c r="V191" s="38">
        <v>5.52866E-5</v>
      </c>
      <c r="W191" s="38">
        <v>-213943</v>
      </c>
      <c r="X191" s="38">
        <v>-1256.318</v>
      </c>
      <c r="Y191" s="38">
        <v>1.123175E-7</v>
      </c>
      <c r="Z191" s="38">
        <v>110523.6832</v>
      </c>
      <c r="AA191" s="38">
        <v>1071</v>
      </c>
      <c r="AB191" s="38">
        <v>-9.9739988000000004</v>
      </c>
      <c r="AC191" s="38">
        <v>72.108387849554688</v>
      </c>
      <c r="AD191" s="38">
        <v>5.52866E-5</v>
      </c>
      <c r="AE191" s="38">
        <v>-213943</v>
      </c>
      <c r="AF191" s="38">
        <v>-1256.318</v>
      </c>
      <c r="AG191" s="38">
        <v>1.123175E-7</v>
      </c>
      <c r="AH191" s="38">
        <v>109240.10310000001</v>
      </c>
      <c r="AI191" s="42">
        <v>2000</v>
      </c>
      <c r="AJ191" s="38">
        <v>1</v>
      </c>
      <c r="AK191" s="38">
        <v>18</v>
      </c>
      <c r="AL191" s="38">
        <v>1</v>
      </c>
    </row>
    <row r="192" spans="1:67">
      <c r="A192" s="38" t="s">
        <v>592</v>
      </c>
      <c r="B192" s="38" t="s">
        <v>155</v>
      </c>
      <c r="C192" s="38" t="s">
        <v>593</v>
      </c>
      <c r="D192" s="38"/>
      <c r="E192" s="39">
        <v>316.26300000000003</v>
      </c>
      <c r="F192" s="38">
        <v>6.9669999999999996</v>
      </c>
      <c r="G192" s="76">
        <v>-42200</v>
      </c>
      <c r="H192" s="78">
        <v>41.5</v>
      </c>
      <c r="I192" s="38">
        <v>1500</v>
      </c>
      <c r="J192" s="38" t="s">
        <v>591</v>
      </c>
      <c r="K192" s="42">
        <v>1500</v>
      </c>
      <c r="L192" s="38">
        <v>20.831099999999999</v>
      </c>
      <c r="M192" s="38">
        <v>-210.75009851811024</v>
      </c>
      <c r="N192" s="38">
        <v>-3.3841800000000005E-4</v>
      </c>
      <c r="O192" s="38">
        <v>461519.5</v>
      </c>
      <c r="P192" s="38">
        <v>2541.828</v>
      </c>
      <c r="Q192" s="38">
        <v>1.4200739999999998E-7</v>
      </c>
      <c r="R192" s="38">
        <v>-61052.060700000002</v>
      </c>
      <c r="S192" s="38">
        <v>999</v>
      </c>
      <c r="T192" s="38">
        <v>28.641099599999997</v>
      </c>
      <c r="U192" s="38">
        <v>-263.30744119689098</v>
      </c>
      <c r="V192" s="38">
        <v>-4.2324179999999999E-3</v>
      </c>
      <c r="W192" s="38">
        <v>444319.5</v>
      </c>
      <c r="X192" s="38">
        <v>2541.828</v>
      </c>
      <c r="Y192" s="38">
        <v>1.4200739999999998E-7</v>
      </c>
      <c r="Z192" s="38">
        <v>-58531.652499999997</v>
      </c>
      <c r="AA192" s="38">
        <v>1071</v>
      </c>
      <c r="AB192" s="38">
        <v>28.681100399999998</v>
      </c>
      <c r="AC192" s="38">
        <v>-261.18952671087135</v>
      </c>
      <c r="AD192" s="38">
        <v>-4.2324179999999999E-3</v>
      </c>
      <c r="AE192" s="38">
        <v>444319.5</v>
      </c>
      <c r="AF192" s="38">
        <v>2541.828</v>
      </c>
      <c r="AG192" s="38">
        <v>1.4200739999999998E-7</v>
      </c>
      <c r="AH192" s="38">
        <v>-61098.812699999995</v>
      </c>
      <c r="AI192" s="42">
        <v>1500</v>
      </c>
      <c r="AJ192" s="38">
        <v>2</v>
      </c>
      <c r="AK192" s="38">
        <v>18</v>
      </c>
      <c r="AL192" s="38">
        <v>2</v>
      </c>
      <c r="AM192" s="38">
        <v>15</v>
      </c>
      <c r="AN192" s="38">
        <v>3</v>
      </c>
    </row>
    <row r="193" spans="1:67">
      <c r="A193" s="38" t="s">
        <v>594</v>
      </c>
      <c r="B193" s="38" t="s">
        <v>155</v>
      </c>
      <c r="C193" s="38" t="s">
        <v>595</v>
      </c>
      <c r="D193" s="38"/>
      <c r="E193" s="39">
        <v>328.22820000000002</v>
      </c>
      <c r="F193" s="38">
        <v>6.86</v>
      </c>
      <c r="G193" s="76">
        <v>-429300</v>
      </c>
      <c r="H193" s="78">
        <v>35.4</v>
      </c>
      <c r="I193" s="38">
        <v>1000</v>
      </c>
      <c r="J193" s="38" t="s">
        <v>591</v>
      </c>
      <c r="K193" s="42">
        <v>1000</v>
      </c>
      <c r="L193" s="38">
        <v>-3.3337490000000045</v>
      </c>
      <c r="M193" s="38">
        <v>75.644050093260148</v>
      </c>
      <c r="N193" s="38">
        <v>2.8030634999999999E-3</v>
      </c>
      <c r="O193" s="38">
        <v>356551.5</v>
      </c>
      <c r="P193" s="38">
        <v>747.33600000000001</v>
      </c>
      <c r="Q193" s="38">
        <v>-4.1049527499999999E-7</v>
      </c>
      <c r="R193" s="38">
        <v>-438910.31235000002</v>
      </c>
      <c r="S193" s="38">
        <v>999</v>
      </c>
      <c r="T193" s="38">
        <v>4.4762506000000002</v>
      </c>
      <c r="U193" s="38">
        <v>23.086707414479406</v>
      </c>
      <c r="V193" s="38">
        <v>-1.0909365E-3</v>
      </c>
      <c r="W193" s="38">
        <v>339351.5</v>
      </c>
      <c r="X193" s="38">
        <v>747.33600000000001</v>
      </c>
      <c r="Y193" s="38">
        <v>-4.1049527499999999E-7</v>
      </c>
      <c r="Z193" s="38">
        <v>-436389.90415000002</v>
      </c>
      <c r="AA193" s="42">
        <v>1000</v>
      </c>
      <c r="AB193" s="38">
        <v>2</v>
      </c>
      <c r="AC193" s="38">
        <v>18</v>
      </c>
      <c r="AD193" s="38">
        <v>2</v>
      </c>
      <c r="AE193" s="38">
        <v>65</v>
      </c>
      <c r="AF193" s="38">
        <v>1.5</v>
      </c>
    </row>
    <row r="194" spans="1:67">
      <c r="A194" s="38" t="s">
        <v>596</v>
      </c>
      <c r="B194" s="38" t="s">
        <v>155</v>
      </c>
      <c r="C194" s="38" t="s">
        <v>597</v>
      </c>
      <c r="D194" s="38"/>
      <c r="E194" s="39">
        <v>376.428</v>
      </c>
      <c r="F194" s="38">
        <v>5.0199999999999996</v>
      </c>
      <c r="G194" s="76">
        <v>-284000</v>
      </c>
      <c r="H194" s="78">
        <v>43.1</v>
      </c>
      <c r="I194" s="38">
        <v>2000</v>
      </c>
      <c r="J194" s="38" t="s">
        <v>598</v>
      </c>
      <c r="K194" s="42">
        <v>2000</v>
      </c>
      <c r="L194" s="38">
        <v>3.3710003999999998</v>
      </c>
      <c r="M194" s="38">
        <v>-8.5569475685422276</v>
      </c>
      <c r="N194" s="38">
        <v>-2.5370000000000002E-3</v>
      </c>
      <c r="O194" s="38">
        <v>-157800</v>
      </c>
      <c r="P194" s="38">
        <v>0</v>
      </c>
      <c r="Q194" s="38">
        <v>0</v>
      </c>
      <c r="R194" s="38">
        <v>-282162.0428</v>
      </c>
      <c r="S194" s="38">
        <v>368.3</v>
      </c>
      <c r="T194" s="38">
        <v>-3.4179996000000017</v>
      </c>
      <c r="U194" s="38">
        <v>36.991889489279629</v>
      </c>
      <c r="V194" s="38">
        <v>2.7010000000000003E-3</v>
      </c>
      <c r="W194" s="38">
        <v>75600</v>
      </c>
      <c r="X194" s="38">
        <v>0</v>
      </c>
      <c r="Y194" s="38">
        <v>0</v>
      </c>
      <c r="Z194" s="38">
        <v>-285507.36859999999</v>
      </c>
      <c r="AA194" s="38">
        <v>388.36</v>
      </c>
      <c r="AB194" s="38">
        <v>-27.798999299999998</v>
      </c>
      <c r="AC194" s="38">
        <v>180.76847674525254</v>
      </c>
      <c r="AD194" s="38">
        <v>4.0233999999999999E-2</v>
      </c>
      <c r="AE194" s="38">
        <v>75600</v>
      </c>
      <c r="AF194" s="38">
        <v>0</v>
      </c>
      <c r="AG194" s="38">
        <v>0</v>
      </c>
      <c r="AH194" s="38">
        <v>-290554.11614090001</v>
      </c>
      <c r="AI194" s="38">
        <v>432</v>
      </c>
      <c r="AJ194" s="38">
        <v>-11.5269993</v>
      </c>
      <c r="AK194" s="38">
        <v>102.68443464330335</v>
      </c>
      <c r="AL194" s="38">
        <v>7.6270000000000001E-3</v>
      </c>
      <c r="AM194" s="38">
        <v>1710600</v>
      </c>
      <c r="AN194" s="38">
        <v>0</v>
      </c>
      <c r="AO194" s="38">
        <v>0</v>
      </c>
      <c r="AP194" s="38">
        <v>-297179.3051</v>
      </c>
      <c r="AQ194" s="38">
        <v>881.8</v>
      </c>
      <c r="AR194" s="38">
        <v>-8.8995996000000019</v>
      </c>
      <c r="AS194" s="38">
        <v>131.05796278310987</v>
      </c>
      <c r="AT194" s="38">
        <v>3.3112899999999997E-3</v>
      </c>
      <c r="AU194" s="38">
        <v>33655.5</v>
      </c>
      <c r="AV194" s="38">
        <v>0</v>
      </c>
      <c r="AW194" s="38">
        <v>-2.6999999999999997E-8</v>
      </c>
      <c r="AX194" s="38">
        <v>-332638.15879999998</v>
      </c>
      <c r="AY194" s="38">
        <v>999</v>
      </c>
      <c r="AZ194" s="38">
        <v>-1.0896000000000008</v>
      </c>
      <c r="BA194" s="38">
        <v>78.500620104329187</v>
      </c>
      <c r="BB194" s="38">
        <v>-5.8271000000000017E-4</v>
      </c>
      <c r="BC194" s="38">
        <v>16455.5</v>
      </c>
      <c r="BD194" s="38">
        <v>0</v>
      </c>
      <c r="BE194" s="38">
        <v>-2.6999999999999997E-8</v>
      </c>
      <c r="BF194" s="38">
        <v>-330117.75060000003</v>
      </c>
      <c r="BG194" s="38">
        <v>1071</v>
      </c>
      <c r="BH194" s="38">
        <v>-1.0495991999999994</v>
      </c>
      <c r="BI194" s="38">
        <v>80.61853459034873</v>
      </c>
      <c r="BJ194" s="38">
        <v>-5.8271000000000017E-4</v>
      </c>
      <c r="BK194" s="38">
        <v>16455.5</v>
      </c>
      <c r="BL194" s="38">
        <v>0</v>
      </c>
      <c r="BM194" s="38">
        <v>-2.6999999999999997E-8</v>
      </c>
      <c r="BN194" s="38">
        <v>-332684.91080000001</v>
      </c>
      <c r="BO194" s="42">
        <v>2000</v>
      </c>
    </row>
    <row r="195" spans="1:67">
      <c r="A195" s="38" t="s">
        <v>599</v>
      </c>
      <c r="B195" s="38" t="s">
        <v>155</v>
      </c>
      <c r="C195" s="38" t="s">
        <v>600</v>
      </c>
      <c r="D195" s="38" t="s">
        <v>601</v>
      </c>
      <c r="E195" s="39">
        <v>172.1138</v>
      </c>
      <c r="F195" s="38">
        <v>7.2160000000000002</v>
      </c>
      <c r="G195" s="76">
        <v>-260200</v>
      </c>
      <c r="H195" s="78">
        <v>14.89</v>
      </c>
      <c r="I195" s="38">
        <v>2000</v>
      </c>
      <c r="J195" s="38" t="s">
        <v>591</v>
      </c>
      <c r="K195" s="42">
        <v>2000</v>
      </c>
      <c r="L195" s="38">
        <v>-19.276800000000001</v>
      </c>
      <c r="M195" s="38">
        <v>206.66461529067738</v>
      </c>
      <c r="N195" s="38">
        <v>6.1428730000000001E-3</v>
      </c>
      <c r="O195" s="38">
        <v>-18604.5</v>
      </c>
      <c r="P195" s="38">
        <v>-1035.88598</v>
      </c>
      <c r="Q195" s="38">
        <v>-4.4091984999999999E-7</v>
      </c>
      <c r="R195" s="38">
        <v>-256357.03460000001</v>
      </c>
      <c r="S195" s="38">
        <v>999</v>
      </c>
      <c r="T195" s="38">
        <v>-15.371800200000003</v>
      </c>
      <c r="U195" s="38">
        <v>180.38594395128695</v>
      </c>
      <c r="V195" s="38">
        <v>4.1958730000000001E-3</v>
      </c>
      <c r="W195" s="38">
        <v>-27204.5</v>
      </c>
      <c r="X195" s="38">
        <v>-1035.88598</v>
      </c>
      <c r="Y195" s="38">
        <v>-4.4091984999999999E-7</v>
      </c>
      <c r="Z195" s="38">
        <v>-255096.83050000001</v>
      </c>
      <c r="AA195" s="38">
        <v>1071</v>
      </c>
      <c r="AB195" s="38">
        <v>-15.351799800000002</v>
      </c>
      <c r="AC195" s="38">
        <v>181.44490119429668</v>
      </c>
      <c r="AD195" s="38">
        <v>4.1958730000000001E-3</v>
      </c>
      <c r="AE195" s="38">
        <v>-27204.5</v>
      </c>
      <c r="AF195" s="38">
        <v>-1035.88598</v>
      </c>
      <c r="AG195" s="38">
        <v>-4.4091984999999999E-7</v>
      </c>
      <c r="AH195" s="38">
        <v>-256380.4106</v>
      </c>
      <c r="AI195" s="42">
        <v>2000</v>
      </c>
      <c r="AJ195" s="38">
        <v>2</v>
      </c>
      <c r="AK195" s="38">
        <v>18</v>
      </c>
      <c r="AL195" s="38">
        <v>1</v>
      </c>
      <c r="AM195" s="38">
        <v>65</v>
      </c>
      <c r="AN195" s="38">
        <v>1</v>
      </c>
    </row>
    <row r="196" spans="1:67">
      <c r="A196" s="38" t="s">
        <v>36</v>
      </c>
      <c r="B196" s="38" t="s">
        <v>184</v>
      </c>
      <c r="C196" s="38" t="s">
        <v>602</v>
      </c>
      <c r="D196" s="38"/>
      <c r="E196" s="39">
        <v>35.4527</v>
      </c>
      <c r="F196" s="38">
        <v>1.4499999999999999E-3</v>
      </c>
      <c r="G196" s="76">
        <v>28992</v>
      </c>
      <c r="H196" s="78">
        <v>39.454000000000001</v>
      </c>
      <c r="I196" s="38">
        <v>3000</v>
      </c>
      <c r="J196" s="38"/>
      <c r="K196" s="42">
        <v>3000</v>
      </c>
      <c r="L196" s="38">
        <v>-0.76462000000000074</v>
      </c>
      <c r="M196" s="38">
        <v>-9.3425234338206451</v>
      </c>
      <c r="N196" s="38">
        <v>2.10998E-4</v>
      </c>
      <c r="O196" s="38">
        <v>14656.675999999999</v>
      </c>
      <c r="P196" s="38">
        <v>58.595599999999997</v>
      </c>
      <c r="Q196" s="38">
        <v>-1.1429725000000002E-8</v>
      </c>
      <c r="R196" s="38">
        <v>28178.328850000002</v>
      </c>
      <c r="S196" s="42">
        <v>3000</v>
      </c>
      <c r="T196" s="38">
        <v>1</v>
      </c>
      <c r="U196" s="38">
        <v>20</v>
      </c>
      <c r="V196" s="38">
        <v>0.5</v>
      </c>
    </row>
    <row r="197" spans="1:67">
      <c r="A197" s="37" t="s">
        <v>603</v>
      </c>
      <c r="B197" t="s">
        <v>184</v>
      </c>
      <c r="C197" t="s">
        <v>604</v>
      </c>
      <c r="E197" s="39">
        <v>70.9054</v>
      </c>
      <c r="F197">
        <v>2.8999999999999998E-3</v>
      </c>
      <c r="G197" s="75">
        <v>0</v>
      </c>
      <c r="H197" s="77">
        <v>53.29</v>
      </c>
      <c r="I197" s="40">
        <v>5000</v>
      </c>
      <c r="K197">
        <v>3000</v>
      </c>
      <c r="L197">
        <v>0</v>
      </c>
      <c r="M197" t="s">
        <v>237</v>
      </c>
      <c r="N197">
        <v>10</v>
      </c>
      <c r="O197">
        <v>-1.8000000000000001E-4</v>
      </c>
      <c r="P197">
        <v>0</v>
      </c>
      <c r="Q197">
        <v>0</v>
      </c>
      <c r="R197">
        <v>0</v>
      </c>
      <c r="S197">
        <v>-5410</v>
      </c>
      <c r="T197" s="41">
        <v>5000</v>
      </c>
      <c r="U197">
        <v>1</v>
      </c>
      <c r="V197">
        <v>20</v>
      </c>
      <c r="W197">
        <v>1</v>
      </c>
    </row>
    <row r="198" spans="1:67">
      <c r="A198" s="38" t="s">
        <v>605</v>
      </c>
      <c r="B198" s="38" t="s">
        <v>184</v>
      </c>
      <c r="C198" s="38" t="s">
        <v>606</v>
      </c>
      <c r="D198" s="38"/>
      <c r="E198" s="39">
        <v>86.904799999999994</v>
      </c>
      <c r="F198" s="38">
        <v>3.5500000000000002E-3</v>
      </c>
      <c r="G198" s="76">
        <v>19200</v>
      </c>
      <c r="H198" s="78">
        <v>64.019000000000005</v>
      </c>
      <c r="I198" s="38">
        <v>2000</v>
      </c>
      <c r="J198" s="38"/>
      <c r="K198" s="42">
        <v>2000</v>
      </c>
      <c r="L198" s="38">
        <v>-1.285851000000001</v>
      </c>
      <c r="M198" s="38">
        <v>23.075739645454462</v>
      </c>
      <c r="N198" s="38">
        <v>3.6162450000000001E-4</v>
      </c>
      <c r="O198" s="38">
        <v>48822.349499999997</v>
      </c>
      <c r="P198" s="38">
        <v>-12.146819999999991</v>
      </c>
      <c r="Q198" s="38">
        <v>-1.8024574999999998E-8</v>
      </c>
      <c r="R198" s="38">
        <v>18624.900850000002</v>
      </c>
      <c r="S198" s="42">
        <v>2000</v>
      </c>
      <c r="T198" s="38">
        <v>2</v>
      </c>
      <c r="U198" s="38">
        <v>20</v>
      </c>
      <c r="V198" s="38">
        <v>1</v>
      </c>
      <c r="W198" s="38">
        <v>65</v>
      </c>
      <c r="X198" s="38">
        <v>0.5</v>
      </c>
    </row>
    <row r="199" spans="1:67">
      <c r="A199" s="38" t="s">
        <v>607</v>
      </c>
      <c r="B199" s="38" t="s">
        <v>184</v>
      </c>
      <c r="C199" s="38" t="s">
        <v>608</v>
      </c>
      <c r="D199" s="38"/>
      <c r="E199" s="39">
        <v>51.452100000000002</v>
      </c>
      <c r="F199" s="38">
        <v>2.0999999999999999E-3</v>
      </c>
      <c r="G199" s="76">
        <v>24340</v>
      </c>
      <c r="H199" s="78">
        <v>54.145000000000003</v>
      </c>
      <c r="I199" s="38">
        <v>2000</v>
      </c>
      <c r="J199" s="38"/>
      <c r="K199" s="42">
        <v>2000</v>
      </c>
      <c r="L199" s="38">
        <v>0.95730000000000004</v>
      </c>
      <c r="M199" s="38">
        <v>-12.086214640332926</v>
      </c>
      <c r="N199" s="38">
        <v>-2.3562790000000001E-4</v>
      </c>
      <c r="O199" s="38">
        <v>35653.675000000003</v>
      </c>
      <c r="P199" s="38">
        <v>110.92780000000002</v>
      </c>
      <c r="Q199" s="38">
        <v>2.46155E-8</v>
      </c>
      <c r="R199" s="38">
        <v>23408.572</v>
      </c>
      <c r="S199" s="42">
        <v>2000</v>
      </c>
      <c r="T199" s="38">
        <v>2</v>
      </c>
      <c r="U199" s="38">
        <v>20</v>
      </c>
      <c r="V199" s="38">
        <v>0.5</v>
      </c>
      <c r="W199" s="38">
        <v>65</v>
      </c>
      <c r="X199" s="38">
        <v>0.5</v>
      </c>
    </row>
    <row r="200" spans="1:67">
      <c r="A200" s="37" t="s">
        <v>12</v>
      </c>
      <c r="B200" t="s">
        <v>149</v>
      </c>
      <c r="C200" t="s">
        <v>609</v>
      </c>
      <c r="E200" s="39">
        <v>58.933199999999999</v>
      </c>
      <c r="F200">
        <v>8.9</v>
      </c>
      <c r="G200" s="75">
        <v>0</v>
      </c>
      <c r="H200" s="77">
        <v>7.18</v>
      </c>
      <c r="I200" s="40">
        <v>3500</v>
      </c>
      <c r="J200" s="38" t="s">
        <v>610</v>
      </c>
      <c r="K200">
        <v>700</v>
      </c>
      <c r="L200">
        <v>108</v>
      </c>
      <c r="M200" t="s">
        <v>165</v>
      </c>
      <c r="N200">
        <v>830.18700999999999</v>
      </c>
      <c r="O200">
        <v>-0.197071</v>
      </c>
      <c r="P200">
        <v>-38707600</v>
      </c>
      <c r="Q200">
        <v>-35651.898000000001</v>
      </c>
      <c r="R200" s="51">
        <v>3.2602199999999998E-5</v>
      </c>
      <c r="S200">
        <v>505616.55</v>
      </c>
      <c r="T200">
        <v>1394</v>
      </c>
      <c r="U200">
        <v>0</v>
      </c>
      <c r="V200" t="s">
        <v>363</v>
      </c>
      <c r="W200">
        <v>-29.3262</v>
      </c>
      <c r="X200">
        <v>7.5807799999999996E-3</v>
      </c>
      <c r="Y200">
        <v>-36336700</v>
      </c>
      <c r="Z200">
        <v>0</v>
      </c>
      <c r="AA200">
        <v>0</v>
      </c>
      <c r="AB200">
        <v>61595.31</v>
      </c>
      <c r="AC200">
        <v>1768</v>
      </c>
      <c r="AD200">
        <v>3700</v>
      </c>
      <c r="AE200" t="s">
        <v>152</v>
      </c>
      <c r="AF200">
        <v>11.516</v>
      </c>
      <c r="AG200">
        <v>0</v>
      </c>
      <c r="AH200">
        <v>0</v>
      </c>
      <c r="AI200">
        <v>0</v>
      </c>
      <c r="AJ200">
        <v>0</v>
      </c>
      <c r="AK200">
        <v>-3770</v>
      </c>
      <c r="AL200">
        <v>3196</v>
      </c>
      <c r="AM200">
        <v>86666</v>
      </c>
      <c r="AN200" t="s">
        <v>153</v>
      </c>
      <c r="AO200">
        <v>6.27</v>
      </c>
      <c r="AP200">
        <v>0</v>
      </c>
      <c r="AQ200">
        <v>0</v>
      </c>
      <c r="AR200">
        <v>0</v>
      </c>
      <c r="AS200">
        <v>0</v>
      </c>
      <c r="AT200">
        <v>99662</v>
      </c>
      <c r="AU200" s="41">
        <v>3500</v>
      </c>
      <c r="AV200">
        <v>1</v>
      </c>
      <c r="AW200">
        <v>22</v>
      </c>
      <c r="AX200">
        <v>1</v>
      </c>
    </row>
    <row r="201" spans="1:67">
      <c r="A201" s="38" t="s">
        <v>12</v>
      </c>
      <c r="B201" s="38" t="s">
        <v>184</v>
      </c>
      <c r="C201" s="38" t="s">
        <v>609</v>
      </c>
      <c r="D201" s="38"/>
      <c r="E201" s="39">
        <v>58.933199999999999</v>
      </c>
      <c r="F201" s="38">
        <v>2.4099999999999998E-3</v>
      </c>
      <c r="G201" s="76">
        <v>101500</v>
      </c>
      <c r="H201" s="78">
        <v>42.878999999999998</v>
      </c>
      <c r="I201" s="44">
        <v>3500</v>
      </c>
      <c r="J201" s="38" t="s">
        <v>611</v>
      </c>
      <c r="K201" s="45">
        <v>2000</v>
      </c>
      <c r="L201" s="38">
        <v>0</v>
      </c>
      <c r="M201" s="38" t="s">
        <v>237</v>
      </c>
      <c r="N201" s="38">
        <v>7.0042999999999997</v>
      </c>
      <c r="O201" s="38">
        <v>-2.2096E-4</v>
      </c>
      <c r="P201" s="38">
        <v>0</v>
      </c>
      <c r="Q201" s="38">
        <v>0</v>
      </c>
      <c r="R201" s="51">
        <v>2.2008500000000001E-8</v>
      </c>
      <c r="S201" s="38">
        <v>-2649</v>
      </c>
      <c r="T201" s="42">
        <v>3500</v>
      </c>
      <c r="U201" s="38">
        <v>-1.3559999999999999</v>
      </c>
      <c r="V201" s="38">
        <v>-27.302166929442592</v>
      </c>
      <c r="W201" s="38">
        <v>1.763E-3</v>
      </c>
      <c r="X201" s="38">
        <v>32550</v>
      </c>
      <c r="Y201" s="38">
        <v>0</v>
      </c>
      <c r="Z201" s="38">
        <v>0</v>
      </c>
      <c r="AA201" s="38">
        <v>101033.9183</v>
      </c>
      <c r="AB201" s="38">
        <v>700</v>
      </c>
      <c r="AC201" s="38">
        <v>823.83001009999998</v>
      </c>
      <c r="AD201" s="38">
        <v>-7311.7748480139626</v>
      </c>
      <c r="AE201" s="38">
        <v>-0.19708499999999998</v>
      </c>
      <c r="AF201" s="38">
        <v>19392150</v>
      </c>
      <c r="AG201" s="38">
        <v>71303.796000000002</v>
      </c>
      <c r="AH201" s="38">
        <v>1.6301099999999999E-5</v>
      </c>
      <c r="AI201" s="38">
        <v>-406270.55</v>
      </c>
      <c r="AJ201" s="38">
        <v>1394</v>
      </c>
      <c r="AK201" s="38">
        <v>-35.683199899999998</v>
      </c>
      <c r="AL201" s="38">
        <v>249.29294876697335</v>
      </c>
      <c r="AM201" s="38">
        <v>7.5667799999999995E-3</v>
      </c>
      <c r="AN201" s="38">
        <v>18206700</v>
      </c>
      <c r="AO201" s="38">
        <v>0</v>
      </c>
      <c r="AP201" s="38">
        <v>0</v>
      </c>
      <c r="AQ201" s="45">
        <v>37750.69</v>
      </c>
      <c r="AR201" s="38">
        <v>1768</v>
      </c>
      <c r="AS201" s="38">
        <v>5.1590001000000001</v>
      </c>
      <c r="AT201" s="38">
        <v>-73.865000395902157</v>
      </c>
      <c r="AU201" s="38">
        <v>-1.4E-5</v>
      </c>
      <c r="AV201" s="38">
        <v>38350</v>
      </c>
      <c r="AW201" s="38">
        <v>0</v>
      </c>
      <c r="AX201" s="38">
        <v>0</v>
      </c>
      <c r="AY201" s="38">
        <v>103116</v>
      </c>
      <c r="AZ201" s="38">
        <v>2000</v>
      </c>
      <c r="BA201" s="38">
        <v>4.5117000000000003</v>
      </c>
      <c r="BB201" s="38">
        <v>-69.115011873750305</v>
      </c>
      <c r="BC201" s="38">
        <v>2.2096E-4</v>
      </c>
      <c r="BD201" s="38">
        <v>0</v>
      </c>
      <c r="BE201" s="38">
        <v>0</v>
      </c>
      <c r="BF201" s="38">
        <v>-1.1004250000000001E-8</v>
      </c>
      <c r="BG201" s="38">
        <v>102621</v>
      </c>
      <c r="BH201" s="42">
        <v>3196</v>
      </c>
      <c r="BI201" s="38">
        <v>0</v>
      </c>
      <c r="BJ201" s="38">
        <v>0</v>
      </c>
      <c r="BK201" s="38">
        <v>0</v>
      </c>
      <c r="BL201" s="38">
        <v>0</v>
      </c>
      <c r="BM201" s="38">
        <v>0</v>
      </c>
      <c r="BN201" s="38">
        <v>0</v>
      </c>
      <c r="BO201" s="38">
        <v>0</v>
      </c>
    </row>
    <row r="202" spans="1:67">
      <c r="A202" s="38" t="s">
        <v>612</v>
      </c>
      <c r="B202" s="38" t="s">
        <v>155</v>
      </c>
      <c r="C202" s="38" t="s">
        <v>613</v>
      </c>
      <c r="D202" s="38" t="s">
        <v>614</v>
      </c>
      <c r="E202" s="39">
        <v>209.9495</v>
      </c>
      <c r="F202" s="38">
        <v>4.63</v>
      </c>
      <c r="G202" s="76">
        <v>-337400</v>
      </c>
      <c r="H202" s="78">
        <v>34.082000000000001</v>
      </c>
      <c r="I202" s="38">
        <v>1000</v>
      </c>
      <c r="J202" s="38" t="s">
        <v>615</v>
      </c>
      <c r="K202" s="42">
        <v>1000</v>
      </c>
      <c r="L202" s="38">
        <v>-26.979538300000002</v>
      </c>
      <c r="M202" s="38">
        <v>299.76849900569346</v>
      </c>
      <c r="N202" s="38">
        <v>6.1449689999999993E-3</v>
      </c>
      <c r="O202" s="38">
        <v>125066.55100000001</v>
      </c>
      <c r="P202" s="38">
        <v>-1330.9720000000002</v>
      </c>
      <c r="Q202" s="38">
        <v>4.2008000000000015E-9</v>
      </c>
      <c r="R202" s="38">
        <v>-334245.1311</v>
      </c>
      <c r="S202" s="38">
        <v>700</v>
      </c>
      <c r="T202" s="38">
        <v>1623.3924818999999</v>
      </c>
      <c r="U202" s="38">
        <v>-14269.176863163348</v>
      </c>
      <c r="V202" s="38">
        <v>-0.39155103099999994</v>
      </c>
      <c r="W202" s="38">
        <v>38844266.550999999</v>
      </c>
      <c r="X202" s="38">
        <v>141276.62</v>
      </c>
      <c r="Y202" s="38">
        <v>3.26064008E-5</v>
      </c>
      <c r="Z202" s="38">
        <v>-1348854.0677</v>
      </c>
      <c r="AA202" s="42">
        <v>1000</v>
      </c>
      <c r="AB202" s="38">
        <v>3</v>
      </c>
      <c r="AC202" s="38">
        <v>22</v>
      </c>
      <c r="AD202" s="38">
        <v>2</v>
      </c>
      <c r="AE202" s="38">
        <v>85</v>
      </c>
      <c r="AF202" s="38">
        <v>1</v>
      </c>
      <c r="AG202" s="38">
        <v>65</v>
      </c>
      <c r="AH202" s="38">
        <v>2</v>
      </c>
    </row>
    <row r="203" spans="1:67">
      <c r="A203" s="38" t="s">
        <v>616</v>
      </c>
      <c r="B203" s="38" t="s">
        <v>155</v>
      </c>
      <c r="C203" s="38" t="s">
        <v>617</v>
      </c>
      <c r="D203" s="38"/>
      <c r="E203" s="39">
        <v>240.7972</v>
      </c>
      <c r="F203" s="38">
        <v>6.07</v>
      </c>
      <c r="G203" s="76">
        <v>-219600</v>
      </c>
      <c r="H203" s="78">
        <v>26.13</v>
      </c>
      <c r="I203" s="38">
        <v>1000</v>
      </c>
      <c r="J203" s="38" t="s">
        <v>611</v>
      </c>
      <c r="K203" s="42">
        <v>1000</v>
      </c>
      <c r="L203" s="38">
        <v>-325.37580029999998</v>
      </c>
      <c r="M203" s="38">
        <v>2726.2817408081564</v>
      </c>
      <c r="N203" s="38">
        <v>0.156205646</v>
      </c>
      <c r="O203" s="38">
        <v>-1337467</v>
      </c>
      <c r="P203" s="38">
        <v>-19177.552</v>
      </c>
      <c r="Q203" s="38">
        <v>-2.4350799699999999E-5</v>
      </c>
      <c r="R203" s="38">
        <v>-129474.27250000001</v>
      </c>
      <c r="S203" s="38">
        <v>700</v>
      </c>
      <c r="T203" s="38">
        <v>2150.1822299999999</v>
      </c>
      <c r="U203" s="38">
        <v>-19127.136302445404</v>
      </c>
      <c r="V203" s="38">
        <v>-0.44033835399999999</v>
      </c>
      <c r="W203" s="38">
        <v>56741333</v>
      </c>
      <c r="X203" s="38">
        <v>194733.83600000001</v>
      </c>
      <c r="Y203" s="38">
        <v>2.4552500299999997E-5</v>
      </c>
      <c r="Z203" s="38">
        <v>-1651387.6773999999</v>
      </c>
      <c r="AA203" s="42">
        <v>1000</v>
      </c>
      <c r="AB203" s="38">
        <v>2</v>
      </c>
      <c r="AC203" s="38">
        <v>22</v>
      </c>
      <c r="AD203" s="38">
        <v>3</v>
      </c>
      <c r="AE203" s="38">
        <v>65</v>
      </c>
      <c r="AF203" s="38">
        <v>2</v>
      </c>
    </row>
    <row r="204" spans="1:67">
      <c r="A204" s="38" t="s">
        <v>618</v>
      </c>
      <c r="B204" s="38" t="s">
        <v>155</v>
      </c>
      <c r="C204" s="38" t="s">
        <v>619</v>
      </c>
      <c r="D204" s="38" t="s">
        <v>620</v>
      </c>
      <c r="E204" s="39">
        <v>305.06360000000001</v>
      </c>
      <c r="F204" s="38">
        <v>4.8600000000000003</v>
      </c>
      <c r="G204" s="76">
        <v>-85800</v>
      </c>
      <c r="H204" s="78">
        <v>42.05</v>
      </c>
      <c r="I204" s="38">
        <v>900</v>
      </c>
      <c r="J204" s="38" t="s">
        <v>621</v>
      </c>
      <c r="K204" s="42">
        <v>900</v>
      </c>
      <c r="L204" s="38">
        <v>30.166499900000005</v>
      </c>
      <c r="M204" s="38">
        <v>-211.38269545750109</v>
      </c>
      <c r="N204" s="38">
        <v>-2.1734400000000001E-2</v>
      </c>
      <c r="O204" s="38">
        <v>-96629</v>
      </c>
      <c r="P204" s="38">
        <v>1066.5019600000001</v>
      </c>
      <c r="Q204" s="38">
        <v>1.7407300000000001E-6</v>
      </c>
      <c r="R204" s="38">
        <v>-87204.913100000005</v>
      </c>
      <c r="S204" s="38">
        <v>368.3</v>
      </c>
      <c r="T204" s="38">
        <v>21.114499899999998</v>
      </c>
      <c r="U204" s="38">
        <v>-150.65091271373834</v>
      </c>
      <c r="V204" s="38">
        <v>-1.47504E-2</v>
      </c>
      <c r="W204" s="38">
        <v>214571</v>
      </c>
      <c r="X204" s="38">
        <v>1066.5019600000001</v>
      </c>
      <c r="Y204" s="38">
        <v>1.7407300000000001E-6</v>
      </c>
      <c r="Z204" s="38">
        <v>-91665.347500000003</v>
      </c>
      <c r="AA204" s="38">
        <v>388.36</v>
      </c>
      <c r="AB204" s="38">
        <v>-11.393499700000001</v>
      </c>
      <c r="AC204" s="38">
        <v>41.051203627558806</v>
      </c>
      <c r="AD204" s="38">
        <v>3.5293600000000008E-2</v>
      </c>
      <c r="AE204" s="38">
        <v>214571</v>
      </c>
      <c r="AF204" s="38">
        <v>1066.5019600000001</v>
      </c>
      <c r="AG204" s="38">
        <v>1.7407300000000001E-6</v>
      </c>
      <c r="AH204" s="38">
        <v>-98394.344221200008</v>
      </c>
      <c r="AI204" s="38">
        <v>432</v>
      </c>
      <c r="AJ204" s="38">
        <v>10.302500299999998</v>
      </c>
      <c r="AK204" s="38">
        <v>-63.060852508373699</v>
      </c>
      <c r="AL204" s="38">
        <v>-8.1824000000000011E-3</v>
      </c>
      <c r="AM204" s="38">
        <v>2394571</v>
      </c>
      <c r="AN204" s="38">
        <v>1066.5019600000001</v>
      </c>
      <c r="AO204" s="38">
        <v>1.7407300000000001E-6</v>
      </c>
      <c r="AP204" s="38">
        <v>-107227.9295</v>
      </c>
      <c r="AQ204" s="38">
        <v>700</v>
      </c>
      <c r="AR204" s="38">
        <v>2485.8605305999999</v>
      </c>
      <c r="AS204" s="38">
        <v>-21916.478895761935</v>
      </c>
      <c r="AT204" s="38">
        <v>-0.6047264</v>
      </c>
      <c r="AU204" s="38">
        <v>60473371</v>
      </c>
      <c r="AV204" s="38">
        <v>214977.88996</v>
      </c>
      <c r="AW204" s="38">
        <v>5.0644029999999994E-5</v>
      </c>
      <c r="AX204" s="38">
        <v>-1629141.3343999998</v>
      </c>
      <c r="AY204" s="38">
        <v>881.8</v>
      </c>
      <c r="AZ204" s="38">
        <v>2489.3637301999997</v>
      </c>
      <c r="BA204" s="38">
        <v>-21878.647524908862</v>
      </c>
      <c r="BB204" s="38">
        <v>-0.61048068</v>
      </c>
      <c r="BC204" s="38">
        <v>58237445</v>
      </c>
      <c r="BD204" s="38">
        <v>214977.88996</v>
      </c>
      <c r="BE204" s="38">
        <v>5.0608029999999996E-5</v>
      </c>
      <c r="BF204" s="38">
        <v>-1676419.8059999999</v>
      </c>
      <c r="BG204" s="42">
        <v>900</v>
      </c>
      <c r="BH204" s="38">
        <v>2</v>
      </c>
      <c r="BI204" s="38">
        <v>22</v>
      </c>
      <c r="BJ204" s="38">
        <v>3</v>
      </c>
      <c r="BK204" s="38">
        <v>81</v>
      </c>
      <c r="BL204" s="38">
        <v>4</v>
      </c>
    </row>
    <row r="205" spans="1:67">
      <c r="A205" s="38" t="s">
        <v>13</v>
      </c>
      <c r="B205" s="38" t="s">
        <v>155</v>
      </c>
      <c r="C205" s="38" t="s">
        <v>617</v>
      </c>
      <c r="D205" s="38"/>
      <c r="E205" s="39">
        <v>74.932599999999994</v>
      </c>
      <c r="F205" s="38">
        <v>6.45</v>
      </c>
      <c r="G205" s="76">
        <v>-56870</v>
      </c>
      <c r="H205" s="78">
        <v>12.66</v>
      </c>
      <c r="I205" s="38">
        <v>1800</v>
      </c>
      <c r="J205" s="38" t="s">
        <v>611</v>
      </c>
      <c r="K205" s="42">
        <v>1800</v>
      </c>
      <c r="L205" s="38">
        <v>-28.436450099999998</v>
      </c>
      <c r="M205" s="38">
        <v>252.71787122167831</v>
      </c>
      <c r="N205" s="38">
        <v>9.7576614999999988E-3</v>
      </c>
      <c r="O205" s="38">
        <v>-300535.5</v>
      </c>
      <c r="P205" s="38">
        <v>-1802.5879999999997</v>
      </c>
      <c r="Q205" s="38">
        <v>-9.05269925E-7</v>
      </c>
      <c r="R205" s="38">
        <v>-46949.83855</v>
      </c>
      <c r="S205" s="38">
        <v>700</v>
      </c>
      <c r="T205" s="38">
        <v>796.74955999999997</v>
      </c>
      <c r="U205" s="38">
        <v>-7031.7548098628422</v>
      </c>
      <c r="V205" s="38">
        <v>-0.18909033849999998</v>
      </c>
      <c r="W205" s="38">
        <v>19059064.5</v>
      </c>
      <c r="X205" s="38">
        <v>69501.207999999999</v>
      </c>
      <c r="Y205" s="38">
        <v>1.5395830074999998E-5</v>
      </c>
      <c r="Z205" s="38">
        <v>-554254.30685000005</v>
      </c>
      <c r="AA205" s="38">
        <v>1394</v>
      </c>
      <c r="AB205" s="38">
        <v>-62.763649999999998</v>
      </c>
      <c r="AC205" s="38">
        <v>529.31298691809423</v>
      </c>
      <c r="AD205" s="38">
        <v>1.5561441499999999E-2</v>
      </c>
      <c r="AE205" s="38">
        <v>17873614.5</v>
      </c>
      <c r="AF205" s="38">
        <v>-1802.5879999999997</v>
      </c>
      <c r="AG205" s="38">
        <v>-9.05269925E-7</v>
      </c>
      <c r="AH205" s="38">
        <v>-110233.06685</v>
      </c>
      <c r="AI205" s="38">
        <v>1768</v>
      </c>
      <c r="AJ205" s="38">
        <v>-21.921449999999997</v>
      </c>
      <c r="AK205" s="38">
        <v>206.15503775521867</v>
      </c>
      <c r="AL205" s="38">
        <v>7.9806614999999997E-3</v>
      </c>
      <c r="AM205" s="38">
        <v>-294735.5</v>
      </c>
      <c r="AN205" s="38">
        <v>-1802.5879999999997</v>
      </c>
      <c r="AO205" s="38">
        <v>-9.05269925E-7</v>
      </c>
      <c r="AP205" s="38">
        <v>-44867.810649999999</v>
      </c>
      <c r="AQ205" s="42">
        <v>1800</v>
      </c>
      <c r="AR205" s="38">
        <v>2</v>
      </c>
      <c r="AS205" s="38">
        <v>22</v>
      </c>
      <c r="AT205" s="38">
        <v>1</v>
      </c>
      <c r="AU205" s="38">
        <v>65</v>
      </c>
      <c r="AV205" s="38">
        <v>0.5</v>
      </c>
    </row>
    <row r="206" spans="1:67">
      <c r="A206" s="38" t="s">
        <v>622</v>
      </c>
      <c r="B206" s="38" t="s">
        <v>155</v>
      </c>
      <c r="C206" s="38" t="s">
        <v>619</v>
      </c>
      <c r="D206" s="38"/>
      <c r="E206" s="39">
        <v>87.471940000000004</v>
      </c>
      <c r="F206" s="38" t="s">
        <v>370</v>
      </c>
      <c r="G206" s="76">
        <v>-50630</v>
      </c>
      <c r="H206" s="78">
        <v>10.907999999999999</v>
      </c>
      <c r="I206" s="38">
        <v>1000</v>
      </c>
      <c r="J206" s="38" t="s">
        <v>621</v>
      </c>
      <c r="K206" s="42">
        <v>1000</v>
      </c>
      <c r="L206" s="38">
        <v>2.8238600219999999</v>
      </c>
      <c r="M206" s="38">
        <v>-14.374351524926368</v>
      </c>
      <c r="N206" s="38">
        <v>-2.9901300000000001E-3</v>
      </c>
      <c r="O206" s="38">
        <v>-29742</v>
      </c>
      <c r="P206" s="38">
        <v>0</v>
      </c>
      <c r="Q206" s="38">
        <v>0</v>
      </c>
      <c r="R206" s="38">
        <v>-49854.445330000002</v>
      </c>
      <c r="S206" s="38">
        <v>368.3</v>
      </c>
      <c r="T206" s="38">
        <v>0.80979002199999961</v>
      </c>
      <c r="U206" s="38">
        <v>-0.8615298644391487</v>
      </c>
      <c r="V206" s="38">
        <v>-1.4361900000000002E-3</v>
      </c>
      <c r="W206" s="38">
        <v>39500</v>
      </c>
      <c r="X206" s="38">
        <v>0</v>
      </c>
      <c r="Y206" s="38">
        <v>0</v>
      </c>
      <c r="Z206" s="38">
        <v>-50846.891984000002</v>
      </c>
      <c r="AA206" s="38">
        <v>388.36</v>
      </c>
      <c r="AB206" s="38">
        <v>-6.4232398889999995</v>
      </c>
      <c r="AC206" s="38">
        <v>41.792191021499448</v>
      </c>
      <c r="AD206" s="38">
        <v>9.6985999999999999E-3</v>
      </c>
      <c r="AE206" s="38">
        <v>39500</v>
      </c>
      <c r="AF206" s="38">
        <v>0</v>
      </c>
      <c r="AG206" s="38">
        <v>0</v>
      </c>
      <c r="AH206" s="38">
        <v>-52344.093754467001</v>
      </c>
      <c r="AI206" s="38">
        <v>432</v>
      </c>
      <c r="AJ206" s="38">
        <v>-1.5958798889999999</v>
      </c>
      <c r="AK206" s="38">
        <v>18.627258531254469</v>
      </c>
      <c r="AL206" s="38">
        <v>2.5190000000000021E-5</v>
      </c>
      <c r="AM206" s="38">
        <v>524550</v>
      </c>
      <c r="AN206" s="38">
        <v>0</v>
      </c>
      <c r="AO206" s="38">
        <v>0</v>
      </c>
      <c r="AP206" s="38">
        <v>-54309.566479000001</v>
      </c>
      <c r="AQ206" s="38">
        <v>700</v>
      </c>
      <c r="AR206" s="38">
        <v>823.59013021099997</v>
      </c>
      <c r="AS206" s="38">
        <v>-7265.845422553266</v>
      </c>
      <c r="AT206" s="38">
        <v>-0.19882280999999999</v>
      </c>
      <c r="AU206" s="38">
        <v>19884150</v>
      </c>
      <c r="AV206" s="38">
        <v>71303.796000000002</v>
      </c>
      <c r="AW206" s="38">
        <v>1.6301099999999999E-5</v>
      </c>
      <c r="AX206" s="38">
        <v>-561614.03477899998</v>
      </c>
      <c r="AY206" s="38">
        <v>881.8</v>
      </c>
      <c r="AZ206" s="38">
        <v>824.36959212199997</v>
      </c>
      <c r="BA206" s="38">
        <v>-7257.4279425384584</v>
      </c>
      <c r="BB206" s="38">
        <v>-0.20010313729999998</v>
      </c>
      <c r="BC206" s="38">
        <v>19386656.465</v>
      </c>
      <c r="BD206" s="38">
        <v>71303.796000000002</v>
      </c>
      <c r="BE206" s="38">
        <v>1.6293089999999998E-5</v>
      </c>
      <c r="BF206" s="38">
        <v>-572133.49471</v>
      </c>
      <c r="BG206" s="42">
        <v>1000</v>
      </c>
      <c r="BH206" s="38">
        <v>2</v>
      </c>
      <c r="BI206" s="38">
        <v>22</v>
      </c>
      <c r="BJ206" s="38">
        <v>1</v>
      </c>
      <c r="BK206" s="38">
        <v>81</v>
      </c>
      <c r="BL206" s="38">
        <v>0.89</v>
      </c>
    </row>
    <row r="207" spans="1:67">
      <c r="A207" s="38" t="s">
        <v>623</v>
      </c>
      <c r="B207" s="38" t="s">
        <v>155</v>
      </c>
      <c r="C207" s="38" t="s">
        <v>624</v>
      </c>
      <c r="D207" s="38" t="s">
        <v>625</v>
      </c>
      <c r="E207" s="39">
        <v>123.0652</v>
      </c>
      <c r="F207" s="38">
        <v>4.2690000000000001</v>
      </c>
      <c r="G207" s="76">
        <v>-36600</v>
      </c>
      <c r="H207" s="78">
        <v>17.876000000000001</v>
      </c>
      <c r="I207" s="38">
        <v>1000</v>
      </c>
      <c r="J207" s="38" t="s">
        <v>621</v>
      </c>
      <c r="K207" s="42">
        <v>1000</v>
      </c>
      <c r="L207" s="38">
        <v>5.6179995000000016</v>
      </c>
      <c r="M207" s="38">
        <v>-30.878544844043702</v>
      </c>
      <c r="N207" s="38">
        <v>-5.2810000000000001E-3</v>
      </c>
      <c r="O207" s="38">
        <v>-91250</v>
      </c>
      <c r="P207" s="38">
        <v>0</v>
      </c>
      <c r="Q207" s="38">
        <v>0</v>
      </c>
      <c r="R207" s="38">
        <v>-34782.415699999998</v>
      </c>
      <c r="S207" s="38">
        <v>368.3</v>
      </c>
      <c r="T207" s="38">
        <v>1.0919995000000018</v>
      </c>
      <c r="U207" s="38">
        <v>-0.51265347216238411</v>
      </c>
      <c r="V207" s="38">
        <v>-1.7890000000000002E-3</v>
      </c>
      <c r="W207" s="38">
        <v>64350</v>
      </c>
      <c r="X207" s="38">
        <v>0</v>
      </c>
      <c r="Y207" s="38">
        <v>0</v>
      </c>
      <c r="Z207" s="38">
        <v>-37012.632899999997</v>
      </c>
      <c r="AA207" s="38">
        <v>388.36</v>
      </c>
      <c r="AB207" s="38">
        <v>-15.162000299999999</v>
      </c>
      <c r="AC207" s="38">
        <v>95.338404698486187</v>
      </c>
      <c r="AD207" s="38">
        <v>2.3233000000000004E-2</v>
      </c>
      <c r="AE207" s="38">
        <v>64350</v>
      </c>
      <c r="AF207" s="38">
        <v>0</v>
      </c>
      <c r="AG207" s="38">
        <v>0</v>
      </c>
      <c r="AH207" s="38">
        <v>-40377.131260599999</v>
      </c>
      <c r="AI207" s="38">
        <v>432</v>
      </c>
      <c r="AJ207" s="38">
        <v>-4.3140003</v>
      </c>
      <c r="AK207" s="38">
        <v>43.282376630519991</v>
      </c>
      <c r="AL207" s="38">
        <v>1.4950000000000002E-3</v>
      </c>
      <c r="AM207" s="38">
        <v>1154350</v>
      </c>
      <c r="AN207" s="38">
        <v>0</v>
      </c>
      <c r="AO207" s="38">
        <v>0</v>
      </c>
      <c r="AP207" s="38">
        <v>-44793.923900000002</v>
      </c>
      <c r="AQ207" s="38">
        <v>700</v>
      </c>
      <c r="AR207" s="38">
        <v>820.8720098</v>
      </c>
      <c r="AS207" s="38">
        <v>-7241.1903044540013</v>
      </c>
      <c r="AT207" s="38">
        <v>-0.19735299999999997</v>
      </c>
      <c r="AU207" s="38">
        <v>20513950</v>
      </c>
      <c r="AV207" s="38">
        <v>71303.796000000002</v>
      </c>
      <c r="AW207" s="38">
        <v>1.6301099999999999E-5</v>
      </c>
      <c r="AX207" s="38">
        <v>-552098.3922</v>
      </c>
      <c r="AY207" s="38">
        <v>881.8</v>
      </c>
      <c r="AZ207" s="38">
        <v>822.62360960000001</v>
      </c>
      <c r="BA207" s="38">
        <v>-7222.2746190274647</v>
      </c>
      <c r="BB207" s="38">
        <v>-0.20023013999999997</v>
      </c>
      <c r="BC207" s="38">
        <v>19395987</v>
      </c>
      <c r="BD207" s="38">
        <v>71303.796000000002</v>
      </c>
      <c r="BE207" s="38">
        <v>1.62831E-5</v>
      </c>
      <c r="BF207" s="38">
        <v>-575737.62800000003</v>
      </c>
      <c r="BG207" s="42">
        <v>1000</v>
      </c>
      <c r="BH207" s="38">
        <v>2</v>
      </c>
      <c r="BI207" s="38">
        <v>22</v>
      </c>
      <c r="BJ207" s="38">
        <v>1</v>
      </c>
      <c r="BK207" s="38">
        <v>81</v>
      </c>
      <c r="BL207" s="38">
        <v>2</v>
      </c>
    </row>
    <row r="208" spans="1:67">
      <c r="A208" s="38" t="s">
        <v>626</v>
      </c>
      <c r="B208" s="38" t="s">
        <v>155</v>
      </c>
      <c r="C208" s="38" t="s">
        <v>627</v>
      </c>
      <c r="D208" s="38"/>
      <c r="E208" s="39">
        <v>154.99680000000001</v>
      </c>
      <c r="F208" s="38">
        <v>3.71</v>
      </c>
      <c r="G208" s="76">
        <v>-212300</v>
      </c>
      <c r="H208" s="78">
        <v>28.06</v>
      </c>
      <c r="I208" s="38">
        <v>1400</v>
      </c>
      <c r="J208" s="38" t="s">
        <v>621</v>
      </c>
      <c r="K208" s="38">
        <v>964</v>
      </c>
      <c r="L208" s="38">
        <v>515</v>
      </c>
      <c r="M208" s="38" t="s">
        <v>165</v>
      </c>
      <c r="N208" s="38">
        <v>29.443999999999999</v>
      </c>
      <c r="O208" s="38">
        <v>4.0309999999999999E-3</v>
      </c>
      <c r="P208" s="38">
        <v>669800</v>
      </c>
      <c r="Q208" s="38">
        <v>0</v>
      </c>
      <c r="R208" s="38">
        <v>0</v>
      </c>
      <c r="S208" s="38">
        <v>-10825</v>
      </c>
      <c r="T208" s="42">
        <v>1400</v>
      </c>
      <c r="U208" s="38">
        <v>9.6611996999999974</v>
      </c>
      <c r="V208" s="38">
        <v>-1.5920077182704517</v>
      </c>
      <c r="W208" s="38">
        <v>-5.0073539999999995E-3</v>
      </c>
      <c r="X208" s="38">
        <v>374178</v>
      </c>
      <c r="Y208" s="38">
        <v>996.44799999999998</v>
      </c>
      <c r="Z208" s="38">
        <v>6.4800300000000001E-8</v>
      </c>
      <c r="AA208" s="38">
        <v>-220973.77609999999</v>
      </c>
      <c r="AB208" s="38">
        <v>368.3</v>
      </c>
      <c r="AC208" s="38">
        <v>7.3981996999999993</v>
      </c>
      <c r="AD208" s="38">
        <v>13.590937967670186</v>
      </c>
      <c r="AE208" s="38">
        <v>-3.2613539999999997E-3</v>
      </c>
      <c r="AF208" s="38">
        <v>451978</v>
      </c>
      <c r="AG208" s="38">
        <v>996.44799999999998</v>
      </c>
      <c r="AH208" s="38">
        <v>6.4800300000000001E-8</v>
      </c>
      <c r="AI208" s="38">
        <v>-222088.8847</v>
      </c>
      <c r="AJ208" s="38">
        <v>388.36</v>
      </c>
      <c r="AK208" s="38">
        <v>-0.72880019999999845</v>
      </c>
      <c r="AL208" s="38">
        <v>61.516467052994415</v>
      </c>
      <c r="AM208" s="38">
        <v>9.2496460000000003E-3</v>
      </c>
      <c r="AN208" s="38">
        <v>451978</v>
      </c>
      <c r="AO208" s="38">
        <v>996.44799999999998</v>
      </c>
      <c r="AP208" s="38">
        <v>6.4800300000000001E-8</v>
      </c>
      <c r="AQ208" s="38">
        <v>-223771.13388030001</v>
      </c>
      <c r="AR208" s="38">
        <v>432</v>
      </c>
      <c r="AS208" s="38">
        <v>4.6951997999999975</v>
      </c>
      <c r="AT208" s="38">
        <v>35.488453019011388</v>
      </c>
      <c r="AU208" s="38">
        <v>-1.6193539999999999E-3</v>
      </c>
      <c r="AV208" s="38">
        <v>996978</v>
      </c>
      <c r="AW208" s="38">
        <v>996.44799999999998</v>
      </c>
      <c r="AX208" s="38">
        <v>6.4800300000000001E-8</v>
      </c>
      <c r="AY208" s="38">
        <v>-225979.53020000001</v>
      </c>
      <c r="AZ208" s="38">
        <v>700</v>
      </c>
      <c r="BA208" s="38">
        <v>829.88120990000004</v>
      </c>
      <c r="BB208" s="38">
        <v>-7248.9842280655103</v>
      </c>
      <c r="BC208" s="38">
        <v>-0.20046735399999999</v>
      </c>
      <c r="BD208" s="38">
        <v>20356578</v>
      </c>
      <c r="BE208" s="38">
        <v>72300.244000000006</v>
      </c>
      <c r="BF208" s="38">
        <v>1.63659003E-5</v>
      </c>
      <c r="BG208" s="38">
        <v>-733283.99849999999</v>
      </c>
      <c r="BH208" s="38">
        <v>881.8</v>
      </c>
      <c r="BI208" s="38">
        <v>830.75700979999999</v>
      </c>
      <c r="BJ208" s="38">
        <v>-7239.526385352242</v>
      </c>
      <c r="BK208" s="38">
        <v>-0.20190592399999999</v>
      </c>
      <c r="BL208" s="38">
        <v>19797596.5</v>
      </c>
      <c r="BM208" s="38">
        <v>72300.244000000006</v>
      </c>
      <c r="BN208" s="38">
        <v>1.6356900300000001E-5</v>
      </c>
      <c r="BO208" s="38">
        <v>-745103.61639999994</v>
      </c>
    </row>
    <row r="209" spans="1:67">
      <c r="A209" s="37" t="s">
        <v>10</v>
      </c>
      <c r="B209" t="s">
        <v>149</v>
      </c>
      <c r="C209" t="s">
        <v>628</v>
      </c>
      <c r="E209" s="39">
        <v>51.996099999999998</v>
      </c>
      <c r="F209">
        <v>7.19</v>
      </c>
      <c r="G209" s="75">
        <v>0</v>
      </c>
      <c r="H209" s="77">
        <v>5.65</v>
      </c>
      <c r="I209" s="40">
        <v>5000</v>
      </c>
      <c r="J209" s="38" t="s">
        <v>629</v>
      </c>
      <c r="K209">
        <v>311.5</v>
      </c>
      <c r="L209">
        <v>0</v>
      </c>
      <c r="M209" t="s">
        <v>549</v>
      </c>
      <c r="N209">
        <v>-15.346</v>
      </c>
      <c r="O209">
        <v>5.7235000000000003E-3</v>
      </c>
      <c r="P209">
        <v>738196</v>
      </c>
      <c r="Q209">
        <v>868.77002000000005</v>
      </c>
      <c r="R209" s="51">
        <v>-4.4923299999999998E-7</v>
      </c>
      <c r="S209">
        <v>-13386.679</v>
      </c>
      <c r="T209">
        <v>2130</v>
      </c>
      <c r="U209">
        <v>4047</v>
      </c>
      <c r="V209" t="s">
        <v>152</v>
      </c>
      <c r="W209">
        <v>9.4</v>
      </c>
      <c r="X209">
        <v>0</v>
      </c>
      <c r="Y209">
        <v>0</v>
      </c>
      <c r="Z209">
        <v>0</v>
      </c>
      <c r="AA209">
        <v>0</v>
      </c>
      <c r="AB209">
        <v>18</v>
      </c>
      <c r="AC209">
        <v>2943</v>
      </c>
      <c r="AD209">
        <v>82298</v>
      </c>
      <c r="AE209" t="s">
        <v>153</v>
      </c>
      <c r="AF209">
        <v>19.442</v>
      </c>
      <c r="AG209">
        <v>-2.5417999999999999E-3</v>
      </c>
      <c r="AH209" s="46">
        <v>27991000</v>
      </c>
      <c r="AI209">
        <v>0</v>
      </c>
      <c r="AJ209" s="46">
        <v>2.3286599999999999E-7</v>
      </c>
      <c r="AK209">
        <v>59331</v>
      </c>
      <c r="AL209" s="41">
        <v>5000</v>
      </c>
      <c r="AM209">
        <v>1</v>
      </c>
      <c r="AN209">
        <v>23</v>
      </c>
      <c r="AO209">
        <v>1</v>
      </c>
    </row>
    <row r="210" spans="1:67">
      <c r="A210" s="38" t="s">
        <v>10</v>
      </c>
      <c r="B210" s="38" t="s">
        <v>184</v>
      </c>
      <c r="C210" s="38" t="s">
        <v>628</v>
      </c>
      <c r="D210" s="38"/>
      <c r="E210" s="39">
        <v>51.996099999999998</v>
      </c>
      <c r="F210" s="38">
        <v>2.1299999999999999E-3</v>
      </c>
      <c r="G210" s="76">
        <v>95000</v>
      </c>
      <c r="H210" s="78">
        <v>41.634999999999998</v>
      </c>
      <c r="I210" s="40">
        <v>5000</v>
      </c>
      <c r="J210" s="38" t="s">
        <v>629</v>
      </c>
      <c r="K210" s="45">
        <v>2500</v>
      </c>
      <c r="L210" s="38">
        <v>0</v>
      </c>
      <c r="M210" s="38" t="s">
        <v>237</v>
      </c>
      <c r="N210" s="38">
        <v>19.442</v>
      </c>
      <c r="O210" s="38">
        <v>-2.5417999999999999E-3</v>
      </c>
      <c r="P210" s="46">
        <v>27991000</v>
      </c>
      <c r="Q210" s="38">
        <v>0</v>
      </c>
      <c r="R210" s="51">
        <v>2.3286599999999999E-7</v>
      </c>
      <c r="S210" s="38">
        <v>-35669</v>
      </c>
      <c r="T210" s="42">
        <v>5000</v>
      </c>
      <c r="U210" s="38">
        <v>-8.2786302000000003</v>
      </c>
      <c r="V210" s="38">
        <v>10.869124679527033</v>
      </c>
      <c r="W210" s="38">
        <v>1.46426E-2</v>
      </c>
      <c r="X210" s="38">
        <v>9701.75</v>
      </c>
      <c r="Y210" s="38">
        <v>0</v>
      </c>
      <c r="Z210" s="38">
        <v>-1.104E-7</v>
      </c>
      <c r="AA210" s="38">
        <v>93762</v>
      </c>
      <c r="AB210" s="38">
        <v>311.5</v>
      </c>
      <c r="AC210" s="38">
        <v>-20.816630199999999</v>
      </c>
      <c r="AD210" s="38">
        <v>146.07618098568875</v>
      </c>
      <c r="AE210" s="38">
        <v>6.2991000000000002E-3</v>
      </c>
      <c r="AF210" s="38">
        <v>-359396.25</v>
      </c>
      <c r="AG210" s="38">
        <v>-1737.5400400000001</v>
      </c>
      <c r="AH210" s="38">
        <v>-3.350165E-7</v>
      </c>
      <c r="AI210" s="45">
        <v>106735.679</v>
      </c>
      <c r="AJ210" s="38">
        <v>2130</v>
      </c>
      <c r="AK210" s="38">
        <v>3.9293697999999999</v>
      </c>
      <c r="AL210" s="38">
        <v>-63.83798357387326</v>
      </c>
      <c r="AM210" s="38">
        <v>5.756E-4</v>
      </c>
      <c r="AN210" s="38">
        <v>9701.75</v>
      </c>
      <c r="AO210" s="38">
        <v>0</v>
      </c>
      <c r="AP210" s="38">
        <v>-1.104E-7</v>
      </c>
      <c r="AQ210" s="38">
        <v>93331</v>
      </c>
      <c r="AR210" s="38">
        <v>2500</v>
      </c>
      <c r="AS210" s="38">
        <v>-10.042</v>
      </c>
      <c r="AT210" s="38">
        <v>51.965872846014804</v>
      </c>
      <c r="AU210" s="38">
        <v>2.5417999999999999E-3</v>
      </c>
      <c r="AV210" s="38">
        <v>13995500</v>
      </c>
      <c r="AW210" s="38">
        <v>0</v>
      </c>
      <c r="AX210" s="38">
        <v>-1.1643299999999999E-7</v>
      </c>
      <c r="AY210" s="38">
        <v>59313</v>
      </c>
      <c r="AZ210" s="38">
        <v>2943</v>
      </c>
      <c r="BA210" s="38">
        <v>0</v>
      </c>
      <c r="BB210" s="38">
        <v>0</v>
      </c>
      <c r="BC210" s="38">
        <v>0</v>
      </c>
      <c r="BD210" s="38">
        <v>0</v>
      </c>
      <c r="BE210" s="38">
        <v>0</v>
      </c>
      <c r="BF210" s="38">
        <v>0</v>
      </c>
      <c r="BG210" s="38">
        <v>0</v>
      </c>
      <c r="BH210" s="42">
        <v>5000</v>
      </c>
      <c r="BI210" s="38">
        <v>1</v>
      </c>
      <c r="BJ210" s="38">
        <v>23</v>
      </c>
      <c r="BK210" s="38">
        <v>1</v>
      </c>
    </row>
    <row r="211" spans="1:67">
      <c r="A211" s="38" t="s">
        <v>630</v>
      </c>
      <c r="B211" s="38" t="s">
        <v>155</v>
      </c>
      <c r="C211" s="38" t="s">
        <v>631</v>
      </c>
      <c r="D211" s="38"/>
      <c r="E211" s="39">
        <v>1267.9763</v>
      </c>
      <c r="F211" s="38" t="s">
        <v>370</v>
      </c>
      <c r="G211" s="76">
        <v>-94700</v>
      </c>
      <c r="H211" s="78">
        <v>145.80000000000001</v>
      </c>
      <c r="I211" s="38">
        <v>2000</v>
      </c>
      <c r="J211" s="38" t="s">
        <v>632</v>
      </c>
      <c r="K211" s="38">
        <v>1000</v>
      </c>
      <c r="L211" s="38">
        <v>0</v>
      </c>
      <c r="M211" t="s">
        <v>237</v>
      </c>
      <c r="N211" s="38">
        <v>152.911</v>
      </c>
      <c r="O211" s="38">
        <v>2.7061000000000002E-2</v>
      </c>
      <c r="P211" s="38">
        <v>-1870290</v>
      </c>
      <c r="Q211" s="38">
        <v>0</v>
      </c>
      <c r="R211" s="38">
        <v>0</v>
      </c>
      <c r="S211" s="38">
        <v>-46627</v>
      </c>
      <c r="T211" s="42">
        <v>2000</v>
      </c>
      <c r="U211" s="38">
        <v>-262.19680999999997</v>
      </c>
      <c r="V211" s="38">
        <v>1865.8487269541235</v>
      </c>
      <c r="W211" s="38">
        <v>3.4851164000000004E-2</v>
      </c>
      <c r="X211" s="38">
        <v>455413.5</v>
      </c>
      <c r="Y211" s="38">
        <v>-6749.2640000000001</v>
      </c>
      <c r="Z211" s="38">
        <v>2.3399241479999999E-4</v>
      </c>
      <c r="AA211" s="38">
        <v>-102157.54673</v>
      </c>
      <c r="AB211" s="38">
        <v>311.5</v>
      </c>
      <c r="AC211" s="38">
        <v>-615.15481</v>
      </c>
      <c r="AD211" s="38">
        <v>5279.474617092591</v>
      </c>
      <c r="AE211" s="38">
        <v>0.16649166399999998</v>
      </c>
      <c r="AF211" s="38">
        <v>-8033840.5</v>
      </c>
      <c r="AG211" s="38">
        <v>-46712.68492</v>
      </c>
      <c r="AH211" s="38">
        <v>-1.17917147E-5</v>
      </c>
      <c r="AI211" s="38">
        <v>192981.57920000004</v>
      </c>
      <c r="AJ211" s="38">
        <v>1000</v>
      </c>
      <c r="AK211" s="38">
        <v>-426.04680000000002</v>
      </c>
      <c r="AL211" s="38">
        <v>3710.3032903644862</v>
      </c>
      <c r="AM211" s="38">
        <v>9.896466399999998E-2</v>
      </c>
      <c r="AN211" s="38">
        <v>-9015760</v>
      </c>
      <c r="AO211" s="38">
        <v>-34879.764920000001</v>
      </c>
      <c r="AP211" s="38">
        <v>-4.8821646999999999E-6</v>
      </c>
      <c r="AQ211" s="38">
        <v>143250.57920000004</v>
      </c>
      <c r="AR211" s="42">
        <v>2000</v>
      </c>
      <c r="AS211" s="38">
        <v>2</v>
      </c>
      <c r="AT211" s="38">
        <v>23</v>
      </c>
      <c r="AU211" s="38">
        <v>23</v>
      </c>
      <c r="AV211" s="38">
        <v>15</v>
      </c>
      <c r="AW211" s="38">
        <v>6</v>
      </c>
    </row>
    <row r="212" spans="1:67">
      <c r="A212" s="38" t="s">
        <v>633</v>
      </c>
      <c r="B212" s="38" t="s">
        <v>155</v>
      </c>
      <c r="C212" s="38" t="s">
        <v>634</v>
      </c>
      <c r="D212" s="38"/>
      <c r="E212" s="39">
        <v>117.99894</v>
      </c>
      <c r="F212" s="38">
        <v>6.5389999999999997</v>
      </c>
      <c r="G212" s="76">
        <v>-30000</v>
      </c>
      <c r="H212" s="78">
        <v>15.5</v>
      </c>
      <c r="I212" s="38">
        <v>2500</v>
      </c>
      <c r="J212" s="38" t="s">
        <v>632</v>
      </c>
      <c r="K212" s="42">
        <v>2500</v>
      </c>
      <c r="L212" s="38">
        <v>0.39123009999999958</v>
      </c>
      <c r="M212" s="38">
        <v>-14.586131524585866</v>
      </c>
      <c r="N212" s="38">
        <v>-5.5107670000000006E-3</v>
      </c>
      <c r="O212" s="38">
        <v>276080.25</v>
      </c>
      <c r="P212" s="38">
        <v>1085.0840000000001</v>
      </c>
      <c r="Q212" s="38">
        <v>2.1081190625000001E-5</v>
      </c>
      <c r="R212" s="38">
        <v>-40476.162420000001</v>
      </c>
      <c r="S212" s="38">
        <v>311.5</v>
      </c>
      <c r="T212" s="38">
        <v>-30.300769899999999</v>
      </c>
      <c r="U212" s="38">
        <v>282.25090240049821</v>
      </c>
      <c r="V212" s="38">
        <v>5.936233E-3</v>
      </c>
      <c r="W212" s="38">
        <v>-462115.75</v>
      </c>
      <c r="X212" s="38">
        <v>-2389.9960799999999</v>
      </c>
      <c r="Y212" s="38">
        <v>-2.9134237499999995E-7</v>
      </c>
      <c r="Z212" s="38">
        <v>-14811.890599999999</v>
      </c>
      <c r="AA212" s="38">
        <v>2130</v>
      </c>
      <c r="AB212" s="38">
        <v>19.191229299999996</v>
      </c>
      <c r="AC212" s="38">
        <v>-137.57741978752395</v>
      </c>
      <c r="AD212" s="38">
        <v>-5.5107670000000006E-3</v>
      </c>
      <c r="AE212" s="38">
        <v>276080.25</v>
      </c>
      <c r="AF212" s="38">
        <v>1085.0840000000001</v>
      </c>
      <c r="AG212" s="38">
        <v>1.5789062500000001E-7</v>
      </c>
      <c r="AH212" s="38">
        <v>-41623.364077999999</v>
      </c>
      <c r="AI212" s="42">
        <v>2500</v>
      </c>
      <c r="AJ212" s="38">
        <v>2</v>
      </c>
      <c r="AK212" s="38">
        <v>23</v>
      </c>
      <c r="AL212" s="38">
        <v>2</v>
      </c>
      <c r="AM212" s="38">
        <v>57</v>
      </c>
      <c r="AN212" s="38">
        <v>0.5</v>
      </c>
    </row>
    <row r="213" spans="1:67">
      <c r="A213" s="38" t="s">
        <v>11</v>
      </c>
      <c r="B213" s="38" t="s">
        <v>155</v>
      </c>
      <c r="C213" s="38" t="s">
        <v>635</v>
      </c>
      <c r="D213" s="38" t="s">
        <v>636</v>
      </c>
      <c r="E213" s="39">
        <v>151.99039999999999</v>
      </c>
      <c r="F213" s="38">
        <v>5.21</v>
      </c>
      <c r="G213" s="76">
        <v>-272600</v>
      </c>
      <c r="H213" s="78">
        <v>19.399999999999999</v>
      </c>
      <c r="I213" s="38">
        <v>2000</v>
      </c>
      <c r="J213" s="38" t="s">
        <v>637</v>
      </c>
      <c r="K213" s="38">
        <v>305</v>
      </c>
      <c r="L213" s="38">
        <v>0</v>
      </c>
      <c r="M213" s="38" t="s">
        <v>549</v>
      </c>
      <c r="N213" s="38">
        <v>-123.98399999999999</v>
      </c>
      <c r="O213" s="38">
        <v>0.13674</v>
      </c>
      <c r="P213" s="38">
        <v>-6611520</v>
      </c>
      <c r="Q213" s="38">
        <v>0</v>
      </c>
      <c r="R213" s="38">
        <v>0</v>
      </c>
      <c r="S213" s="38">
        <v>46975</v>
      </c>
      <c r="T213" s="38">
        <v>400</v>
      </c>
      <c r="U213" s="38">
        <v>0</v>
      </c>
      <c r="V213" t="s">
        <v>237</v>
      </c>
      <c r="W213" s="38">
        <v>-82.597099</v>
      </c>
      <c r="X213" s="38">
        <v>3.4803300000000002E-2</v>
      </c>
      <c r="Y213" s="38">
        <v>3252990</v>
      </c>
      <c r="Z213" s="38">
        <v>4197.6000999999997</v>
      </c>
      <c r="AA213" s="38">
        <v>-6.50899E-6</v>
      </c>
      <c r="AB213" s="38">
        <v>-61467</v>
      </c>
      <c r="AC213" s="38">
        <v>1200</v>
      </c>
      <c r="AD213" s="38">
        <v>0</v>
      </c>
      <c r="AE213" t="s">
        <v>237</v>
      </c>
      <c r="AF213" s="38">
        <v>56.357101</v>
      </c>
      <c r="AG213" s="38">
        <v>-1.10692E-2</v>
      </c>
      <c r="AH213" s="38">
        <v>9479970</v>
      </c>
      <c r="AI213" s="38">
        <v>0</v>
      </c>
      <c r="AJ213" s="38">
        <v>1.83618E-6</v>
      </c>
      <c r="AK213" s="38">
        <v>-36356</v>
      </c>
      <c r="AL213" s="42">
        <v>2000</v>
      </c>
      <c r="AM213" s="38">
        <v>69.807148999999995</v>
      </c>
      <c r="AN213" s="38">
        <v>-348.49958073475227</v>
      </c>
      <c r="AO213" s="38">
        <v>-0.13354251549999999</v>
      </c>
      <c r="AP213" s="38">
        <v>109783.5</v>
      </c>
      <c r="AQ213" s="38">
        <v>747.33600000000001</v>
      </c>
      <c r="AR213" s="38">
        <v>2.0971900224999999E-5</v>
      </c>
      <c r="AS213" s="38">
        <v>-269735.18436999997</v>
      </c>
      <c r="AT213" s="38">
        <v>305</v>
      </c>
      <c r="AU213" s="38">
        <v>143.25465</v>
      </c>
      <c r="AV213" s="38">
        <v>-875.25121036268001</v>
      </c>
      <c r="AW213" s="38">
        <v>-0.13743551549999999</v>
      </c>
      <c r="AX213" s="38">
        <v>-3195976.5</v>
      </c>
      <c r="AY213" s="38">
        <v>747.33600000000001</v>
      </c>
      <c r="AZ213" s="38">
        <v>2.0971900224999999E-5</v>
      </c>
      <c r="BA213" s="38">
        <v>-226018.18437</v>
      </c>
      <c r="BB213" s="38">
        <v>311.5</v>
      </c>
      <c r="BC213" s="38">
        <v>112.56264999999999</v>
      </c>
      <c r="BD213" s="38">
        <v>-578.41417643759587</v>
      </c>
      <c r="BE213" s="38">
        <v>-0.12598851550000001</v>
      </c>
      <c r="BF213" s="38">
        <v>-3934172.5</v>
      </c>
      <c r="BG213" s="38">
        <v>-2727.7440800000004</v>
      </c>
      <c r="BH213" s="38">
        <v>-4.0063277499999996E-7</v>
      </c>
      <c r="BI213" s="38">
        <v>-200353.91255000001</v>
      </c>
      <c r="BJ213" s="38">
        <v>400</v>
      </c>
      <c r="BK213" s="38">
        <v>71.175748999999996</v>
      </c>
      <c r="BL213" s="38">
        <v>-551.22405423142777</v>
      </c>
      <c r="BM213" s="38">
        <v>-2.4051815500000004E-2</v>
      </c>
      <c r="BN213" s="38">
        <v>998082.5</v>
      </c>
      <c r="BO213" s="38">
        <v>5667.4561199999989</v>
      </c>
    </row>
    <row r="214" spans="1:67">
      <c r="A214" s="38" t="s">
        <v>638</v>
      </c>
      <c r="B214" s="38" t="s">
        <v>155</v>
      </c>
      <c r="C214" s="38" t="s">
        <v>639</v>
      </c>
      <c r="D214" s="38"/>
      <c r="E214" s="39">
        <v>200.1902</v>
      </c>
      <c r="F214" s="38">
        <v>3.77</v>
      </c>
      <c r="G214" s="76">
        <v>-81500</v>
      </c>
      <c r="H214" s="78">
        <v>35.6</v>
      </c>
      <c r="I214" s="38">
        <v>1500</v>
      </c>
      <c r="J214" s="38" t="s">
        <v>640</v>
      </c>
      <c r="K214" s="42">
        <v>1500</v>
      </c>
      <c r="L214" s="38">
        <v>2.3319984000000034</v>
      </c>
      <c r="M214" s="38">
        <v>-19.355303862389576</v>
      </c>
      <c r="N214" s="38">
        <v>-1.0768E-2</v>
      </c>
      <c r="O214" s="38">
        <v>-289850</v>
      </c>
      <c r="P214" s="38">
        <v>0</v>
      </c>
      <c r="Q214" s="38">
        <v>2.09233E-5</v>
      </c>
      <c r="R214" s="38">
        <v>-78708.914820000005</v>
      </c>
      <c r="S214" s="38">
        <v>311.5</v>
      </c>
      <c r="T214" s="38">
        <v>-28.360001599999997</v>
      </c>
      <c r="U214" s="38">
        <v>277.48173006269451</v>
      </c>
      <c r="V214" s="38">
        <v>6.7900000000000078E-4</v>
      </c>
      <c r="W214" s="38">
        <v>-1028046</v>
      </c>
      <c r="X214" s="38">
        <v>-3475.0800800000002</v>
      </c>
      <c r="Y214" s="38">
        <v>-4.4923299999999998E-7</v>
      </c>
      <c r="Z214" s="38">
        <v>-53044.642999999996</v>
      </c>
      <c r="AA214" s="38">
        <v>368.3</v>
      </c>
      <c r="AB214" s="38">
        <v>-35.149001599999998</v>
      </c>
      <c r="AC214" s="38">
        <v>323.03056712051654</v>
      </c>
      <c r="AD214" s="38">
        <v>5.9170000000000013E-3</v>
      </c>
      <c r="AE214" s="38">
        <v>-794646</v>
      </c>
      <c r="AF214" s="38">
        <v>-3475.0800800000002</v>
      </c>
      <c r="AG214" s="38">
        <v>-4.4923299999999998E-7</v>
      </c>
      <c r="AH214" s="38">
        <v>-56389.968800000002</v>
      </c>
      <c r="AI214" s="38">
        <v>388.36</v>
      </c>
      <c r="AJ214" s="38">
        <v>-59.530001299999995</v>
      </c>
      <c r="AK214" s="38">
        <v>466.80715437648939</v>
      </c>
      <c r="AL214" s="38">
        <v>4.3450000000000003E-2</v>
      </c>
      <c r="AM214" s="38">
        <v>-794646</v>
      </c>
      <c r="AN214" s="38">
        <v>-3475.0800800000002</v>
      </c>
      <c r="AO214" s="38">
        <v>-4.4923299999999998E-7</v>
      </c>
      <c r="AP214" s="38">
        <v>-61436.716340899999</v>
      </c>
      <c r="AQ214" s="38">
        <v>432</v>
      </c>
      <c r="AR214" s="38">
        <v>-43.258001300000004</v>
      </c>
      <c r="AS214" s="38">
        <v>388.72311227454009</v>
      </c>
      <c r="AT214" s="38">
        <v>1.0843000000000002E-2</v>
      </c>
      <c r="AU214" s="38">
        <v>840354</v>
      </c>
      <c r="AV214" s="38">
        <v>-3475.0800800000002</v>
      </c>
      <c r="AW214" s="38">
        <v>-4.4923299999999998E-7</v>
      </c>
      <c r="AX214" s="38">
        <v>-68061.905299999999</v>
      </c>
      <c r="AY214" s="38">
        <v>881.8</v>
      </c>
      <c r="AZ214" s="38">
        <v>-40.630601599999999</v>
      </c>
      <c r="BA214" s="38">
        <v>417.09664041434667</v>
      </c>
      <c r="BB214" s="38">
        <v>6.5272900000000007E-3</v>
      </c>
      <c r="BC214" s="38">
        <v>-836590.5</v>
      </c>
      <c r="BD214" s="38">
        <v>-3475.0800800000002</v>
      </c>
      <c r="BE214" s="38">
        <v>-4.76233E-7</v>
      </c>
      <c r="BF214" s="38">
        <v>-103520.75899999999</v>
      </c>
      <c r="BG214" s="42">
        <v>1500</v>
      </c>
      <c r="BH214" s="38">
        <v>2</v>
      </c>
      <c r="BI214" s="38">
        <v>23</v>
      </c>
      <c r="BJ214" s="38">
        <v>2</v>
      </c>
      <c r="BK214" s="38">
        <v>81</v>
      </c>
      <c r="BL214" s="38">
        <v>3</v>
      </c>
    </row>
    <row r="215" spans="1:67">
      <c r="A215" s="38" t="s">
        <v>641</v>
      </c>
      <c r="B215" s="38" t="s">
        <v>155</v>
      </c>
      <c r="C215" s="38" t="s">
        <v>642</v>
      </c>
      <c r="D215" s="38" t="s">
        <v>643</v>
      </c>
      <c r="E215" s="39">
        <v>180.01029999999997</v>
      </c>
      <c r="F215" s="38">
        <v>6.68</v>
      </c>
      <c r="G215" s="76">
        <v>-22500</v>
      </c>
      <c r="H215" s="78">
        <v>20.420000000000002</v>
      </c>
      <c r="I215" s="38">
        <v>2000</v>
      </c>
      <c r="J215" s="38" t="s">
        <v>632</v>
      </c>
      <c r="K215" s="42">
        <v>2000</v>
      </c>
      <c r="L215" s="38">
        <v>-1.4355989999999998</v>
      </c>
      <c r="M215" s="38">
        <v>-40.356385113862942</v>
      </c>
      <c r="N215" s="38">
        <v>-5.6146119999999997E-3</v>
      </c>
      <c r="O215" s="38">
        <v>432963</v>
      </c>
      <c r="P215" s="38">
        <v>1694.5519999999999</v>
      </c>
      <c r="Q215" s="38">
        <v>3.1479621600000003E-5</v>
      </c>
      <c r="R215" s="38">
        <v>-39292.383329999997</v>
      </c>
      <c r="S215" s="38">
        <v>311.5</v>
      </c>
      <c r="T215" s="38">
        <v>-47.473598999999993</v>
      </c>
      <c r="U215" s="38">
        <v>404.89916577376329</v>
      </c>
      <c r="V215" s="38">
        <v>1.1555888000000002E-2</v>
      </c>
      <c r="W215" s="38">
        <v>-674331</v>
      </c>
      <c r="X215" s="38">
        <v>-3518.0681200000008</v>
      </c>
      <c r="Y215" s="38">
        <v>-5.7917789999999998E-7</v>
      </c>
      <c r="Z215" s="38">
        <v>-795.97560000000522</v>
      </c>
      <c r="AA215" s="42">
        <v>2000</v>
      </c>
      <c r="AB215" s="38">
        <v>2</v>
      </c>
      <c r="AC215" s="38">
        <v>23</v>
      </c>
      <c r="AD215" s="38">
        <v>3</v>
      </c>
      <c r="AE215" s="38">
        <v>15</v>
      </c>
      <c r="AF215" s="38">
        <v>2</v>
      </c>
    </row>
    <row r="216" spans="1:67">
      <c r="A216" s="38" t="s">
        <v>644</v>
      </c>
      <c r="B216" s="38" t="s">
        <v>155</v>
      </c>
      <c r="C216" s="38" t="s">
        <v>645</v>
      </c>
      <c r="D216" s="38"/>
      <c r="E216" s="39">
        <v>184.07379999999998</v>
      </c>
      <c r="F216" s="38">
        <v>5.5</v>
      </c>
      <c r="G216" s="76">
        <v>-30000</v>
      </c>
      <c r="H216" s="78">
        <v>20.7</v>
      </c>
      <c r="I216" s="38">
        <v>1000</v>
      </c>
      <c r="J216" s="38" t="s">
        <v>646</v>
      </c>
      <c r="K216" s="42">
        <v>1000</v>
      </c>
      <c r="L216" s="38">
        <v>-14.824639100000001</v>
      </c>
      <c r="M216" s="38">
        <v>95.555574339245553</v>
      </c>
      <c r="N216" s="38">
        <v>-5.4115370000000001E-3</v>
      </c>
      <c r="O216" s="38">
        <v>57141.300999999999</v>
      </c>
      <c r="P216" s="38">
        <v>0</v>
      </c>
      <c r="Q216" s="38">
        <v>3.1324350500000002E-5</v>
      </c>
      <c r="R216" s="38">
        <v>-33624.311029999997</v>
      </c>
      <c r="S216" s="38">
        <v>311.5</v>
      </c>
      <c r="T216" s="38">
        <v>-60.862639099999996</v>
      </c>
      <c r="U216" s="38">
        <v>540.8111252268717</v>
      </c>
      <c r="V216" s="38">
        <v>1.1758963000000001E-2</v>
      </c>
      <c r="W216" s="38">
        <v>-1050152.699</v>
      </c>
      <c r="X216" s="38">
        <v>-5212.6201200000005</v>
      </c>
      <c r="Y216" s="38">
        <v>-7.3444899999999999E-7</v>
      </c>
      <c r="Z216" s="38">
        <v>4872.0966999999946</v>
      </c>
      <c r="AA216" s="42">
        <v>1000</v>
      </c>
      <c r="AB216" s="38">
        <v>2</v>
      </c>
      <c r="AC216" s="38">
        <v>23</v>
      </c>
      <c r="AD216" s="38">
        <v>3</v>
      </c>
      <c r="AE216" s="38">
        <v>85</v>
      </c>
      <c r="AF216" s="38">
        <v>1</v>
      </c>
    </row>
    <row r="217" spans="1:67">
      <c r="A217" s="38" t="s">
        <v>647</v>
      </c>
      <c r="B217" s="38" t="s">
        <v>161</v>
      </c>
      <c r="C217" s="38" t="s">
        <v>648</v>
      </c>
      <c r="D217" s="38"/>
      <c r="E217" s="39">
        <v>344.23700000000002</v>
      </c>
      <c r="F217" s="38" t="s">
        <v>370</v>
      </c>
      <c r="G217" s="76">
        <v>-61000</v>
      </c>
      <c r="H217" s="78">
        <v>43.5</v>
      </c>
      <c r="I217" s="38">
        <v>2100</v>
      </c>
      <c r="J217" s="38" t="s">
        <v>646</v>
      </c>
      <c r="K217" s="38">
        <v>1000</v>
      </c>
      <c r="L217" s="38">
        <v>0</v>
      </c>
      <c r="M217" t="s">
        <v>237</v>
      </c>
      <c r="N217" s="38">
        <v>166.91200000000001</v>
      </c>
      <c r="O217" s="38">
        <v>-7.0175000000000001E-2</v>
      </c>
      <c r="P217" s="38">
        <v>22792300</v>
      </c>
      <c r="Q217" s="38">
        <v>0</v>
      </c>
      <c r="R217" s="38">
        <v>1.79829E-5</v>
      </c>
      <c r="S217" s="38">
        <v>-100332</v>
      </c>
      <c r="T217" s="38">
        <v>1920</v>
      </c>
      <c r="U217" s="38">
        <v>60700</v>
      </c>
      <c r="V217" s="38" t="s">
        <v>152</v>
      </c>
      <c r="W217" s="38">
        <v>120</v>
      </c>
      <c r="X217" s="38">
        <v>4.5797E-12</v>
      </c>
      <c r="Y217" s="38">
        <v>0</v>
      </c>
      <c r="Z217" s="38">
        <v>0</v>
      </c>
      <c r="AA217" s="38">
        <v>0</v>
      </c>
      <c r="AB217" s="38">
        <v>-69102</v>
      </c>
      <c r="AC217" s="42">
        <v>2100</v>
      </c>
      <c r="AD217" s="38">
        <v>-32.103719299999995</v>
      </c>
      <c r="AE217" s="38">
        <v>204.21807964352652</v>
      </c>
      <c r="AF217" s="38">
        <v>-4.3111110000000003E-3</v>
      </c>
      <c r="AG217" s="38">
        <v>213183.40299999999</v>
      </c>
      <c r="AH217" s="38">
        <v>0</v>
      </c>
      <c r="AI217" s="38">
        <v>5.2567037999999997E-5</v>
      </c>
      <c r="AJ217" s="38">
        <v>-69598.105450000003</v>
      </c>
      <c r="AK217" s="38">
        <v>311.5</v>
      </c>
      <c r="AL217" s="38">
        <v>-108.8337193</v>
      </c>
      <c r="AM217" s="38">
        <v>946.31066445623674</v>
      </c>
      <c r="AN217" s="38">
        <v>2.4306389000000001E-2</v>
      </c>
      <c r="AO217" s="38">
        <v>-1632306.5970000001</v>
      </c>
      <c r="AP217" s="38">
        <v>-8687.7002000000011</v>
      </c>
      <c r="AQ217" s="38">
        <v>-8.6429449999999988E-7</v>
      </c>
      <c r="AR217" s="38">
        <v>-5437.425900000002</v>
      </c>
      <c r="AS217" s="38">
        <v>1000</v>
      </c>
      <c r="AT217" s="38">
        <v>-227.7889203</v>
      </c>
      <c r="AU217" s="38">
        <v>1772.9093831263676</v>
      </c>
      <c r="AV217" s="38">
        <v>0.101019889</v>
      </c>
      <c r="AW217" s="38">
        <v>9428683.9030000009</v>
      </c>
      <c r="AX217" s="38">
        <v>-8687.7002000000011</v>
      </c>
      <c r="AY217" s="38">
        <v>-1.0296331E-5</v>
      </c>
      <c r="AZ217" s="38">
        <v>-88665.425900000002</v>
      </c>
      <c r="BA217" s="38">
        <v>1687</v>
      </c>
      <c r="BB217" s="38">
        <v>-225.3420003</v>
      </c>
      <c r="BC217" s="38">
        <v>1779.7714855806762</v>
      </c>
      <c r="BD217" s="38">
        <v>9.8792500000000005E-2</v>
      </c>
      <c r="BE217" s="38">
        <v>9550660</v>
      </c>
      <c r="BF217" s="38">
        <v>-8687.7002000000011</v>
      </c>
      <c r="BG217" s="38">
        <v>-1.01145325E-5</v>
      </c>
      <c r="BH217" s="38">
        <v>-125521.47500000001</v>
      </c>
      <c r="BI217" s="38">
        <v>1920</v>
      </c>
      <c r="BJ217" s="38">
        <v>-178.43000030000002</v>
      </c>
      <c r="BK217" s="38">
        <v>1513.528760112499</v>
      </c>
      <c r="BL217" s="38">
        <v>2.8617499995420299E-2</v>
      </c>
      <c r="BM217" s="38">
        <v>-1845490</v>
      </c>
      <c r="BN217" s="38">
        <v>-8687.7002000000011</v>
      </c>
      <c r="BO217" s="38">
        <v>-1.1230824999999999E-6</v>
      </c>
    </row>
    <row r="218" spans="1:67">
      <c r="A218" s="38" t="s">
        <v>649</v>
      </c>
      <c r="B218" s="38" t="s">
        <v>155</v>
      </c>
      <c r="C218" s="38" t="s">
        <v>631</v>
      </c>
      <c r="D218" s="38"/>
      <c r="E218" s="39">
        <v>400.00569999999999</v>
      </c>
      <c r="F218" s="38">
        <v>6.8769999999999998</v>
      </c>
      <c r="G218" s="76">
        <v>-43300</v>
      </c>
      <c r="H218" s="78">
        <v>48</v>
      </c>
      <c r="I218" s="38">
        <v>2000</v>
      </c>
      <c r="J218" s="38" t="s">
        <v>632</v>
      </c>
      <c r="K218" s="42">
        <v>2000</v>
      </c>
      <c r="L218" s="38">
        <v>-41.611300000000007</v>
      </c>
      <c r="M218" s="38">
        <v>241.27619570177006</v>
      </c>
      <c r="N218" s="38">
        <v>-2.6482859999999997E-3</v>
      </c>
      <c r="O218" s="38">
        <v>427292</v>
      </c>
      <c r="P218" s="38">
        <v>694.15197999999987</v>
      </c>
      <c r="Q218" s="38">
        <v>7.2637392400000001E-5</v>
      </c>
      <c r="R218" s="38">
        <v>-60951.217270000001</v>
      </c>
      <c r="S218" s="38">
        <v>311.5</v>
      </c>
      <c r="T218" s="38">
        <v>-149.0333</v>
      </c>
      <c r="U218" s="38">
        <v>1280.2058144395646</v>
      </c>
      <c r="V218" s="38">
        <v>3.7416214000000003E-2</v>
      </c>
      <c r="W218" s="38">
        <v>-2156394</v>
      </c>
      <c r="X218" s="38">
        <v>-11468.628300000002</v>
      </c>
      <c r="Y218" s="38">
        <v>-2.1664730999999998E-6</v>
      </c>
      <c r="Z218" s="38">
        <v>28873.734100000001</v>
      </c>
      <c r="AA218" s="42">
        <v>2000</v>
      </c>
      <c r="AB218" s="38">
        <v>2</v>
      </c>
      <c r="AC218" s="38">
        <v>23</v>
      </c>
      <c r="AD218" s="38">
        <v>7</v>
      </c>
      <c r="AE218" s="38">
        <v>15</v>
      </c>
      <c r="AF218" s="38">
        <v>3</v>
      </c>
    </row>
    <row r="219" spans="1:67">
      <c r="A219" s="38" t="s">
        <v>650</v>
      </c>
      <c r="B219" s="38" t="s">
        <v>155</v>
      </c>
      <c r="C219" s="38" t="s">
        <v>651</v>
      </c>
      <c r="D219" s="38" t="s">
        <v>652</v>
      </c>
      <c r="E219" s="39">
        <v>66.002839999999992</v>
      </c>
      <c r="F219" s="38">
        <v>5.9</v>
      </c>
      <c r="G219" s="76">
        <v>-28000</v>
      </c>
      <c r="H219" s="78">
        <v>9.0129999999999999</v>
      </c>
      <c r="I219" s="38">
        <v>2500</v>
      </c>
      <c r="J219" s="38" t="s">
        <v>632</v>
      </c>
      <c r="K219" s="38">
        <v>400</v>
      </c>
      <c r="L219" s="38">
        <v>0</v>
      </c>
      <c r="M219" t="s">
        <v>237</v>
      </c>
      <c r="N219" s="38">
        <v>11.079700000000001</v>
      </c>
      <c r="O219" s="38">
        <v>7.9898999999999996E-4</v>
      </c>
      <c r="P219" s="38">
        <v>-1773</v>
      </c>
      <c r="Q219" s="38">
        <v>0</v>
      </c>
      <c r="R219" s="38">
        <v>0</v>
      </c>
      <c r="S219" s="38">
        <v>-3390</v>
      </c>
      <c r="T219" s="42">
        <v>2500</v>
      </c>
      <c r="U219" s="38">
        <v>40.673400999999998</v>
      </c>
      <c r="V219" s="38">
        <v>-243.88735837155383</v>
      </c>
      <c r="W219" s="38">
        <v>-4.4146916999999994E-2</v>
      </c>
      <c r="X219" s="38">
        <v>-959076.25</v>
      </c>
      <c r="Y219" s="38">
        <v>129.32599999999999</v>
      </c>
      <c r="Z219" s="38">
        <v>1.0447664124999999E-5</v>
      </c>
      <c r="AA219" s="38">
        <v>-13926.70551</v>
      </c>
      <c r="AB219" s="38">
        <v>311.5</v>
      </c>
      <c r="AC219" s="38">
        <v>25.327401000000002</v>
      </c>
      <c r="AD219" s="38">
        <v>-95.468841409011773</v>
      </c>
      <c r="AE219" s="38">
        <v>-3.8423416999999994E-2</v>
      </c>
      <c r="AF219" s="38">
        <v>-1328174.25</v>
      </c>
      <c r="AG219" s="38">
        <v>-1608.2140400000001</v>
      </c>
      <c r="AH219" s="38">
        <v>-2.3860237499999997E-7</v>
      </c>
      <c r="AI219" s="38">
        <v>-1094.5696000000025</v>
      </c>
      <c r="AJ219" s="38">
        <v>400</v>
      </c>
      <c r="AK219" s="38">
        <v>-21.864600000000003</v>
      </c>
      <c r="AL219" s="38">
        <v>205.81481936457271</v>
      </c>
      <c r="AM219" s="38">
        <v>5.1211929999999996E-3</v>
      </c>
      <c r="AN219" s="38">
        <v>-339670.75</v>
      </c>
      <c r="AO219" s="38">
        <v>-1608.2140400000001</v>
      </c>
      <c r="AP219" s="38">
        <v>-2.3860237499999997E-7</v>
      </c>
      <c r="AQ219" s="38">
        <v>-17946.569600000003</v>
      </c>
      <c r="AR219" s="38">
        <v>2130</v>
      </c>
      <c r="AS219" s="38">
        <v>2.8813995999999982</v>
      </c>
      <c r="AT219" s="38">
        <v>-4.0993417294384331</v>
      </c>
      <c r="AU219" s="38">
        <v>-6.0230699999999995E-4</v>
      </c>
      <c r="AV219" s="38">
        <v>29427.25</v>
      </c>
      <c r="AW219" s="38">
        <v>129.32599999999999</v>
      </c>
      <c r="AX219" s="38">
        <v>-1.3985875E-8</v>
      </c>
      <c r="AY219" s="38">
        <v>-31352.306338999999</v>
      </c>
      <c r="AZ219" s="42">
        <v>2500</v>
      </c>
      <c r="BA219" s="38">
        <v>2</v>
      </c>
      <c r="BB219" s="38">
        <v>23</v>
      </c>
      <c r="BC219" s="38">
        <v>1</v>
      </c>
      <c r="BD219" s="38">
        <v>57</v>
      </c>
      <c r="BE219" s="38">
        <v>0.5</v>
      </c>
    </row>
    <row r="220" spans="1:67">
      <c r="A220" s="38" t="s">
        <v>653</v>
      </c>
      <c r="B220" s="38" t="s">
        <v>184</v>
      </c>
      <c r="C220" s="38" t="s">
        <v>654</v>
      </c>
      <c r="D220" s="38"/>
      <c r="E220" s="39">
        <v>67.995499999999993</v>
      </c>
      <c r="F220" s="38">
        <v>2.7799999999999999E-3</v>
      </c>
      <c r="G220" s="76">
        <v>45000</v>
      </c>
      <c r="H220" s="78">
        <v>57.158999999999999</v>
      </c>
      <c r="I220" s="38">
        <v>2500</v>
      </c>
      <c r="J220" s="38" t="s">
        <v>632</v>
      </c>
      <c r="K220" s="42">
        <v>2500</v>
      </c>
      <c r="L220" s="38">
        <v>-5.5972499999999998</v>
      </c>
      <c r="M220" s="38">
        <v>9.7232496496023231</v>
      </c>
      <c r="N220" s="38">
        <v>2.4211349999999997E-4</v>
      </c>
      <c r="O220" s="38">
        <v>23561.25</v>
      </c>
      <c r="P220" s="38">
        <v>-65.878000000000014</v>
      </c>
      <c r="Q220" s="38">
        <v>1.0449505125E-5</v>
      </c>
      <c r="R220" s="38">
        <v>44317.786240000001</v>
      </c>
      <c r="S220" s="38">
        <v>311.5</v>
      </c>
      <c r="T220" s="38">
        <v>-20.943249999999999</v>
      </c>
      <c r="U220" s="38">
        <v>158.14176661214441</v>
      </c>
      <c r="V220" s="38">
        <v>5.9656134999999996E-3</v>
      </c>
      <c r="W220" s="38">
        <v>-345536.75</v>
      </c>
      <c r="X220" s="38">
        <v>-1803.41804</v>
      </c>
      <c r="Y220" s="38">
        <v>-2.36761375E-7</v>
      </c>
      <c r="Z220" s="38">
        <v>57149.922149999999</v>
      </c>
      <c r="AA220" s="38">
        <v>2130</v>
      </c>
      <c r="AB220" s="38">
        <v>3.8027496000000003</v>
      </c>
      <c r="AC220" s="38">
        <v>-51.772394481866741</v>
      </c>
      <c r="AD220" s="38">
        <v>2.4211349999999997E-4</v>
      </c>
      <c r="AE220" s="38">
        <v>23561.25</v>
      </c>
      <c r="AF220" s="38">
        <v>-65.878000000000014</v>
      </c>
      <c r="AG220" s="38">
        <v>-1.2144875E-8</v>
      </c>
      <c r="AH220" s="38">
        <v>43744.185410999999</v>
      </c>
      <c r="AI220" s="42">
        <v>2500</v>
      </c>
      <c r="AJ220" s="38">
        <v>2</v>
      </c>
      <c r="AK220" s="38">
        <v>23</v>
      </c>
      <c r="AL220" s="38">
        <v>1</v>
      </c>
      <c r="AM220" s="38">
        <v>65</v>
      </c>
      <c r="AN220" s="38">
        <v>0.5</v>
      </c>
    </row>
    <row r="221" spans="1:67">
      <c r="A221" s="37" t="s">
        <v>655</v>
      </c>
      <c r="B221" t="s">
        <v>149</v>
      </c>
      <c r="C221" t="s">
        <v>656</v>
      </c>
      <c r="E221" s="39">
        <v>132.90543</v>
      </c>
      <c r="F221">
        <v>1.87</v>
      </c>
      <c r="G221" s="75">
        <v>0</v>
      </c>
      <c r="H221" s="77">
        <v>20.37</v>
      </c>
      <c r="I221">
        <v>2000</v>
      </c>
      <c r="J221" s="38" t="s">
        <v>657</v>
      </c>
      <c r="K221">
        <v>301.55</v>
      </c>
      <c r="L221">
        <v>500</v>
      </c>
      <c r="M221" t="s">
        <v>152</v>
      </c>
      <c r="N221">
        <v>7.1329998999999997</v>
      </c>
      <c r="O221">
        <v>1.15E-4</v>
      </c>
      <c r="P221">
        <v>-49300</v>
      </c>
      <c r="Q221">
        <v>0</v>
      </c>
      <c r="R221">
        <v>0</v>
      </c>
      <c r="S221">
        <v>-1471.6702</v>
      </c>
      <c r="T221">
        <v>952</v>
      </c>
      <c r="U221">
        <v>16198</v>
      </c>
      <c r="V221" t="s">
        <v>153</v>
      </c>
      <c r="W221">
        <v>4.7589997999999998</v>
      </c>
      <c r="X221">
        <v>6.3999999999999997E-5</v>
      </c>
      <c r="Y221">
        <v>-78900</v>
      </c>
      <c r="Z221">
        <v>0</v>
      </c>
      <c r="AA221">
        <v>0</v>
      </c>
      <c r="AB221">
        <v>17063.691999999999</v>
      </c>
      <c r="AC221" s="41">
        <v>2000</v>
      </c>
      <c r="AD221">
        <v>1</v>
      </c>
      <c r="AE221">
        <v>24</v>
      </c>
      <c r="AF221">
        <v>1</v>
      </c>
    </row>
    <row r="222" spans="1:67">
      <c r="A222" s="38" t="s">
        <v>655</v>
      </c>
      <c r="B222" s="38" t="s">
        <v>184</v>
      </c>
      <c r="C222" s="38" t="s">
        <v>656</v>
      </c>
      <c r="D222" s="38"/>
      <c r="E222" s="39">
        <v>132.90543</v>
      </c>
      <c r="F222" s="38">
        <v>5.4400000000000004E-3</v>
      </c>
      <c r="G222" s="76">
        <v>18320</v>
      </c>
      <c r="H222" s="78">
        <v>41.942</v>
      </c>
      <c r="I222" s="38">
        <v>2000</v>
      </c>
      <c r="J222" s="38" t="s">
        <v>657</v>
      </c>
      <c r="K222" s="42">
        <v>2000</v>
      </c>
      <c r="L222" s="38">
        <v>-1.9323199000000004</v>
      </c>
      <c r="M222" s="38">
        <v>-13.223751179770545</v>
      </c>
      <c r="N222" s="38">
        <v>7.751249E-3</v>
      </c>
      <c r="O222" s="38">
        <v>2111.1498999999999</v>
      </c>
      <c r="P222" s="38">
        <v>0</v>
      </c>
      <c r="Q222" s="38">
        <v>-1.7511450000000002E-8</v>
      </c>
      <c r="R222" s="38">
        <v>18417.7664</v>
      </c>
      <c r="S222" s="38">
        <v>301.55</v>
      </c>
      <c r="T222" s="38">
        <v>2.0646800999999995</v>
      </c>
      <c r="U222" s="38">
        <v>-33.56763822672152</v>
      </c>
      <c r="V222" s="38">
        <v>2.19249E-4</v>
      </c>
      <c r="W222" s="38">
        <v>26761.1499</v>
      </c>
      <c r="X222" s="38">
        <v>0</v>
      </c>
      <c r="Y222" s="38">
        <v>-1.7511450000000002E-8</v>
      </c>
      <c r="Z222" s="38">
        <v>18274.6702</v>
      </c>
      <c r="AA222" s="38">
        <v>952</v>
      </c>
      <c r="AB222" s="38">
        <v>-0.30932000000000048</v>
      </c>
      <c r="AC222" s="38">
        <v>2.2167358955189731</v>
      </c>
      <c r="AD222" s="38">
        <v>1.6824899999999998E-4</v>
      </c>
      <c r="AE222" s="38">
        <v>41561.149899999997</v>
      </c>
      <c r="AF222" s="38">
        <v>0</v>
      </c>
      <c r="AG222" s="38">
        <v>-1.7511450000000002E-8</v>
      </c>
      <c r="AH222" s="38">
        <v>-260.6919999999991</v>
      </c>
      <c r="AI222" s="42">
        <v>2000</v>
      </c>
      <c r="AJ222" s="38">
        <v>1</v>
      </c>
      <c r="AK222" s="38">
        <v>24</v>
      </c>
      <c r="AL222" s="38">
        <v>1</v>
      </c>
    </row>
    <row r="223" spans="1:67">
      <c r="A223" s="38" t="s">
        <v>658</v>
      </c>
      <c r="B223" s="38" t="s">
        <v>184</v>
      </c>
      <c r="C223" s="38" t="s">
        <v>659</v>
      </c>
      <c r="D223" s="38"/>
      <c r="E223" s="39">
        <v>148.90483</v>
      </c>
      <c r="F223" s="38">
        <v>6.0899999999999999E-3</v>
      </c>
      <c r="G223" s="76">
        <v>15000</v>
      </c>
      <c r="H223" s="78">
        <v>61.048999999999999</v>
      </c>
      <c r="I223" s="38">
        <v>2000</v>
      </c>
      <c r="J223" s="38" t="s">
        <v>657</v>
      </c>
      <c r="K223" s="42">
        <v>2000</v>
      </c>
      <c r="L223" s="38">
        <v>0.6305499999999995</v>
      </c>
      <c r="M223" s="38">
        <v>-31.43930448869682</v>
      </c>
      <c r="N223" s="38">
        <v>7.3221614999999995E-3</v>
      </c>
      <c r="O223" s="38">
        <v>48394.5</v>
      </c>
      <c r="P223" s="38">
        <v>249.11199999999999</v>
      </c>
      <c r="Q223" s="38">
        <v>1.6200075E-8</v>
      </c>
      <c r="R223" s="38">
        <v>13364.009550000001</v>
      </c>
      <c r="S223" s="38">
        <v>301.55</v>
      </c>
      <c r="T223" s="38">
        <v>4.6275499999999994</v>
      </c>
      <c r="U223" s="38">
        <v>-51.783191535647781</v>
      </c>
      <c r="V223" s="38">
        <v>-2.0983850000000001E-4</v>
      </c>
      <c r="W223" s="38">
        <v>73044.5</v>
      </c>
      <c r="X223" s="38">
        <v>249.11199999999999</v>
      </c>
      <c r="Y223" s="38">
        <v>1.6200075E-8</v>
      </c>
      <c r="Z223" s="38">
        <v>13220.913350000001</v>
      </c>
      <c r="AA223" s="38">
        <v>952</v>
      </c>
      <c r="AB223" s="38">
        <v>2.2535498999999994</v>
      </c>
      <c r="AC223" s="38">
        <v>-15.998817413407309</v>
      </c>
      <c r="AD223" s="38">
        <v>-2.6083850000000001E-4</v>
      </c>
      <c r="AE223" s="38">
        <v>87844.5</v>
      </c>
      <c r="AF223" s="38">
        <v>249.11199999999999</v>
      </c>
      <c r="AG223" s="38">
        <v>1.6200075E-8</v>
      </c>
      <c r="AH223" s="38">
        <v>-5314.4488500000007</v>
      </c>
      <c r="AI223" s="42">
        <v>2000</v>
      </c>
      <c r="AJ223" s="38">
        <v>2</v>
      </c>
      <c r="AK223" s="38">
        <v>24</v>
      </c>
      <c r="AL223" s="38">
        <v>1</v>
      </c>
      <c r="AM223" s="38">
        <v>65</v>
      </c>
      <c r="AN223" s="38">
        <v>0.5</v>
      </c>
    </row>
    <row r="224" spans="1:67">
      <c r="A224" s="38" t="s">
        <v>660</v>
      </c>
      <c r="B224" s="38" t="s">
        <v>161</v>
      </c>
      <c r="C224" s="38" t="s">
        <v>661</v>
      </c>
      <c r="D224" s="38"/>
      <c r="E224" s="39">
        <v>149.91276999999999</v>
      </c>
      <c r="F224" s="38">
        <v>3.6749999999999998</v>
      </c>
      <c r="G224" s="76">
        <v>-99600</v>
      </c>
      <c r="H224" s="78">
        <v>23.6</v>
      </c>
      <c r="I224" s="38">
        <v>1200</v>
      </c>
      <c r="J224" s="38" t="s">
        <v>657</v>
      </c>
      <c r="K224" s="38">
        <v>410</v>
      </c>
      <c r="L224" s="38">
        <v>310</v>
      </c>
      <c r="M224" s="38" t="s">
        <v>165</v>
      </c>
      <c r="N224" s="38">
        <v>18.799999</v>
      </c>
      <c r="O224" s="38">
        <v>0</v>
      </c>
      <c r="P224" s="38">
        <v>0</v>
      </c>
      <c r="Q224" s="38">
        <v>0</v>
      </c>
      <c r="R224" s="38">
        <v>0</v>
      </c>
      <c r="S224" s="38">
        <v>-5488</v>
      </c>
      <c r="T224" s="38">
        <v>493</v>
      </c>
      <c r="U224" s="38">
        <v>1450</v>
      </c>
      <c r="V224" s="38" t="s">
        <v>165</v>
      </c>
      <c r="W224" s="38">
        <v>17.132000000000001</v>
      </c>
      <c r="X224" s="38">
        <v>2.604E-3</v>
      </c>
      <c r="Y224" s="38">
        <v>0</v>
      </c>
      <c r="Z224" s="38">
        <v>0</v>
      </c>
      <c r="AA224" s="38">
        <v>0</v>
      </c>
      <c r="AB224" s="38">
        <v>-3849</v>
      </c>
      <c r="AC224" s="38">
        <v>588</v>
      </c>
      <c r="AD224" s="38">
        <v>1090</v>
      </c>
      <c r="AE224" s="38" t="s">
        <v>662</v>
      </c>
      <c r="AF224" s="38">
        <v>19.5</v>
      </c>
      <c r="AG224" s="38">
        <v>0</v>
      </c>
      <c r="AH224" s="38">
        <v>0</v>
      </c>
      <c r="AI224" s="38">
        <v>0</v>
      </c>
      <c r="AJ224" s="38">
        <v>0</v>
      </c>
      <c r="AK224" s="38">
        <v>-3251</v>
      </c>
      <c r="AL224" s="42">
        <v>1200</v>
      </c>
      <c r="AM224" s="38">
        <v>-7.2634091000000005</v>
      </c>
      <c r="AN224" s="38">
        <v>81.336776431229509</v>
      </c>
      <c r="AO224" s="38">
        <v>6.5044865E-3</v>
      </c>
      <c r="AP224" s="38">
        <v>117371.75</v>
      </c>
      <c r="AQ224" s="38">
        <v>56.369</v>
      </c>
      <c r="AR224" s="38">
        <v>-1.4719675000000001E-8</v>
      </c>
      <c r="AS224" s="38">
        <v>-102462.16405000001</v>
      </c>
      <c r="AT224" s="38">
        <v>301.55</v>
      </c>
      <c r="AU224" s="38">
        <v>-3.2664091000000006</v>
      </c>
      <c r="AV224" s="38">
        <v>60.992889384278499</v>
      </c>
      <c r="AW224" s="38">
        <v>-1.0275135E-3</v>
      </c>
      <c r="AX224" s="38">
        <v>142021.75</v>
      </c>
      <c r="AY224" s="38">
        <v>56.369</v>
      </c>
      <c r="AZ224" s="38">
        <v>-1.4719675000000001E-8</v>
      </c>
      <c r="BA224" s="38">
        <v>-102605.26025000001</v>
      </c>
      <c r="BB224" s="38">
        <v>410</v>
      </c>
      <c r="BC224" s="38">
        <v>-4.3464090999999989</v>
      </c>
      <c r="BD224" s="38">
        <v>65.824161484390999</v>
      </c>
      <c r="BE224" s="38">
        <v>6.0248650000000001E-4</v>
      </c>
      <c r="BF224" s="38">
        <v>32171.75</v>
      </c>
      <c r="BG224" s="38">
        <v>56.369</v>
      </c>
      <c r="BH224" s="38">
        <v>-1.4719675000000001E-8</v>
      </c>
      <c r="BI224" s="38">
        <v>-101928.26025000001</v>
      </c>
      <c r="BJ224" s="38">
        <v>493</v>
      </c>
      <c r="BK224" s="38">
        <v>-2.6784101000000007</v>
      </c>
      <c r="BL224" s="38">
        <v>53.440086912008695</v>
      </c>
      <c r="BM224" s="38">
        <v>-2.0015135000000001E-3</v>
      </c>
      <c r="BN224" s="38">
        <v>32171.75</v>
      </c>
      <c r="BO224" s="38">
        <v>56.369</v>
      </c>
    </row>
    <row r="225" spans="1:67">
      <c r="A225" s="38" t="s">
        <v>660</v>
      </c>
      <c r="B225" s="38" t="s">
        <v>184</v>
      </c>
      <c r="C225" s="38" t="s">
        <v>661</v>
      </c>
      <c r="D225" s="38"/>
      <c r="E225" s="39">
        <v>149.91276999999999</v>
      </c>
      <c r="F225" s="38">
        <v>6.13E-3</v>
      </c>
      <c r="G225" s="76">
        <v>-62000</v>
      </c>
      <c r="H225" s="78">
        <v>60.866</v>
      </c>
      <c r="I225" s="38">
        <v>2000</v>
      </c>
      <c r="J225" s="38" t="s">
        <v>657</v>
      </c>
      <c r="K225" s="42">
        <v>2000</v>
      </c>
      <c r="L225" s="38">
        <v>2.963929900000001</v>
      </c>
      <c r="M225" s="38">
        <v>-35.297633947275642</v>
      </c>
      <c r="N225" s="38">
        <v>6.3785764999999993E-3</v>
      </c>
      <c r="O225" s="38">
        <v>92949.25</v>
      </c>
      <c r="P225" s="38">
        <v>423.90300000000002</v>
      </c>
      <c r="Q225" s="38">
        <v>8.8403825000000002E-8</v>
      </c>
      <c r="R225" s="38">
        <v>-64828.164049999999</v>
      </c>
      <c r="S225" s="38">
        <v>301.55</v>
      </c>
      <c r="T225" s="38">
        <v>6.9609299000000009</v>
      </c>
      <c r="U225" s="38">
        <v>-55.641520994226653</v>
      </c>
      <c r="V225" s="38">
        <v>-1.1534234999999999E-3</v>
      </c>
      <c r="W225" s="38">
        <v>117599.25</v>
      </c>
      <c r="X225" s="38">
        <v>423.90300000000002</v>
      </c>
      <c r="Y225" s="38">
        <v>8.8403825000000002E-8</v>
      </c>
      <c r="Z225" s="38">
        <v>-64971.260249999999</v>
      </c>
      <c r="AA225" s="38">
        <v>952</v>
      </c>
      <c r="AB225" s="38">
        <v>4.5869298000000009</v>
      </c>
      <c r="AC225" s="38">
        <v>-19.857146871986146</v>
      </c>
      <c r="AD225" s="38">
        <v>-1.2044235E-3</v>
      </c>
      <c r="AE225" s="38">
        <v>132399.25</v>
      </c>
      <c r="AF225" s="38">
        <v>423.90300000000002</v>
      </c>
      <c r="AG225" s="38">
        <v>8.8403825000000002E-8</v>
      </c>
      <c r="AH225" s="38">
        <v>-83506.622449999995</v>
      </c>
      <c r="AI225" s="42">
        <v>2000</v>
      </c>
      <c r="AJ225" s="38">
        <v>3</v>
      </c>
      <c r="AK225" s="38">
        <v>24</v>
      </c>
      <c r="AL225" s="38">
        <v>1</v>
      </c>
      <c r="AM225" s="38">
        <v>65</v>
      </c>
      <c r="AN225" s="38">
        <v>0.5</v>
      </c>
      <c r="AO225" s="38">
        <v>38</v>
      </c>
      <c r="AP225" s="38">
        <v>0.5</v>
      </c>
    </row>
    <row r="226" spans="1:67">
      <c r="A226" s="38" t="s">
        <v>663</v>
      </c>
      <c r="B226" s="38" t="s">
        <v>155</v>
      </c>
      <c r="C226" s="38" t="s">
        <v>664</v>
      </c>
      <c r="D226" s="38"/>
      <c r="E226" s="39">
        <v>211.87739199999999</v>
      </c>
      <c r="F226" s="38" t="s">
        <v>370</v>
      </c>
      <c r="G226" s="76">
        <v>-296700</v>
      </c>
      <c r="H226" s="78">
        <v>30.43</v>
      </c>
      <c r="I226" s="38">
        <v>800</v>
      </c>
      <c r="J226" s="38" t="s">
        <v>665</v>
      </c>
      <c r="K226" s="42">
        <v>800</v>
      </c>
      <c r="L226" s="38">
        <v>6.485650899999996</v>
      </c>
      <c r="M226" s="38">
        <v>7.9280155057066395</v>
      </c>
      <c r="N226" s="38">
        <v>2.4864844999999995E-3</v>
      </c>
      <c r="O226" s="38">
        <v>109783.5</v>
      </c>
      <c r="P226" s="38">
        <v>747.33600000000001</v>
      </c>
      <c r="Q226" s="38">
        <v>4.8600225000000001E-8</v>
      </c>
      <c r="R226" s="38">
        <v>-301731.70675000001</v>
      </c>
      <c r="S226" s="38">
        <v>301.55</v>
      </c>
      <c r="T226" s="38">
        <v>10.482650899999996</v>
      </c>
      <c r="U226" s="38">
        <v>-12.415871541244314</v>
      </c>
      <c r="V226" s="38">
        <v>-5.0455155000000002E-3</v>
      </c>
      <c r="W226" s="38">
        <v>134433.5</v>
      </c>
      <c r="X226" s="38">
        <v>747.33600000000001</v>
      </c>
      <c r="Y226" s="38">
        <v>4.8600225000000001E-8</v>
      </c>
      <c r="Z226" s="38">
        <v>-301874.80294999998</v>
      </c>
      <c r="AA226" s="38">
        <v>317.3</v>
      </c>
      <c r="AB226" s="38">
        <v>12.975650700000003</v>
      </c>
      <c r="AC226" s="38">
        <v>-26.752169627921489</v>
      </c>
      <c r="AD226" s="38">
        <v>-8.2305155000000005E-3</v>
      </c>
      <c r="AE226" s="38">
        <v>134433.5</v>
      </c>
      <c r="AF226" s="38">
        <v>747.33600000000001</v>
      </c>
      <c r="AG226" s="38">
        <v>4.8600225000000001E-8</v>
      </c>
      <c r="AH226" s="38">
        <v>-301561.43774999998</v>
      </c>
      <c r="AI226" s="38">
        <v>552.29999999999995</v>
      </c>
      <c r="AJ226" s="38">
        <v>12.650650900000002</v>
      </c>
      <c r="AK226" s="38">
        <v>-20.960893395510936</v>
      </c>
      <c r="AL226" s="38">
        <v>-8.4300154999999988E-3</v>
      </c>
      <c r="AM226" s="38">
        <v>112687.5</v>
      </c>
      <c r="AN226" s="38">
        <v>840.79600000000005</v>
      </c>
      <c r="AO226" s="38">
        <v>6.1400225000000003E-8</v>
      </c>
      <c r="AP226" s="38">
        <v>-305720.60035000002</v>
      </c>
      <c r="AQ226" s="42">
        <v>800</v>
      </c>
      <c r="AR226" s="38">
        <v>3</v>
      </c>
      <c r="AS226" s="38">
        <v>24</v>
      </c>
      <c r="AT226" s="38">
        <v>1</v>
      </c>
      <c r="AU226" s="38">
        <v>67</v>
      </c>
      <c r="AV226" s="38">
        <v>1</v>
      </c>
      <c r="AW226" s="38">
        <v>65</v>
      </c>
      <c r="AX226" s="38">
        <v>1.5</v>
      </c>
    </row>
    <row r="227" spans="1:67">
      <c r="A227" s="37" t="s">
        <v>14</v>
      </c>
      <c r="B227" t="s">
        <v>149</v>
      </c>
      <c r="C227" t="s">
        <v>666</v>
      </c>
      <c r="E227" s="39">
        <v>63.545999999999999</v>
      </c>
      <c r="F227">
        <v>8.9600000000000009</v>
      </c>
      <c r="G227" s="75">
        <v>0</v>
      </c>
      <c r="H227" s="77">
        <v>7.9240000000000004</v>
      </c>
      <c r="I227" s="40">
        <v>5000</v>
      </c>
      <c r="J227" s="38" t="s">
        <v>667</v>
      </c>
      <c r="K227">
        <v>1357.6</v>
      </c>
      <c r="L227">
        <v>3120</v>
      </c>
      <c r="M227" t="s">
        <v>152</v>
      </c>
      <c r="N227">
        <v>7.8</v>
      </c>
      <c r="O227">
        <v>0</v>
      </c>
      <c r="P227">
        <v>0</v>
      </c>
      <c r="Q227">
        <v>0</v>
      </c>
      <c r="R227">
        <v>0</v>
      </c>
      <c r="S227">
        <v>-394.6</v>
      </c>
      <c r="T227">
        <v>2839</v>
      </c>
      <c r="U227">
        <v>71891</v>
      </c>
      <c r="V227" t="s">
        <v>153</v>
      </c>
      <c r="W227">
        <v>-34.307499999999997</v>
      </c>
      <c r="X227">
        <v>3.9679010000000002E-3</v>
      </c>
      <c r="Y227">
        <v>7522489</v>
      </c>
      <c r="Z227">
        <v>2484.6550000000002</v>
      </c>
      <c r="AA227" s="53">
        <v>-1.9715156000000001E-7</v>
      </c>
      <c r="AB227">
        <v>28533</v>
      </c>
      <c r="AC227" s="41">
        <v>5000</v>
      </c>
      <c r="AD227">
        <v>1</v>
      </c>
      <c r="AE227">
        <v>25</v>
      </c>
      <c r="AF227">
        <v>1</v>
      </c>
    </row>
    <row r="228" spans="1:67">
      <c r="A228" s="38" t="s">
        <v>668</v>
      </c>
      <c r="B228" s="38" t="s">
        <v>155</v>
      </c>
      <c r="C228" s="38" t="s">
        <v>669</v>
      </c>
      <c r="D228" s="38" t="s">
        <v>670</v>
      </c>
      <c r="E228" s="39">
        <v>97.560679999999991</v>
      </c>
      <c r="F228" s="38">
        <v>3.3679999999999999</v>
      </c>
      <c r="G228" s="76">
        <v>-105900</v>
      </c>
      <c r="H228" s="78">
        <v>20.8</v>
      </c>
      <c r="I228" s="38">
        <v>700</v>
      </c>
      <c r="J228" s="38" t="s">
        <v>667</v>
      </c>
      <c r="K228" s="42">
        <v>700</v>
      </c>
      <c r="L228" s="38">
        <v>17.014579000000001</v>
      </c>
      <c r="M228" s="38">
        <v>-76.255747032974057</v>
      </c>
      <c r="N228" s="38">
        <v>-8.1720270000000001E-3</v>
      </c>
      <c r="O228" s="38">
        <v>195688</v>
      </c>
      <c r="P228" s="38">
        <v>1259.91598</v>
      </c>
      <c r="Q228" s="38">
        <v>8.4749565000000003E-7</v>
      </c>
      <c r="R228" s="38">
        <v>-113698.8726</v>
      </c>
      <c r="S228" s="42">
        <v>700</v>
      </c>
      <c r="T228" s="38">
        <v>3</v>
      </c>
      <c r="U228" s="38">
        <v>65</v>
      </c>
      <c r="V228" s="38">
        <v>1</v>
      </c>
      <c r="W228" s="38">
        <v>38</v>
      </c>
      <c r="X228" s="38">
        <v>1</v>
      </c>
      <c r="Y228" s="38">
        <v>25</v>
      </c>
      <c r="Z228" s="38">
        <v>1</v>
      </c>
    </row>
    <row r="229" spans="1:67">
      <c r="A229" s="38" t="s">
        <v>15</v>
      </c>
      <c r="B229" s="38" t="s">
        <v>161</v>
      </c>
      <c r="C229" s="38" t="s">
        <v>671</v>
      </c>
      <c r="D229" s="38" t="s">
        <v>672</v>
      </c>
      <c r="E229" s="39">
        <v>143.09139999999999</v>
      </c>
      <c r="F229" s="38">
        <v>6</v>
      </c>
      <c r="G229" s="76">
        <v>-40800</v>
      </c>
      <c r="H229" s="78">
        <v>22.082999999999998</v>
      </c>
      <c r="I229" s="38">
        <v>1800</v>
      </c>
      <c r="J229" s="38" t="s">
        <v>667</v>
      </c>
      <c r="K229" s="38">
        <v>1516.7</v>
      </c>
      <c r="L229" s="38">
        <v>15353</v>
      </c>
      <c r="M229" s="38" t="s">
        <v>152</v>
      </c>
      <c r="N229" s="38">
        <v>23.843</v>
      </c>
      <c r="O229" s="38">
        <v>0</v>
      </c>
      <c r="P229" s="38">
        <v>0</v>
      </c>
      <c r="Q229" s="38">
        <v>0</v>
      </c>
      <c r="R229" s="38">
        <v>0</v>
      </c>
      <c r="S229" s="38">
        <v>2598</v>
      </c>
      <c r="T229" s="42">
        <v>1800</v>
      </c>
      <c r="U229" s="38">
        <v>-44.514447000000004</v>
      </c>
      <c r="V229" s="38">
        <v>389.86713942754864</v>
      </c>
      <c r="W229" s="38">
        <v>1.5460661499999999E-2</v>
      </c>
      <c r="X229" s="38">
        <v>-275406.5</v>
      </c>
      <c r="Y229" s="38">
        <v>-2946.1320400000004</v>
      </c>
      <c r="Z229" s="38">
        <v>-1.7482649250000002E-6</v>
      </c>
      <c r="AA229" s="38">
        <v>-25507.78025</v>
      </c>
      <c r="AB229" s="38">
        <v>1357.6</v>
      </c>
      <c r="AC229" s="38">
        <v>-75.277246599999998</v>
      </c>
      <c r="AD229" s="38">
        <v>653.15536742764471</v>
      </c>
      <c r="AE229" s="38">
        <v>2.8234661499999997E-2</v>
      </c>
      <c r="AF229" s="38">
        <v>-507395.5</v>
      </c>
      <c r="AG229" s="38">
        <v>-5240.4880000000003</v>
      </c>
      <c r="AH229" s="38">
        <v>-3.5021349250000003E-6</v>
      </c>
      <c r="AI229" s="38">
        <v>-16134.548849999999</v>
      </c>
      <c r="AJ229" s="38">
        <v>1516.7</v>
      </c>
      <c r="AK229" s="38">
        <v>-1.8194495999999987</v>
      </c>
      <c r="AL229" s="38">
        <v>23.375631837181963</v>
      </c>
      <c r="AM229" s="38">
        <v>-2.3183850000000001E-4</v>
      </c>
      <c r="AN229" s="38">
        <v>36594.5</v>
      </c>
      <c r="AO229" s="38">
        <v>249.11199999999999</v>
      </c>
      <c r="AP229" s="38">
        <v>1.6200075E-8</v>
      </c>
      <c r="AQ229" s="38">
        <v>-37913.548849999999</v>
      </c>
      <c r="AR229" s="42">
        <v>1800</v>
      </c>
      <c r="AS229" s="38">
        <v>2</v>
      </c>
      <c r="AT229" s="38">
        <v>25</v>
      </c>
      <c r="AU229" s="38">
        <v>2</v>
      </c>
      <c r="AV229" s="38">
        <v>65</v>
      </c>
      <c r="AW229" s="38">
        <v>0.5</v>
      </c>
    </row>
    <row r="230" spans="1:67">
      <c r="A230" s="38" t="s">
        <v>84</v>
      </c>
      <c r="B230" s="38" t="s">
        <v>161</v>
      </c>
      <c r="C230" s="38" t="s">
        <v>673</v>
      </c>
      <c r="D230" s="38" t="s">
        <v>674</v>
      </c>
      <c r="E230" s="39">
        <v>159.15800000000002</v>
      </c>
      <c r="F230" s="38">
        <v>5.6</v>
      </c>
      <c r="G230" s="76">
        <v>-18100</v>
      </c>
      <c r="H230" s="78">
        <v>27.760999999999999</v>
      </c>
      <c r="I230" s="38">
        <v>1600</v>
      </c>
      <c r="J230" s="38" t="s">
        <v>675</v>
      </c>
      <c r="K230" s="38">
        <v>376</v>
      </c>
      <c r="L230" s="38">
        <v>865</v>
      </c>
      <c r="M230" s="38" t="s">
        <v>165</v>
      </c>
      <c r="N230" s="38">
        <v>25.240998999999999</v>
      </c>
      <c r="O230" s="38">
        <v>-3.1199999999999999E-3</v>
      </c>
      <c r="P230" s="38">
        <v>-158000</v>
      </c>
      <c r="Q230" s="38">
        <v>0</v>
      </c>
      <c r="R230" s="38">
        <v>0</v>
      </c>
      <c r="S230" s="38">
        <v>-6267</v>
      </c>
      <c r="T230" s="38">
        <v>720</v>
      </c>
      <c r="U230" s="38">
        <v>280</v>
      </c>
      <c r="V230" s="38" t="s">
        <v>165</v>
      </c>
      <c r="W230" s="38">
        <v>20.379999000000002</v>
      </c>
      <c r="X230" s="38">
        <v>-3.6999999999999999E-4</v>
      </c>
      <c r="Y230" s="38">
        <v>15300</v>
      </c>
      <c r="Z230" s="38">
        <v>0</v>
      </c>
      <c r="AA230" s="38">
        <v>0</v>
      </c>
      <c r="AB230" s="38">
        <v>-4154</v>
      </c>
      <c r="AC230" s="38">
        <v>1400</v>
      </c>
      <c r="AD230" s="38">
        <v>3070</v>
      </c>
      <c r="AE230" s="38" t="s">
        <v>152</v>
      </c>
      <c r="AF230" s="38">
        <v>21.450001</v>
      </c>
      <c r="AG230" s="38">
        <v>0</v>
      </c>
      <c r="AH230" s="38">
        <v>0</v>
      </c>
      <c r="AI230" s="38">
        <v>0</v>
      </c>
      <c r="AJ230" s="38">
        <v>0</v>
      </c>
      <c r="AK230" s="38">
        <v>-3296</v>
      </c>
      <c r="AL230" s="42">
        <v>1600</v>
      </c>
      <c r="AM230" s="38">
        <v>49.296799999999998</v>
      </c>
      <c r="AN230" s="38">
        <v>-381.67342786501581</v>
      </c>
      <c r="AO230" s="38">
        <v>-3.2211000000000004E-2</v>
      </c>
      <c r="AP230" s="38">
        <v>39689</v>
      </c>
      <c r="AQ230" s="38">
        <v>2294.3559599999999</v>
      </c>
      <c r="AR230" s="38">
        <v>1.7538700000000001E-6</v>
      </c>
      <c r="AS230" s="38">
        <v>-26246.690399999999</v>
      </c>
      <c r="AT230" s="38">
        <v>368.3</v>
      </c>
      <c r="AU230" s="38">
        <v>47.033799999999999</v>
      </c>
      <c r="AV230" s="38">
        <v>-366.49048217907512</v>
      </c>
      <c r="AW230" s="38">
        <v>-3.0464999999999999E-2</v>
      </c>
      <c r="AX230" s="38">
        <v>117489</v>
      </c>
      <c r="AY230" s="38">
        <v>2294.3559599999999</v>
      </c>
      <c r="AZ230" s="38">
        <v>1.7538700000000001E-6</v>
      </c>
      <c r="BA230" s="38">
        <v>-27361.798999999999</v>
      </c>
      <c r="BB230" s="38">
        <v>376</v>
      </c>
      <c r="BC230" s="38">
        <v>27.0328008</v>
      </c>
      <c r="BD230" s="38">
        <v>-245.61288374022803</v>
      </c>
      <c r="BE230" s="38">
        <v>-9.6250000000000016E-3</v>
      </c>
      <c r="BF230" s="38">
        <v>152989</v>
      </c>
      <c r="BG230" s="38">
        <v>2294.3559599999999</v>
      </c>
      <c r="BH230" s="38">
        <v>1.7538700000000001E-6</v>
      </c>
      <c r="BI230" s="38">
        <v>-31259.798999999999</v>
      </c>
      <c r="BJ230" s="38">
        <v>388.36</v>
      </c>
      <c r="BK230" s="38">
        <v>18.905800899999999</v>
      </c>
      <c r="BL230" s="38">
        <v>-197.68735465490369</v>
      </c>
      <c r="BM230" s="38">
        <v>2.8860000000000001E-3</v>
      </c>
      <c r="BN230" s="38">
        <v>152989</v>
      </c>
      <c r="BO230" s="38">
        <v>2294.3559599999999</v>
      </c>
    </row>
    <row r="231" spans="1:67">
      <c r="A231" s="38" t="s">
        <v>676</v>
      </c>
      <c r="B231" s="38" t="s">
        <v>155</v>
      </c>
      <c r="C231" s="38" t="s">
        <v>677</v>
      </c>
      <c r="D231" s="38"/>
      <c r="E231" s="39">
        <v>223.15560000000002</v>
      </c>
      <c r="F231" s="38">
        <v>3.605</v>
      </c>
      <c r="G231" s="76">
        <v>-179600</v>
      </c>
      <c r="H231" s="78">
        <v>43.6</v>
      </c>
      <c r="I231" s="44">
        <v>900</v>
      </c>
      <c r="J231" s="38" t="s">
        <v>678</v>
      </c>
      <c r="K231" s="42">
        <v>900</v>
      </c>
      <c r="L231" s="38">
        <v>61.710899799999993</v>
      </c>
      <c r="M231" s="38">
        <v>-405.55581609327601</v>
      </c>
      <c r="N231" s="38">
        <v>-3.8443154E-2</v>
      </c>
      <c r="O231" s="38">
        <v>297745.82494999998</v>
      </c>
      <c r="P231" s="38">
        <v>3290.8039599999997</v>
      </c>
      <c r="Q231" s="38">
        <v>4.2808603000000004E-6</v>
      </c>
      <c r="R231" s="38">
        <v>-194799.71779999998</v>
      </c>
      <c r="S231" s="38">
        <v>368.3</v>
      </c>
      <c r="T231" s="38">
        <v>59.447899800000002</v>
      </c>
      <c r="U231" s="38">
        <v>-390.37287040733548</v>
      </c>
      <c r="V231" s="38">
        <v>-3.6697154000000003E-2</v>
      </c>
      <c r="W231" s="38">
        <v>375545.82494999998</v>
      </c>
      <c r="X231" s="38">
        <v>3290.8039599999997</v>
      </c>
      <c r="Y231" s="38">
        <v>4.2808603000000004E-6</v>
      </c>
      <c r="Z231" s="38">
        <v>-195914.82639999999</v>
      </c>
      <c r="AA231" s="38">
        <v>388.36</v>
      </c>
      <c r="AB231" s="38">
        <v>51.320899900000001</v>
      </c>
      <c r="AC231" s="38">
        <v>-342.44734132201114</v>
      </c>
      <c r="AD231" s="38">
        <v>-2.4186154000000001E-2</v>
      </c>
      <c r="AE231" s="38">
        <v>375545.82494999998</v>
      </c>
      <c r="AF231" s="38">
        <v>3290.8039599999997</v>
      </c>
      <c r="AG231" s="38">
        <v>4.2808603000000004E-6</v>
      </c>
      <c r="AH231" s="38">
        <v>-197597.07558030001</v>
      </c>
      <c r="AI231" s="38">
        <v>432</v>
      </c>
      <c r="AJ231" s="38">
        <v>56.744899899999993</v>
      </c>
      <c r="AK231" s="38">
        <v>-368.47535535599422</v>
      </c>
      <c r="AL231" s="38">
        <v>-3.5055154000000005E-2</v>
      </c>
      <c r="AM231" s="38">
        <v>920545.82495000004</v>
      </c>
      <c r="AN231" s="38">
        <v>3290.8039599999997</v>
      </c>
      <c r="AO231" s="38">
        <v>4.2808603000000004E-6</v>
      </c>
      <c r="AP231" s="38">
        <v>-199805.4719</v>
      </c>
      <c r="AQ231" s="42">
        <v>900</v>
      </c>
      <c r="AR231" s="38">
        <v>3</v>
      </c>
      <c r="AS231" s="38">
        <v>25</v>
      </c>
      <c r="AT231" s="38">
        <v>2</v>
      </c>
      <c r="AU231" s="38">
        <v>81</v>
      </c>
      <c r="AV231" s="38">
        <v>1</v>
      </c>
      <c r="AW231" s="38">
        <v>65</v>
      </c>
      <c r="AX231" s="38">
        <v>2</v>
      </c>
    </row>
    <row r="232" spans="1:67">
      <c r="A232" s="38" t="s">
        <v>679</v>
      </c>
      <c r="B232" s="38" t="s">
        <v>155</v>
      </c>
      <c r="C232" s="38" t="s">
        <v>680</v>
      </c>
      <c r="D232" s="38"/>
      <c r="E232" s="39">
        <v>239.155</v>
      </c>
      <c r="F232" s="38">
        <v>4.17</v>
      </c>
      <c r="G232" s="76">
        <v>-219100</v>
      </c>
      <c r="H232" s="78">
        <v>40.357999999999997</v>
      </c>
      <c r="I232" s="44">
        <v>1300</v>
      </c>
      <c r="J232" s="38" t="s">
        <v>681</v>
      </c>
      <c r="K232" s="42">
        <v>1300</v>
      </c>
      <c r="L232" s="38">
        <v>-118.23545019999999</v>
      </c>
      <c r="M232" s="38">
        <v>1093.7609286969659</v>
      </c>
      <c r="N232" s="38">
        <v>3.9143807500000002E-2</v>
      </c>
      <c r="O232" s="38">
        <v>-613593.5</v>
      </c>
      <c r="P232" s="38">
        <v>-7774.0244399999992</v>
      </c>
      <c r="Q232" s="38">
        <v>-5.0103796250000004E-6</v>
      </c>
      <c r="R232" s="38">
        <v>-179904.47464999999</v>
      </c>
      <c r="S232" s="38">
        <v>368.3</v>
      </c>
      <c r="T232" s="38">
        <v>-120.49845019999998</v>
      </c>
      <c r="U232" s="38">
        <v>1108.9438743829066</v>
      </c>
      <c r="V232" s="38">
        <v>4.08898075E-2</v>
      </c>
      <c r="W232" s="38">
        <v>-535793.5</v>
      </c>
      <c r="X232" s="38">
        <v>-7774.0244399999992</v>
      </c>
      <c r="Y232" s="38">
        <v>-5.0103796250000004E-6</v>
      </c>
      <c r="Z232" s="38">
        <v>-181019.58325</v>
      </c>
      <c r="AA232" s="38">
        <v>388.36</v>
      </c>
      <c r="AB232" s="38">
        <v>-128.62545009999999</v>
      </c>
      <c r="AC232" s="38">
        <v>1156.8694034682308</v>
      </c>
      <c r="AD232" s="38">
        <v>5.3400807500000001E-2</v>
      </c>
      <c r="AE232" s="38">
        <v>-535793.5</v>
      </c>
      <c r="AF232" s="38">
        <v>-7774.0244399999992</v>
      </c>
      <c r="AG232" s="38">
        <v>-5.0103796250000004E-6</v>
      </c>
      <c r="AH232" s="38">
        <v>-182701.83243030001</v>
      </c>
      <c r="AI232" s="38">
        <v>432</v>
      </c>
      <c r="AJ232" s="38">
        <v>-123.20145009999999</v>
      </c>
      <c r="AK232" s="38">
        <v>1130.8413894342477</v>
      </c>
      <c r="AL232" s="38">
        <v>4.2531807500000005E-2</v>
      </c>
      <c r="AM232" s="38">
        <v>9206.5</v>
      </c>
      <c r="AN232" s="38">
        <v>-7774.0244399999992</v>
      </c>
      <c r="AO232" s="38">
        <v>-5.0103796250000004E-6</v>
      </c>
      <c r="AP232" s="38">
        <v>-184910.22875000001</v>
      </c>
      <c r="AQ232" s="38">
        <v>881.8</v>
      </c>
      <c r="AR232" s="38">
        <v>-122.32565019999998</v>
      </c>
      <c r="AS232" s="38">
        <v>1140.2992321475169</v>
      </c>
      <c r="AT232" s="38">
        <v>4.1093237500000004E-2</v>
      </c>
      <c r="AU232" s="38">
        <v>-549775</v>
      </c>
      <c r="AV232" s="38">
        <v>-7774.0244399999992</v>
      </c>
      <c r="AW232" s="38">
        <v>-5.0193796249999998E-6</v>
      </c>
      <c r="AX232" s="38">
        <v>-196729.84664999999</v>
      </c>
      <c r="AY232" s="42">
        <v>1300</v>
      </c>
      <c r="AZ232" s="38">
        <v>3</v>
      </c>
      <c r="BA232" s="38">
        <v>25</v>
      </c>
      <c r="BB232" s="38">
        <v>2</v>
      </c>
      <c r="BC232" s="38">
        <v>81</v>
      </c>
      <c r="BD232" s="38">
        <v>1</v>
      </c>
      <c r="BE232" s="38">
        <v>65</v>
      </c>
      <c r="BF232" s="38">
        <v>2.5</v>
      </c>
    </row>
    <row r="233" spans="1:67">
      <c r="A233" s="38" t="s">
        <v>16</v>
      </c>
      <c r="B233" s="38" t="s">
        <v>155</v>
      </c>
      <c r="C233" s="38" t="s">
        <v>682</v>
      </c>
      <c r="D233" s="38" t="s">
        <v>683</v>
      </c>
      <c r="E233" s="39">
        <v>79.545400000000001</v>
      </c>
      <c r="F233" s="38">
        <v>6.3</v>
      </c>
      <c r="G233" s="76">
        <v>-37200</v>
      </c>
      <c r="H233" s="78">
        <v>10.19</v>
      </c>
      <c r="I233" s="38">
        <v>1400</v>
      </c>
      <c r="J233" s="38" t="s">
        <v>667</v>
      </c>
      <c r="K233" s="42">
        <v>1400</v>
      </c>
      <c r="L233" s="38">
        <v>-27.230652000000003</v>
      </c>
      <c r="M233" s="38">
        <v>246.45425089995177</v>
      </c>
      <c r="N233" s="38">
        <v>9.0526615000000015E-3</v>
      </c>
      <c r="O233" s="38">
        <v>-112061</v>
      </c>
      <c r="P233" s="38">
        <v>-1665.7700199999999</v>
      </c>
      <c r="Q233" s="38">
        <v>-9.7852992500000006E-7</v>
      </c>
      <c r="R233" s="38">
        <v>-29432.768550000001</v>
      </c>
      <c r="S233" s="38">
        <v>1357.6</v>
      </c>
      <c r="T233" s="38">
        <v>-42.612051800000003</v>
      </c>
      <c r="U233" s="38">
        <v>378.09836489999981</v>
      </c>
      <c r="V233" s="38">
        <v>1.5439661500000002E-2</v>
      </c>
      <c r="W233" s="38">
        <v>-228055.5</v>
      </c>
      <c r="X233" s="38">
        <v>-2812.9479999999999</v>
      </c>
      <c r="Y233" s="38">
        <v>-1.8554649250000002E-6</v>
      </c>
      <c r="Z233" s="38">
        <v>-24746.152849999999</v>
      </c>
      <c r="AA233" s="42">
        <v>1400</v>
      </c>
      <c r="AB233" s="38">
        <v>2</v>
      </c>
      <c r="AC233" s="38">
        <v>25</v>
      </c>
      <c r="AD233" s="38">
        <v>1</v>
      </c>
      <c r="AE233" s="38">
        <v>65</v>
      </c>
      <c r="AF233" s="38">
        <v>0.5</v>
      </c>
    </row>
    <row r="234" spans="1:67">
      <c r="A234" s="38" t="s">
        <v>16</v>
      </c>
      <c r="B234" s="38" t="s">
        <v>184</v>
      </c>
      <c r="C234" s="38" t="s">
        <v>684</v>
      </c>
      <c r="D234" s="38"/>
      <c r="E234" s="39">
        <v>79.545400000000001</v>
      </c>
      <c r="F234" s="38">
        <v>3.2499999999999999E-3</v>
      </c>
      <c r="G234" s="76">
        <v>58000</v>
      </c>
      <c r="H234" s="78">
        <v>56.072000000000003</v>
      </c>
      <c r="I234" s="38">
        <v>2000</v>
      </c>
      <c r="J234" s="38" t="s">
        <v>667</v>
      </c>
      <c r="K234" s="42">
        <v>2000</v>
      </c>
      <c r="L234" s="38">
        <v>21.304949799999999</v>
      </c>
      <c r="M234" s="38">
        <v>-201.13912168529973</v>
      </c>
      <c r="N234" s="38">
        <v>-7.0388385000000001E-3</v>
      </c>
      <c r="O234" s="38">
        <v>148589</v>
      </c>
      <c r="P234" s="38">
        <v>1396.28998</v>
      </c>
      <c r="Q234" s="38">
        <v>8.9313507500000004E-7</v>
      </c>
      <c r="R234" s="38">
        <v>50722.231449999999</v>
      </c>
      <c r="S234" s="38">
        <v>1357.6</v>
      </c>
      <c r="T234" s="38">
        <v>5.9235500000000005</v>
      </c>
      <c r="U234" s="38">
        <v>-69.495007685251679</v>
      </c>
      <c r="V234" s="38">
        <v>-6.5183850000000002E-4</v>
      </c>
      <c r="W234" s="38">
        <v>32594.5</v>
      </c>
      <c r="X234" s="38">
        <v>249.11199999999999</v>
      </c>
      <c r="Y234" s="38">
        <v>1.6200075E-8</v>
      </c>
      <c r="Z234" s="38">
        <v>55408.847150000001</v>
      </c>
      <c r="AA234" s="42">
        <v>2000</v>
      </c>
      <c r="AB234" s="38">
        <v>2</v>
      </c>
      <c r="AC234" s="38">
        <v>25</v>
      </c>
      <c r="AD234" s="38">
        <v>1</v>
      </c>
      <c r="AE234" s="38">
        <v>65</v>
      </c>
      <c r="AF234" s="38">
        <v>0.5</v>
      </c>
    </row>
    <row r="235" spans="1:67">
      <c r="A235" s="38" t="s">
        <v>685</v>
      </c>
      <c r="B235" s="38" t="s">
        <v>155</v>
      </c>
      <c r="C235" s="38" t="s">
        <v>673</v>
      </c>
      <c r="D235" s="38" t="s">
        <v>686</v>
      </c>
      <c r="E235" s="39">
        <v>95.611999999999995</v>
      </c>
      <c r="F235" s="38">
        <v>4.5999999999999996</v>
      </c>
      <c r="G235" s="76">
        <v>-13300</v>
      </c>
      <c r="H235" s="78">
        <v>16.053000000000001</v>
      </c>
      <c r="I235" s="38">
        <v>780</v>
      </c>
      <c r="J235" s="38" t="s">
        <v>675</v>
      </c>
      <c r="K235" s="42">
        <v>780</v>
      </c>
      <c r="L235" s="38">
        <v>21.065399800000002</v>
      </c>
      <c r="M235" s="38">
        <v>-168.11742950649733</v>
      </c>
      <c r="N235" s="38">
        <v>-1.0524E-2</v>
      </c>
      <c r="O235" s="38">
        <v>54694.5</v>
      </c>
      <c r="P235" s="38">
        <v>1147.1779799999999</v>
      </c>
      <c r="Q235" s="38">
        <v>8.7693500000000004E-7</v>
      </c>
      <c r="R235" s="38">
        <v>-18179.6787</v>
      </c>
      <c r="S235" s="38">
        <v>368.3</v>
      </c>
      <c r="T235" s="38">
        <v>18.8023998</v>
      </c>
      <c r="U235" s="38">
        <v>-152.93448382055661</v>
      </c>
      <c r="V235" s="38">
        <v>-8.7779999999999993E-3</v>
      </c>
      <c r="W235" s="38">
        <v>132494.5</v>
      </c>
      <c r="X235" s="38">
        <v>1147.1779799999999</v>
      </c>
      <c r="Y235" s="38">
        <v>8.7693500000000004E-7</v>
      </c>
      <c r="Z235" s="38">
        <v>-19294.7873</v>
      </c>
      <c r="AA235" s="38">
        <v>388.36</v>
      </c>
      <c r="AB235" s="38">
        <v>10.675399900000002</v>
      </c>
      <c r="AC235" s="38">
        <v>-105.00895473523236</v>
      </c>
      <c r="AD235" s="38">
        <v>3.7330000000000006E-3</v>
      </c>
      <c r="AE235" s="38">
        <v>132494.5</v>
      </c>
      <c r="AF235" s="38">
        <v>1147.1779799999999</v>
      </c>
      <c r="AG235" s="38">
        <v>8.7693500000000004E-7</v>
      </c>
      <c r="AH235" s="38">
        <v>-20977.036480300001</v>
      </c>
      <c r="AI235" s="38">
        <v>432</v>
      </c>
      <c r="AJ235" s="38">
        <v>16.099399900000002</v>
      </c>
      <c r="AK235" s="38">
        <v>-131.03696876921546</v>
      </c>
      <c r="AL235" s="38">
        <v>-7.136E-3</v>
      </c>
      <c r="AM235" s="38">
        <v>677494.5</v>
      </c>
      <c r="AN235" s="38">
        <v>1147.1779799999999</v>
      </c>
      <c r="AO235" s="38">
        <v>8.7693500000000004E-7</v>
      </c>
      <c r="AP235" s="38">
        <v>-23185.432800000002</v>
      </c>
      <c r="AQ235" s="42">
        <v>780</v>
      </c>
      <c r="AR235" s="38">
        <v>2</v>
      </c>
      <c r="AS235" s="38">
        <v>25</v>
      </c>
      <c r="AT235" s="38">
        <v>1</v>
      </c>
      <c r="AU235" s="38">
        <v>81</v>
      </c>
      <c r="AV235" s="38">
        <v>1</v>
      </c>
    </row>
    <row r="236" spans="1:67">
      <c r="A236" s="38" t="s">
        <v>687</v>
      </c>
      <c r="B236" s="38" t="s">
        <v>155</v>
      </c>
      <c r="C236" s="38" t="s">
        <v>688</v>
      </c>
      <c r="D236" s="38" t="s">
        <v>689</v>
      </c>
      <c r="E236" s="39">
        <v>159.6096</v>
      </c>
      <c r="F236" s="38">
        <v>3.6030000000000002</v>
      </c>
      <c r="G236" s="76">
        <v>-184300</v>
      </c>
      <c r="H236" s="78">
        <v>26.172999999999998</v>
      </c>
      <c r="I236" s="44">
        <v>1200</v>
      </c>
      <c r="J236" s="38" t="s">
        <v>681</v>
      </c>
      <c r="K236" s="42">
        <v>1200</v>
      </c>
      <c r="L236" s="38">
        <v>-2.248000200000007</v>
      </c>
      <c r="M236" s="38">
        <v>113.6959827270681</v>
      </c>
      <c r="N236" s="38">
        <v>-5.0105840000000002E-3</v>
      </c>
      <c r="O236" s="38">
        <v>160533.09950000001</v>
      </c>
      <c r="P236" s="38">
        <v>-222.71402000000035</v>
      </c>
      <c r="Q236" s="38">
        <v>9.3925300000000045E-8</v>
      </c>
      <c r="R236" s="38">
        <v>-184564.70610000001</v>
      </c>
      <c r="S236" s="38">
        <v>368.3</v>
      </c>
      <c r="T236" s="38">
        <v>-4.5110002000000051</v>
      </c>
      <c r="U236" s="38">
        <v>128.87892841300874</v>
      </c>
      <c r="V236" s="38">
        <v>-3.2645840000000001E-3</v>
      </c>
      <c r="W236" s="38">
        <v>238333.09950000001</v>
      </c>
      <c r="X236" s="38">
        <v>-222.71402000000035</v>
      </c>
      <c r="Y236" s="38">
        <v>9.3925300000000045E-8</v>
      </c>
      <c r="Z236" s="38">
        <v>-185679.81469999999</v>
      </c>
      <c r="AA236" s="38">
        <v>388.36</v>
      </c>
      <c r="AB236" s="38">
        <v>-12.638000099999999</v>
      </c>
      <c r="AC236" s="38">
        <v>176.80445749833297</v>
      </c>
      <c r="AD236" s="38">
        <v>9.2464160000000004E-3</v>
      </c>
      <c r="AE236" s="38">
        <v>238333.09950000001</v>
      </c>
      <c r="AF236" s="38">
        <v>-222.71402000000035</v>
      </c>
      <c r="AG236" s="38">
        <v>9.3925300000000045E-8</v>
      </c>
      <c r="AH236" s="38">
        <v>-187362.0638803</v>
      </c>
      <c r="AI236" s="38">
        <v>432</v>
      </c>
      <c r="AJ236" s="38">
        <v>-7.2140001000000069</v>
      </c>
      <c r="AK236" s="38">
        <v>150.77644346434994</v>
      </c>
      <c r="AL236" s="38">
        <v>-1.6225840000000007E-3</v>
      </c>
      <c r="AM236" s="38">
        <v>783333.09950000001</v>
      </c>
      <c r="AN236" s="38">
        <v>-222.71402000000035</v>
      </c>
      <c r="AO236" s="38">
        <v>9.3925300000000045E-8</v>
      </c>
      <c r="AP236" s="38">
        <v>-189570.4602</v>
      </c>
      <c r="AQ236" s="38">
        <v>881.8</v>
      </c>
      <c r="AR236" s="38">
        <v>-6.3382002000000028</v>
      </c>
      <c r="AS236" s="38">
        <v>160.23428617761877</v>
      </c>
      <c r="AT236" s="38">
        <v>-3.0611540000000008E-3</v>
      </c>
      <c r="AU236" s="38">
        <v>224351.59950000001</v>
      </c>
      <c r="AV236" s="38">
        <v>-222.71402000000035</v>
      </c>
      <c r="AW236" s="38">
        <v>8.4925300000000004E-8</v>
      </c>
      <c r="AX236" s="38">
        <v>-201390.07809999998</v>
      </c>
      <c r="AY236" s="42">
        <v>1200</v>
      </c>
      <c r="AZ236" s="38">
        <v>3</v>
      </c>
      <c r="BA236" s="38">
        <v>25</v>
      </c>
      <c r="BB236" s="38">
        <v>1</v>
      </c>
      <c r="BC236" s="38">
        <v>81</v>
      </c>
      <c r="BD236" s="38">
        <v>1</v>
      </c>
      <c r="BE236" s="38">
        <v>65</v>
      </c>
      <c r="BF236" s="38">
        <v>2</v>
      </c>
    </row>
    <row r="237" spans="1:67">
      <c r="A237" s="38" t="s">
        <v>37</v>
      </c>
      <c r="B237" s="38" t="s">
        <v>184</v>
      </c>
      <c r="C237" s="38" t="s">
        <v>690</v>
      </c>
      <c r="D237" s="38"/>
      <c r="E237" s="39">
        <v>18.9984</v>
      </c>
      <c r="F237" s="38">
        <v>7.6999999999999996E-4</v>
      </c>
      <c r="G237" s="76">
        <v>18860</v>
      </c>
      <c r="H237" s="78">
        <v>37.917000000000002</v>
      </c>
      <c r="I237" s="38">
        <v>3000</v>
      </c>
      <c r="J237" s="38"/>
      <c r="K237" s="42">
        <v>3000</v>
      </c>
      <c r="L237" s="38">
        <v>1.2917497999999998</v>
      </c>
      <c r="M237" s="38">
        <v>-28.273558726083756</v>
      </c>
      <c r="N237" s="38">
        <v>-1.8342940000000001E-4</v>
      </c>
      <c r="O237" s="38">
        <v>7897.0650499999992</v>
      </c>
      <c r="P237" s="38">
        <v>211.42920999999998</v>
      </c>
      <c r="Q237" s="38">
        <v>8.6767999999999997E-9</v>
      </c>
      <c r="R237" s="38">
        <v>17350.994200000001</v>
      </c>
      <c r="S237" s="42">
        <v>3000</v>
      </c>
      <c r="T237" s="38">
        <v>1</v>
      </c>
      <c r="U237" s="38">
        <v>31</v>
      </c>
      <c r="V237" s="38">
        <v>0.5</v>
      </c>
    </row>
    <row r="238" spans="1:67">
      <c r="A238" s="37" t="s">
        <v>691</v>
      </c>
      <c r="B238" t="s">
        <v>184</v>
      </c>
      <c r="C238" t="s">
        <v>692</v>
      </c>
      <c r="E238" s="39">
        <v>37.9968</v>
      </c>
      <c r="F238">
        <v>1.5499999999999999E-3</v>
      </c>
      <c r="G238" s="75">
        <v>0</v>
      </c>
      <c r="H238" s="77">
        <v>48.442999999999998</v>
      </c>
      <c r="I238" s="40">
        <v>5000</v>
      </c>
      <c r="K238">
        <v>3000</v>
      </c>
      <c r="L238">
        <v>0</v>
      </c>
      <c r="M238" t="s">
        <v>237</v>
      </c>
      <c r="N238">
        <v>10.459</v>
      </c>
      <c r="O238">
        <v>-3.2000000000000003E-4</v>
      </c>
      <c r="P238">
        <v>-5332500</v>
      </c>
      <c r="Q238">
        <v>0</v>
      </c>
      <c r="R238">
        <v>0</v>
      </c>
      <c r="S238">
        <v>-2540</v>
      </c>
      <c r="T238" s="41">
        <v>5000</v>
      </c>
      <c r="U238">
        <v>1</v>
      </c>
      <c r="V238">
        <v>31</v>
      </c>
      <c r="W238">
        <v>1</v>
      </c>
    </row>
    <row r="239" spans="1:67">
      <c r="A239" s="37" t="s">
        <v>21</v>
      </c>
      <c r="B239" t="s">
        <v>149</v>
      </c>
      <c r="C239" t="s">
        <v>693</v>
      </c>
      <c r="E239" s="39">
        <v>55.847000000000001</v>
      </c>
      <c r="F239">
        <v>7.86</v>
      </c>
      <c r="G239" s="75">
        <v>0</v>
      </c>
      <c r="H239" s="77">
        <v>6.52</v>
      </c>
      <c r="I239" s="40">
        <v>5000</v>
      </c>
      <c r="J239" s="38" t="s">
        <v>694</v>
      </c>
      <c r="K239">
        <v>800</v>
      </c>
      <c r="L239">
        <v>0</v>
      </c>
      <c r="M239" t="s">
        <v>237</v>
      </c>
      <c r="N239">
        <v>-69.889999000000003</v>
      </c>
      <c r="O239">
        <v>3.3099999999999997E-2</v>
      </c>
      <c r="P239">
        <v>-16640000</v>
      </c>
      <c r="Q239">
        <v>0</v>
      </c>
      <c r="R239">
        <v>0</v>
      </c>
      <c r="S239">
        <v>59244.038</v>
      </c>
      <c r="T239">
        <v>1000</v>
      </c>
      <c r="U239">
        <v>0</v>
      </c>
      <c r="V239" t="s">
        <v>237</v>
      </c>
      <c r="W239">
        <v>-74.260002</v>
      </c>
      <c r="X239">
        <v>4.3604999999999998E-2</v>
      </c>
      <c r="Y239">
        <v>0</v>
      </c>
      <c r="Z239">
        <v>0</v>
      </c>
      <c r="AA239">
        <v>0</v>
      </c>
      <c r="AB239">
        <v>36469.042999999998</v>
      </c>
      <c r="AC239">
        <v>1043</v>
      </c>
      <c r="AD239">
        <v>0</v>
      </c>
      <c r="AE239" t="s">
        <v>363</v>
      </c>
      <c r="AF239">
        <v>329.60001</v>
      </c>
      <c r="AG239">
        <v>-0.15</v>
      </c>
      <c r="AH239">
        <v>0</v>
      </c>
      <c r="AI239">
        <v>0</v>
      </c>
      <c r="AJ239">
        <v>0</v>
      </c>
      <c r="AK239">
        <v>-174143.94</v>
      </c>
      <c r="AL239">
        <v>1060</v>
      </c>
      <c r="AM239">
        <v>0</v>
      </c>
      <c r="AN239" t="s">
        <v>237</v>
      </c>
      <c r="AO239">
        <v>26.016000999999999</v>
      </c>
      <c r="AP239">
        <v>-6.7999999999999996E-3</v>
      </c>
      <c r="AQ239">
        <v>0</v>
      </c>
      <c r="AR239">
        <v>0</v>
      </c>
      <c r="AS239">
        <v>0</v>
      </c>
      <c r="AT239">
        <v>-13244.416999999999</v>
      </c>
      <c r="AU239">
        <v>1185</v>
      </c>
      <c r="AV239">
        <v>215</v>
      </c>
      <c r="AW239" t="s">
        <v>165</v>
      </c>
      <c r="AX239">
        <v>5.4980000999999996</v>
      </c>
      <c r="AY239">
        <v>1.052E-3</v>
      </c>
      <c r="AZ239">
        <v>-119028</v>
      </c>
      <c r="BA239">
        <v>0</v>
      </c>
      <c r="BB239">
        <v>0</v>
      </c>
      <c r="BC239">
        <v>358.88378999999998</v>
      </c>
      <c r="BD239">
        <v>1667</v>
      </c>
      <c r="BE239">
        <v>200</v>
      </c>
      <c r="BF239" t="s">
        <v>165</v>
      </c>
      <c r="BG239">
        <v>4.2699999999999996</v>
      </c>
      <c r="BH239">
        <v>1.6474E-3</v>
      </c>
      <c r="BI239">
        <v>0</v>
      </c>
      <c r="BJ239">
        <v>0</v>
      </c>
      <c r="BK239">
        <v>0</v>
      </c>
      <c r="BL239">
        <v>880.00780999999995</v>
      </c>
      <c r="BM239">
        <v>1811</v>
      </c>
      <c r="BN239">
        <v>3300</v>
      </c>
      <c r="BO239" t="s">
        <v>152</v>
      </c>
    </row>
    <row r="240" spans="1:67">
      <c r="A240" s="38" t="s">
        <v>695</v>
      </c>
      <c r="B240" s="38" t="s">
        <v>161</v>
      </c>
      <c r="C240" s="38" t="s">
        <v>696</v>
      </c>
      <c r="D240" s="38" t="s">
        <v>697</v>
      </c>
      <c r="E240" s="39">
        <v>68.88650899999999</v>
      </c>
      <c r="F240" s="38">
        <v>5.72</v>
      </c>
      <c r="G240" s="76">
        <v>-63640</v>
      </c>
      <c r="H240" s="78">
        <v>13.74</v>
      </c>
      <c r="I240" s="44">
        <v>2000</v>
      </c>
      <c r="J240" s="38" t="s">
        <v>698</v>
      </c>
      <c r="K240" s="38">
        <v>1652</v>
      </c>
      <c r="L240" s="38">
        <v>7491</v>
      </c>
      <c r="M240" s="38" t="s">
        <v>152</v>
      </c>
      <c r="N240" s="38">
        <v>16.190000999999999</v>
      </c>
      <c r="O240" s="38">
        <v>0</v>
      </c>
      <c r="P240" s="38">
        <v>0</v>
      </c>
      <c r="Q240" s="38">
        <v>0</v>
      </c>
      <c r="R240" s="38">
        <v>0</v>
      </c>
      <c r="S240" s="38">
        <v>-1045</v>
      </c>
      <c r="T240" s="42">
        <v>2000</v>
      </c>
      <c r="U240" s="38">
        <v>-5.6156999999998902E-2</v>
      </c>
      <c r="V240" s="38">
        <v>11.27935591722391</v>
      </c>
      <c r="W240" s="38">
        <v>-1.0756759999999998E-3</v>
      </c>
      <c r="X240" s="38">
        <v>68343.075000000012</v>
      </c>
      <c r="Y240" s="38">
        <v>249.11199999999999</v>
      </c>
      <c r="Z240" s="38">
        <v>8.640568299999998E-7</v>
      </c>
      <c r="AA240" s="38">
        <v>-66315.253181099994</v>
      </c>
      <c r="AB240" s="38">
        <v>800</v>
      </c>
      <c r="AC240" s="38">
        <v>-72.888979053000014</v>
      </c>
      <c r="AD240" s="38">
        <v>533.19887490977158</v>
      </c>
      <c r="AE240" s="38">
        <v>3.1536636499999993E-2</v>
      </c>
      <c r="AF240" s="38">
        <v>7983156</v>
      </c>
      <c r="AG240" s="38">
        <v>249.11199999999999</v>
      </c>
      <c r="AH240" s="38">
        <v>-1.9863342499999998E-7</v>
      </c>
      <c r="AI240" s="38">
        <v>-124584.86083599999</v>
      </c>
      <c r="AJ240" s="38">
        <v>1000</v>
      </c>
      <c r="AK240" s="38">
        <v>-77.027371893999998</v>
      </c>
      <c r="AL240" s="38">
        <v>538.148762744691</v>
      </c>
      <c r="AM240" s="38">
        <v>4.1484871499999999E-2</v>
      </c>
      <c r="AN240" s="38">
        <v>104116</v>
      </c>
      <c r="AO240" s="38">
        <v>249.11199999999999</v>
      </c>
      <c r="AP240" s="38">
        <v>-1.9863342499999998E-7</v>
      </c>
      <c r="AQ240" s="38">
        <v>-103016.94057099998</v>
      </c>
      <c r="AR240" s="38">
        <v>1043</v>
      </c>
      <c r="AS240" s="38">
        <v>305.42805946999999</v>
      </c>
      <c r="AT240" s="38">
        <v>-2119.8615686245089</v>
      </c>
      <c r="AU240" s="38">
        <v>-0.14185906349999999</v>
      </c>
      <c r="AV240" s="38">
        <v>104116</v>
      </c>
      <c r="AW240" s="38">
        <v>249.11199999999999</v>
      </c>
      <c r="AX240" s="38">
        <v>-1.9863342499999998E-7</v>
      </c>
      <c r="AY240" s="38">
        <v>96433.554329999984</v>
      </c>
      <c r="AZ240" s="38">
        <v>1060</v>
      </c>
      <c r="BA240" s="38">
        <v>17.934002946999996</v>
      </c>
      <c r="BB240" s="38">
        <v>-117.1710087130392</v>
      </c>
      <c r="BC240" s="38">
        <v>-6.2486634999999995E-3</v>
      </c>
      <c r="BD240" s="38">
        <v>104116</v>
      </c>
      <c r="BE240" s="38">
        <v>249.11199999999999</v>
      </c>
      <c r="BF240" s="38">
        <v>-1.9863342499999998E-7</v>
      </c>
      <c r="BG240" s="38">
        <v>-55938.293951</v>
      </c>
      <c r="BH240" s="38">
        <v>1185</v>
      </c>
      <c r="BI240" s="38">
        <v>-1.4965439053000011</v>
      </c>
      <c r="BJ240" s="38">
        <v>22.368199797351885</v>
      </c>
      <c r="BK240" s="38">
        <v>1.1871804999999999E-3</v>
      </c>
      <c r="BL240" s="38">
        <v>160475.758</v>
      </c>
      <c r="BM240" s="38">
        <v>249.11199999999999</v>
      </c>
      <c r="BN240" s="38">
        <v>-1.9863342499999998E-7</v>
      </c>
      <c r="BO240" s="38">
        <v>-68820.61979913</v>
      </c>
    </row>
    <row r="241" spans="1:67">
      <c r="A241" s="38" t="s">
        <v>699</v>
      </c>
      <c r="B241" s="38" t="s">
        <v>700</v>
      </c>
      <c r="C241" s="38" t="s">
        <v>701</v>
      </c>
      <c r="D241" s="38"/>
      <c r="E241" s="39">
        <v>399.88479999999998</v>
      </c>
      <c r="F241" s="38">
        <v>3.097</v>
      </c>
      <c r="G241" s="76">
        <v>-617350</v>
      </c>
      <c r="H241" s="78">
        <v>73.5</v>
      </c>
      <c r="I241" s="38">
        <v>1400</v>
      </c>
      <c r="J241" s="38" t="s">
        <v>702</v>
      </c>
      <c r="K241" s="42">
        <v>1400</v>
      </c>
      <c r="L241" s="38">
        <v>-176.82439999999997</v>
      </c>
      <c r="M241" s="38">
        <v>1792.7551389273181</v>
      </c>
      <c r="N241" s="38">
        <v>3.5636938E-2</v>
      </c>
      <c r="O241" s="38">
        <v>-1381893</v>
      </c>
      <c r="P241" s="38">
        <v>-13408.255999999998</v>
      </c>
      <c r="Q241" s="38">
        <v>-1.6402591000000005E-6</v>
      </c>
      <c r="R241" s="38">
        <v>-541959.68579999998</v>
      </c>
      <c r="S241" s="38">
        <v>368.3</v>
      </c>
      <c r="T241" s="45">
        <v>-183.61340059999998</v>
      </c>
      <c r="U241" s="38">
        <v>1838.3039801304787</v>
      </c>
      <c r="V241" s="38">
        <v>4.0874938E-2</v>
      </c>
      <c r="W241" s="38">
        <v>-1148493</v>
      </c>
      <c r="X241" s="38">
        <v>-13408.255999999998</v>
      </c>
      <c r="Y241" s="38">
        <v>-1.6402591000000005E-6</v>
      </c>
      <c r="Z241" s="38">
        <v>-545305.01159999997</v>
      </c>
      <c r="AA241" s="38">
        <v>388.36</v>
      </c>
      <c r="AB241" s="38">
        <v>-207.9944003</v>
      </c>
      <c r="AC241" s="38">
        <v>1982.0805673864518</v>
      </c>
      <c r="AD241" s="38">
        <v>7.840793800000001E-2</v>
      </c>
      <c r="AE241" s="38">
        <v>-1148493</v>
      </c>
      <c r="AF241" s="38">
        <v>-13408.255999999998</v>
      </c>
      <c r="AG241" s="38">
        <v>-1.6402591000000005E-6</v>
      </c>
      <c r="AH241" s="38">
        <v>-550351.68480000005</v>
      </c>
      <c r="AI241" s="38">
        <v>432</v>
      </c>
      <c r="AJ241" s="38">
        <v>-191.7224003</v>
      </c>
      <c r="AK241" s="38">
        <v>1903.9965252845022</v>
      </c>
      <c r="AL241" s="38">
        <v>4.5800937999999999E-2</v>
      </c>
      <c r="AM241" s="38">
        <v>486507</v>
      </c>
      <c r="AN241" s="38">
        <v>-13408.255999999998</v>
      </c>
      <c r="AO241" s="38">
        <v>-1.6402591000000005E-6</v>
      </c>
      <c r="AP241" s="38">
        <v>-556976.94810000004</v>
      </c>
      <c r="AQ241" s="38">
        <v>800</v>
      </c>
      <c r="AR241" s="38">
        <v>-345.54039829999999</v>
      </c>
      <c r="AS241" s="38">
        <v>3006.2552771167043</v>
      </c>
      <c r="AT241" s="38">
        <v>0.11467593800000001</v>
      </c>
      <c r="AU241" s="38">
        <v>17202057</v>
      </c>
      <c r="AV241" s="38">
        <v>-13408.255999999998</v>
      </c>
      <c r="AW241" s="38">
        <v>-3.8845891000000007E-6</v>
      </c>
      <c r="AX241" s="38">
        <v>-680038.42149999994</v>
      </c>
      <c r="AY241" s="38">
        <v>881.8</v>
      </c>
      <c r="AZ241" s="38">
        <v>-342.91299859999998</v>
      </c>
      <c r="BA241" s="38">
        <v>3034.6288052565114</v>
      </c>
      <c r="BB241" s="38">
        <v>0.110360228</v>
      </c>
      <c r="BC241" s="38">
        <v>15525112.5</v>
      </c>
      <c r="BD241" s="38">
        <v>-13408.255999999998</v>
      </c>
      <c r="BE241" s="38">
        <v>-3.9115891000000006E-6</v>
      </c>
      <c r="BF241" s="38">
        <v>-715497.27520000003</v>
      </c>
      <c r="BG241" s="38">
        <v>1000</v>
      </c>
      <c r="BH241" s="38">
        <v>-351.65300459999997</v>
      </c>
      <c r="BI241" s="38">
        <v>3045.0826338413467</v>
      </c>
      <c r="BJ241" s="38">
        <v>0.13137022800000001</v>
      </c>
      <c r="BK241" s="38">
        <v>-1114887.5</v>
      </c>
      <c r="BL241" s="38">
        <v>-13408.255999999998</v>
      </c>
      <c r="BM241" s="38">
        <v>-3.9115891000000006E-6</v>
      </c>
      <c r="BN241" s="38">
        <v>-669947.28520000004</v>
      </c>
      <c r="BO241" s="38">
        <v>1043</v>
      </c>
    </row>
    <row r="242" spans="1:67">
      <c r="A242" s="38" t="s">
        <v>699</v>
      </c>
      <c r="B242" s="38" t="s">
        <v>155</v>
      </c>
      <c r="C242" s="38" t="s">
        <v>701</v>
      </c>
      <c r="D242" s="38"/>
      <c r="E242" s="39">
        <v>399.88479999999998</v>
      </c>
      <c r="F242" s="38">
        <v>3.097</v>
      </c>
      <c r="G242" s="76">
        <v>-617100</v>
      </c>
      <c r="H242" s="78">
        <v>67.55</v>
      </c>
      <c r="I242" s="38">
        <v>900</v>
      </c>
      <c r="J242" s="38" t="s">
        <v>703</v>
      </c>
      <c r="K242" s="38">
        <v>800</v>
      </c>
      <c r="L242" s="38">
        <v>502</v>
      </c>
      <c r="M242" s="43" t="s">
        <v>165</v>
      </c>
      <c r="N242" s="38">
        <v>102.72</v>
      </c>
      <c r="O242" s="38">
        <v>0</v>
      </c>
      <c r="P242" s="38">
        <v>0</v>
      </c>
      <c r="Q242" s="38">
        <v>0</v>
      </c>
      <c r="R242" s="38">
        <v>0</v>
      </c>
      <c r="S242" s="38">
        <v>-38264</v>
      </c>
      <c r="T242" s="42">
        <v>900</v>
      </c>
      <c r="U242" s="38">
        <v>54.354498599999999</v>
      </c>
      <c r="V242" s="38">
        <v>-157.18379520242297</v>
      </c>
      <c r="W242" s="38">
        <v>-3.9847462E-2</v>
      </c>
      <c r="X242" s="38">
        <v>718284</v>
      </c>
      <c r="Y242" s="38">
        <v>2989.3440000000001</v>
      </c>
      <c r="Z242" s="38">
        <v>3.4549509000000001E-6</v>
      </c>
      <c r="AA242" s="38">
        <v>-634879.68579999998</v>
      </c>
      <c r="AB242" s="38">
        <v>368.3</v>
      </c>
      <c r="AC242" s="38">
        <v>47.565498599999998</v>
      </c>
      <c r="AD242" s="38">
        <v>-111.63495814460111</v>
      </c>
      <c r="AE242" s="38">
        <v>-3.4609462000000001E-2</v>
      </c>
      <c r="AF242" s="38">
        <v>951684</v>
      </c>
      <c r="AG242" s="38">
        <v>2989.3440000000001</v>
      </c>
      <c r="AH242" s="38">
        <v>3.4549509000000001E-6</v>
      </c>
      <c r="AI242" s="38">
        <v>-638225.01159999997</v>
      </c>
      <c r="AJ242" s="38">
        <v>388.36</v>
      </c>
      <c r="AK242" s="38">
        <v>23.184498900000008</v>
      </c>
      <c r="AL242" s="38">
        <v>32.141629111371685</v>
      </c>
      <c r="AM242" s="38">
        <v>2.9235380000000033E-3</v>
      </c>
      <c r="AN242" s="38">
        <v>951684</v>
      </c>
      <c r="AO242" s="38">
        <v>2989.3440000000001</v>
      </c>
      <c r="AP242" s="38">
        <v>3.4549509000000001E-6</v>
      </c>
      <c r="AQ242" s="38">
        <v>-643271.75914089999</v>
      </c>
      <c r="AR242" s="38">
        <v>432</v>
      </c>
      <c r="AS242" s="38">
        <v>39.4564989</v>
      </c>
      <c r="AT242" s="38">
        <v>-45.942412990577623</v>
      </c>
      <c r="AU242" s="38">
        <v>-2.9683461999999997E-2</v>
      </c>
      <c r="AV242" s="38">
        <v>2586684</v>
      </c>
      <c r="AW242" s="38">
        <v>2989.3440000000001</v>
      </c>
      <c r="AX242" s="38">
        <v>3.4549509000000001E-6</v>
      </c>
      <c r="AY242" s="38">
        <v>-649896.94810000004</v>
      </c>
      <c r="AZ242" s="38">
        <v>800</v>
      </c>
      <c r="BA242" s="38">
        <v>-155.79339830000001</v>
      </c>
      <c r="BB242" s="38">
        <v>1328.3260934834998</v>
      </c>
      <c r="BC242" s="38">
        <v>6.8430937999999997E-2</v>
      </c>
      <c r="BD242" s="38">
        <v>18714134</v>
      </c>
      <c r="BE242" s="38">
        <v>2989.3440000000001</v>
      </c>
      <c r="BF242" s="38">
        <v>1.944009E-7</v>
      </c>
      <c r="BG242" s="38">
        <v>-786459.42149999994</v>
      </c>
      <c r="BH242" s="38">
        <v>881.8</v>
      </c>
      <c r="BI242" s="38">
        <v>-153.16599860000002</v>
      </c>
      <c r="BJ242" s="38">
        <v>1356.6996216233065</v>
      </c>
      <c r="BK242" s="38">
        <v>6.4115227999999996E-2</v>
      </c>
      <c r="BL242" s="38">
        <v>17037189.5</v>
      </c>
      <c r="BM242" s="38">
        <v>2989.3440000000001</v>
      </c>
      <c r="BN242" s="38">
        <v>1.6740090000000001E-7</v>
      </c>
      <c r="BO242" s="38">
        <v>-821918.27520000003</v>
      </c>
    </row>
    <row r="243" spans="1:67">
      <c r="A243" s="38" t="s">
        <v>704</v>
      </c>
      <c r="B243" s="38" t="s">
        <v>184</v>
      </c>
      <c r="C243" s="38" t="s">
        <v>705</v>
      </c>
      <c r="D243" s="38"/>
      <c r="E243" s="39">
        <v>253.50479999999999</v>
      </c>
      <c r="F243" s="38">
        <v>1.0370000000000001E-2</v>
      </c>
      <c r="G243" s="76">
        <v>-103100</v>
      </c>
      <c r="H243" s="78">
        <v>110.99</v>
      </c>
      <c r="I243" s="38">
        <v>2000</v>
      </c>
      <c r="J243" s="38" t="s">
        <v>706</v>
      </c>
      <c r="K243" s="42">
        <v>2000</v>
      </c>
      <c r="L243" s="38">
        <v>5.8567992000000011</v>
      </c>
      <c r="M243" s="38">
        <v>-42.133277681827565</v>
      </c>
      <c r="N243" s="38">
        <v>-3.9459549999999993E-3</v>
      </c>
      <c r="O243" s="38">
        <v>-998</v>
      </c>
      <c r="P243" s="38">
        <v>458.06439999999998</v>
      </c>
      <c r="Q243" s="38">
        <v>2.3038952E-6</v>
      </c>
      <c r="R243" s="38">
        <v>-105530.28719999999</v>
      </c>
      <c r="S243" s="38">
        <v>800</v>
      </c>
      <c r="T243" s="38">
        <v>-147.96119899999999</v>
      </c>
      <c r="U243" s="38">
        <v>1060.1254756872966</v>
      </c>
      <c r="V243" s="38">
        <v>6.4929044999999991E-2</v>
      </c>
      <c r="W243" s="38">
        <v>16714552</v>
      </c>
      <c r="X243" s="38">
        <v>458.06439999999998</v>
      </c>
      <c r="Y243" s="38">
        <v>5.9565200000000002E-8</v>
      </c>
      <c r="Z243" s="38">
        <v>-228591.76059999998</v>
      </c>
      <c r="AA243" s="38">
        <v>1000</v>
      </c>
      <c r="AB243" s="38">
        <v>-156.70120499999999</v>
      </c>
      <c r="AC243" s="38">
        <v>1070.579304272132</v>
      </c>
      <c r="AD243" s="38">
        <v>8.5939044999999992E-2</v>
      </c>
      <c r="AE243" s="38">
        <v>74552</v>
      </c>
      <c r="AF243" s="38">
        <v>458.06439999999998</v>
      </c>
      <c r="AG243" s="38">
        <v>5.9565200000000002E-8</v>
      </c>
      <c r="AH243" s="38">
        <v>-183041.77059999999</v>
      </c>
      <c r="AI243" s="38">
        <v>1043</v>
      </c>
      <c r="AJ243" s="38">
        <v>651.01881900000001</v>
      </c>
      <c r="AK243" s="38">
        <v>-4542.9588823576469</v>
      </c>
      <c r="AL243" s="38">
        <v>-0.30127095500000001</v>
      </c>
      <c r="AM243" s="38">
        <v>74552</v>
      </c>
      <c r="AN243" s="38">
        <v>458.06439999999998</v>
      </c>
      <c r="AO243" s="38">
        <v>5.9565200000000002E-8</v>
      </c>
      <c r="AP243" s="38">
        <v>238184.19540000003</v>
      </c>
      <c r="AQ243" s="38">
        <v>1060</v>
      </c>
      <c r="AR243" s="38">
        <v>43.85080099999999</v>
      </c>
      <c r="AS243" s="38">
        <v>-313.411765332367</v>
      </c>
      <c r="AT243" s="38">
        <v>-1.4870954999999998E-2</v>
      </c>
      <c r="AU243" s="38">
        <v>74552</v>
      </c>
      <c r="AV243" s="38">
        <v>458.06439999999998</v>
      </c>
      <c r="AW243" s="38">
        <v>5.9565200000000002E-8</v>
      </c>
      <c r="AX243" s="38">
        <v>-83614.850600000005</v>
      </c>
      <c r="AY243" s="38">
        <v>1185</v>
      </c>
      <c r="AZ243" s="38">
        <v>2.8147991999999995</v>
      </c>
      <c r="BA243" s="38">
        <v>-18.714387274518899</v>
      </c>
      <c r="BB243" s="38">
        <v>8.3304499999999992E-4</v>
      </c>
      <c r="BC243" s="38">
        <v>193580</v>
      </c>
      <c r="BD243" s="38">
        <v>458.06439999999998</v>
      </c>
      <c r="BE243" s="38">
        <v>5.9565200000000002E-8</v>
      </c>
      <c r="BF243" s="38">
        <v>-110821.45217999999</v>
      </c>
      <c r="BG243" s="38">
        <v>1667</v>
      </c>
      <c r="BH243" s="38">
        <v>0.35879899999999765</v>
      </c>
      <c r="BI243" s="38">
        <v>-1.8108678782373175</v>
      </c>
      <c r="BJ243" s="38">
        <v>2.0238450000000002E-3</v>
      </c>
      <c r="BK243" s="38">
        <v>74552</v>
      </c>
      <c r="BL243" s="38">
        <v>458.06439999999998</v>
      </c>
      <c r="BM243" s="38">
        <v>5.9565200000000002E-8</v>
      </c>
      <c r="BN243" s="38">
        <v>-111863.70022</v>
      </c>
      <c r="BO243" s="38">
        <v>1811</v>
      </c>
    </row>
    <row r="244" spans="1:67">
      <c r="A244" s="38" t="s">
        <v>707</v>
      </c>
      <c r="B244" s="38" t="s">
        <v>184</v>
      </c>
      <c r="C244" s="38" t="s">
        <v>708</v>
      </c>
      <c r="D244" s="38"/>
      <c r="E244" s="39">
        <v>324.41020000000003</v>
      </c>
      <c r="F244" s="38">
        <v>1.3270000000000001E-2</v>
      </c>
      <c r="G244" s="76">
        <v>-156500</v>
      </c>
      <c r="H244" s="78">
        <v>128.35</v>
      </c>
      <c r="I244" s="38">
        <v>2000</v>
      </c>
      <c r="J244" s="38" t="s">
        <v>706</v>
      </c>
      <c r="K244" s="42">
        <v>2000</v>
      </c>
      <c r="L244" s="38">
        <v>1.0545011999999971</v>
      </c>
      <c r="M244" s="38">
        <v>28.453973920389046</v>
      </c>
      <c r="N244" s="38">
        <v>-3.3100359999999997E-3</v>
      </c>
      <c r="O244" s="38">
        <v>-19974.25</v>
      </c>
      <c r="P244" s="38">
        <v>351.5736</v>
      </c>
      <c r="Q244" s="38">
        <v>2.2948225499999999E-6</v>
      </c>
      <c r="R244" s="38">
        <v>-159259.62950000001</v>
      </c>
      <c r="S244" s="38">
        <v>800</v>
      </c>
      <c r="T244" s="38">
        <v>-152.76349700000003</v>
      </c>
      <c r="U244" s="38">
        <v>1130.7127272895134</v>
      </c>
      <c r="V244" s="38">
        <v>6.5564963999999989E-2</v>
      </c>
      <c r="W244" s="38">
        <v>16695575.75</v>
      </c>
      <c r="X244" s="38">
        <v>351.5736</v>
      </c>
      <c r="Y244" s="38">
        <v>5.0492549999999996E-8</v>
      </c>
      <c r="Z244" s="38">
        <v>-282321.1029</v>
      </c>
      <c r="AA244" s="38">
        <v>1000</v>
      </c>
      <c r="AB244" s="38">
        <v>-161.50350300000002</v>
      </c>
      <c r="AC244" s="38">
        <v>1141.1665558743487</v>
      </c>
      <c r="AD244" s="38">
        <v>8.657496399999999E-2</v>
      </c>
      <c r="AE244" s="38">
        <v>55575.75</v>
      </c>
      <c r="AF244" s="38">
        <v>351.5736</v>
      </c>
      <c r="AG244" s="38">
        <v>5.0492549999999996E-8</v>
      </c>
      <c r="AH244" s="38">
        <v>-236771.11290000001</v>
      </c>
      <c r="AI244" s="38">
        <v>1043</v>
      </c>
      <c r="AJ244" s="38">
        <v>646.21652100000006</v>
      </c>
      <c r="AK244" s="38">
        <v>-4472.3716307554296</v>
      </c>
      <c r="AL244" s="38">
        <v>-0.30063503599999997</v>
      </c>
      <c r="AM244" s="38">
        <v>55575.75</v>
      </c>
      <c r="AN244" s="38">
        <v>351.5736</v>
      </c>
      <c r="AO244" s="38">
        <v>5.0492549999999996E-8</v>
      </c>
      <c r="AP244" s="38">
        <v>184454.85310000001</v>
      </c>
      <c r="AQ244" s="38">
        <v>1060</v>
      </c>
      <c r="AR244" s="38">
        <v>39.048502999999997</v>
      </c>
      <c r="AS244" s="38">
        <v>-242.82451373015044</v>
      </c>
      <c r="AT244" s="38">
        <v>-1.4235036E-2</v>
      </c>
      <c r="AU244" s="38">
        <v>55575.75</v>
      </c>
      <c r="AV244" s="38">
        <v>351.5736</v>
      </c>
      <c r="AW244" s="38">
        <v>5.0492549999999996E-8</v>
      </c>
      <c r="AX244" s="38">
        <v>-137344.19289999999</v>
      </c>
      <c r="AY244" s="38">
        <v>1185</v>
      </c>
      <c r="AZ244" s="38">
        <v>-1.9874988000000045</v>
      </c>
      <c r="BA244" s="38">
        <v>51.872864327697698</v>
      </c>
      <c r="BB244" s="38">
        <v>1.4689640000000001E-3</v>
      </c>
      <c r="BC244" s="38">
        <v>174603.75</v>
      </c>
      <c r="BD244" s="38">
        <v>351.5736</v>
      </c>
      <c r="BE244" s="38">
        <v>5.0492549999999996E-8</v>
      </c>
      <c r="BF244" s="38">
        <v>-164550.79448000001</v>
      </c>
      <c r="BG244" s="38">
        <v>1667</v>
      </c>
      <c r="BH244" s="38">
        <v>-4.4434990000000028</v>
      </c>
      <c r="BI244" s="38">
        <v>68.776383723979308</v>
      </c>
      <c r="BJ244" s="38">
        <v>2.6597640000000002E-3</v>
      </c>
      <c r="BK244" s="38">
        <v>55575.75</v>
      </c>
      <c r="BL244" s="38">
        <v>351.5736</v>
      </c>
      <c r="BM244" s="38">
        <v>5.0492549999999996E-8</v>
      </c>
      <c r="BN244" s="38">
        <v>-165593.04251999999</v>
      </c>
      <c r="BO244" s="38">
        <v>1811</v>
      </c>
    </row>
    <row r="245" spans="1:67">
      <c r="A245" s="38" t="s">
        <v>709</v>
      </c>
      <c r="B245" s="38" t="s">
        <v>155</v>
      </c>
      <c r="C245" s="38" t="s">
        <v>710</v>
      </c>
      <c r="D245" s="38"/>
      <c r="E245" s="39">
        <v>125.70074</v>
      </c>
      <c r="F245" s="38">
        <v>6.35</v>
      </c>
      <c r="G245" s="76">
        <v>-900</v>
      </c>
      <c r="H245" s="78">
        <v>24.2</v>
      </c>
      <c r="I245" s="38">
        <v>1000</v>
      </c>
      <c r="J245" s="38" t="s">
        <v>706</v>
      </c>
      <c r="K245" s="42">
        <v>1000</v>
      </c>
      <c r="L245" s="38">
        <v>3.6891002000000022</v>
      </c>
      <c r="M245" s="38">
        <v>-14.538106711205749</v>
      </c>
      <c r="N245" s="38">
        <v>-5.5233169999999998E-3</v>
      </c>
      <c r="O245" s="38">
        <v>-45236.25</v>
      </c>
      <c r="P245" s="38">
        <v>129.32599999999999</v>
      </c>
      <c r="Q245" s="38">
        <v>2.2303441249999999E-6</v>
      </c>
      <c r="R245" s="38">
        <v>-985.85120000000006</v>
      </c>
      <c r="S245" s="38">
        <v>800</v>
      </c>
      <c r="T245" s="38">
        <v>-150.12889799999999</v>
      </c>
      <c r="U245" s="38">
        <v>1087.7206466579185</v>
      </c>
      <c r="V245" s="38">
        <v>6.3351682999999992E-2</v>
      </c>
      <c r="W245" s="38">
        <v>16670313.75</v>
      </c>
      <c r="X245" s="38">
        <v>129.32599999999999</v>
      </c>
      <c r="Y245" s="38">
        <v>-1.3985875E-8</v>
      </c>
      <c r="Z245" s="38">
        <v>-124047.32460000001</v>
      </c>
      <c r="AA245" s="42">
        <v>1000</v>
      </c>
      <c r="AB245" s="38">
        <v>2</v>
      </c>
      <c r="AC245" s="38">
        <v>32</v>
      </c>
      <c r="AD245" s="38">
        <v>2</v>
      </c>
      <c r="AE245" s="38">
        <v>57</v>
      </c>
      <c r="AF245" s="38">
        <v>0.5</v>
      </c>
    </row>
    <row r="246" spans="1:67">
      <c r="A246" s="38" t="s">
        <v>24</v>
      </c>
      <c r="B246" s="38" t="s">
        <v>155</v>
      </c>
      <c r="C246" s="38" t="s">
        <v>711</v>
      </c>
      <c r="D246" s="38" t="s">
        <v>712</v>
      </c>
      <c r="E246" s="39">
        <v>159.69220000000001</v>
      </c>
      <c r="F246" s="38">
        <v>5.24</v>
      </c>
      <c r="G246" s="76">
        <v>-197000</v>
      </c>
      <c r="H246" s="78">
        <v>20.89</v>
      </c>
      <c r="I246" s="44">
        <v>1800</v>
      </c>
      <c r="J246" s="38" t="s">
        <v>713</v>
      </c>
      <c r="K246" s="38">
        <v>700</v>
      </c>
      <c r="L246" s="38">
        <v>0</v>
      </c>
      <c r="M246" t="s">
        <v>237</v>
      </c>
      <c r="N246" s="38">
        <v>904.11699999999996</v>
      </c>
      <c r="O246" s="38">
        <v>-0.760625</v>
      </c>
      <c r="P246" s="38">
        <v>85353904</v>
      </c>
      <c r="Q246" s="38">
        <v>0</v>
      </c>
      <c r="R246" s="38">
        <v>2.5182699999999999E-4</v>
      </c>
      <c r="S246" s="38">
        <v>-456024</v>
      </c>
      <c r="T246" s="38">
        <v>960</v>
      </c>
      <c r="U246" s="38">
        <v>0</v>
      </c>
      <c r="V246" s="38" t="s">
        <v>363</v>
      </c>
      <c r="W246" s="38">
        <v>34.095001000000003</v>
      </c>
      <c r="X246" s="38">
        <v>-2.4879999999999999E-5</v>
      </c>
      <c r="Y246" s="38">
        <v>-11387</v>
      </c>
      <c r="Z246" s="38">
        <v>0</v>
      </c>
      <c r="AA246" s="38">
        <v>0</v>
      </c>
      <c r="AB246" s="38">
        <v>-10050</v>
      </c>
      <c r="AC246" s="42">
        <v>1800</v>
      </c>
      <c r="AD246" s="38">
        <v>-24.6843498</v>
      </c>
      <c r="AE246" s="38">
        <v>249.94649163586632</v>
      </c>
      <c r="AF246" s="38">
        <v>1.0719484500000001E-2</v>
      </c>
      <c r="AG246" s="38">
        <v>267053.5</v>
      </c>
      <c r="AH246" s="38">
        <v>-755.02397999999994</v>
      </c>
      <c r="AI246" s="38">
        <v>-1.8292347750000003E-6</v>
      </c>
      <c r="AJ246" s="38">
        <v>-198776.87315</v>
      </c>
      <c r="AK246" s="38">
        <v>700</v>
      </c>
      <c r="AL246" s="38">
        <v>-870.80834979999997</v>
      </c>
      <c r="AM246" s="38">
        <v>5831.2097941396105</v>
      </c>
      <c r="AN246" s="38">
        <v>0.75725448449999999</v>
      </c>
      <c r="AO246" s="38">
        <v>42711185.5</v>
      </c>
      <c r="AP246" s="38">
        <v>747.33600000000001</v>
      </c>
      <c r="AQ246" s="38">
        <v>-1.2362056977499998E-4</v>
      </c>
      <c r="AR246" s="38">
        <v>-649952.87315</v>
      </c>
      <c r="AS246" s="38">
        <v>800</v>
      </c>
      <c r="AT246" s="38">
        <v>-1024.626348</v>
      </c>
      <c r="AU246" s="38">
        <v>6933.4685475087335</v>
      </c>
      <c r="AV246" s="38">
        <v>0.82612948450000001</v>
      </c>
      <c r="AW246" s="38">
        <v>59426735.5</v>
      </c>
      <c r="AX246" s="38">
        <v>747.33600000000001</v>
      </c>
      <c r="AY246" s="38">
        <v>-1.25864899775E-4</v>
      </c>
      <c r="AZ246" s="38">
        <v>-773014.34655000002</v>
      </c>
      <c r="BA246" s="38">
        <v>960</v>
      </c>
      <c r="BB246" s="38">
        <v>-154.60434900000001</v>
      </c>
      <c r="BC246" s="38">
        <v>1154.9764765214679</v>
      </c>
      <c r="BD246" s="38">
        <v>6.5529364500000006E-2</v>
      </c>
      <c r="BE246" s="38">
        <v>16744090</v>
      </c>
      <c r="BF246" s="38">
        <v>747.33600000000001</v>
      </c>
      <c r="BG246" s="38">
        <v>4.8600225000000001E-8</v>
      </c>
      <c r="BH246" s="38">
        <v>-327040.34655000002</v>
      </c>
      <c r="BI246" s="38">
        <v>1000</v>
      </c>
      <c r="BJ246" s="38">
        <v>-163.34435500000001</v>
      </c>
      <c r="BK246" s="38">
        <v>1165.430305106303</v>
      </c>
      <c r="BL246" s="38">
        <v>8.6539364500000007E-2</v>
      </c>
      <c r="BM246" s="38">
        <v>104090</v>
      </c>
      <c r="BN246" s="38">
        <v>747.33600000000001</v>
      </c>
      <c r="BO246" s="38">
        <v>4.8600225000000001E-8</v>
      </c>
    </row>
    <row r="247" spans="1:67">
      <c r="A247" s="38" t="s">
        <v>714</v>
      </c>
      <c r="B247" s="38" t="s">
        <v>161</v>
      </c>
      <c r="C247" s="38" t="s">
        <v>715</v>
      </c>
      <c r="D247" s="38" t="s">
        <v>716</v>
      </c>
      <c r="E247" s="39">
        <v>203.77710000000002</v>
      </c>
      <c r="F247" s="38">
        <v>4.1399999999999997</v>
      </c>
      <c r="G247" s="76">
        <v>-353576</v>
      </c>
      <c r="H247" s="78">
        <v>35.448999999999998</v>
      </c>
      <c r="I247" s="38">
        <v>1900</v>
      </c>
      <c r="J247" s="38" t="s">
        <v>717</v>
      </c>
      <c r="K247" s="38">
        <v>1490</v>
      </c>
      <c r="L247" s="38">
        <v>22030</v>
      </c>
      <c r="M247" s="38" t="s">
        <v>152</v>
      </c>
      <c r="N247" s="38">
        <v>57.504779999999997</v>
      </c>
      <c r="O247" s="38">
        <v>0</v>
      </c>
      <c r="P247" s="38">
        <v>0</v>
      </c>
      <c r="Q247" s="38">
        <v>0</v>
      </c>
      <c r="R247" s="38">
        <v>0</v>
      </c>
      <c r="S247" s="38">
        <v>-11788</v>
      </c>
      <c r="T247" s="42">
        <v>1900</v>
      </c>
      <c r="U247" s="38">
        <v>2.9467701000000019</v>
      </c>
      <c r="V247" s="38">
        <v>37.818717298109505</v>
      </c>
      <c r="W247" s="38">
        <v>-1.8073099999999999E-3</v>
      </c>
      <c r="X247" s="38">
        <v>494915.95600000001</v>
      </c>
      <c r="Y247" s="38">
        <v>996.44799999999998</v>
      </c>
      <c r="Z247" s="38">
        <v>1.2642257999999997E-6</v>
      </c>
      <c r="AA247" s="38">
        <v>-364713.57030000002</v>
      </c>
      <c r="AB247" s="38">
        <v>800</v>
      </c>
      <c r="AC247" s="38">
        <v>-150.8712281</v>
      </c>
      <c r="AD247" s="38">
        <v>1140.0774706672337</v>
      </c>
      <c r="AE247" s="38">
        <v>6.7067689999999985E-2</v>
      </c>
      <c r="AF247" s="38">
        <v>17210465.956</v>
      </c>
      <c r="AG247" s="38">
        <v>996.44799999999998</v>
      </c>
      <c r="AH247" s="38">
        <v>-9.8010419999999993E-7</v>
      </c>
      <c r="AI247" s="38">
        <v>-487775.04370000004</v>
      </c>
      <c r="AJ247" s="38">
        <v>1000</v>
      </c>
      <c r="AK247" s="38">
        <v>-159.61123409999999</v>
      </c>
      <c r="AL247" s="38">
        <v>1150.5312992520689</v>
      </c>
      <c r="AM247" s="38">
        <v>8.8077689999999986E-2</v>
      </c>
      <c r="AN247" s="38">
        <v>570465.95600000001</v>
      </c>
      <c r="AO247" s="38">
        <v>996.44799999999998</v>
      </c>
      <c r="AP247" s="38">
        <v>-9.8010419999999993E-7</v>
      </c>
      <c r="AQ247" s="38">
        <v>-442225.05369999999</v>
      </c>
      <c r="AR247" s="38">
        <v>1043</v>
      </c>
      <c r="AS247" s="38">
        <v>648.10878990000003</v>
      </c>
      <c r="AT247" s="38">
        <v>-4463.00688737771</v>
      </c>
      <c r="AU247" s="38">
        <v>-0.29913230999999996</v>
      </c>
      <c r="AV247" s="38">
        <v>570465.95600000001</v>
      </c>
      <c r="AW247" s="38">
        <v>996.44799999999998</v>
      </c>
      <c r="AX247" s="38">
        <v>-9.8010419999999993E-7</v>
      </c>
      <c r="AY247" s="38">
        <v>-20999.087700000033</v>
      </c>
      <c r="AZ247" s="38">
        <v>1060</v>
      </c>
      <c r="BA247" s="38">
        <v>40.940771900000001</v>
      </c>
      <c r="BB247" s="38">
        <v>-233.4597703524299</v>
      </c>
      <c r="BC247" s="38">
        <v>-1.2732309999999998E-2</v>
      </c>
      <c r="BD247" s="38">
        <v>570465.95600000001</v>
      </c>
      <c r="BE247" s="38">
        <v>996.44799999999998</v>
      </c>
      <c r="BF247" s="38">
        <v>-9.8010419999999993E-7</v>
      </c>
      <c r="BG247" s="38">
        <v>-342798.13370000001</v>
      </c>
      <c r="BH247" s="38">
        <v>1185</v>
      </c>
      <c r="BI247" s="38">
        <v>-9.5229899999999645E-2</v>
      </c>
      <c r="BJ247" s="38">
        <v>61.2376077054181</v>
      </c>
      <c r="BK247" s="38">
        <v>2.9716899999999999E-3</v>
      </c>
      <c r="BL247" s="38">
        <v>689493.95600000001</v>
      </c>
      <c r="BM247" s="38">
        <v>996.44799999999998</v>
      </c>
      <c r="BN247" s="38">
        <v>-9.8010419999999993E-7</v>
      </c>
      <c r="BO247" s="38">
        <v>-370004.73528000002</v>
      </c>
    </row>
    <row r="248" spans="1:67">
      <c r="A248" s="38" t="s">
        <v>718</v>
      </c>
      <c r="B248" s="38" t="s">
        <v>155</v>
      </c>
      <c r="C248" s="38" t="s">
        <v>719</v>
      </c>
      <c r="D248" s="38" t="s">
        <v>720</v>
      </c>
      <c r="E248" s="39">
        <v>179.55199999999999</v>
      </c>
      <c r="F248" s="38">
        <v>7.694</v>
      </c>
      <c r="G248" s="76">
        <v>5985</v>
      </c>
      <c r="H248" s="78">
        <v>25</v>
      </c>
      <c r="I248" s="38">
        <v>1500</v>
      </c>
      <c r="J248" s="38" t="s">
        <v>706</v>
      </c>
      <c r="K248" s="38">
        <v>478</v>
      </c>
      <c r="L248" s="38">
        <v>0</v>
      </c>
      <c r="M248" s="38" t="s">
        <v>363</v>
      </c>
      <c r="N248" s="38">
        <v>23.910900000000002</v>
      </c>
      <c r="O248" s="38">
        <v>2.8915199999999999E-3</v>
      </c>
      <c r="P248" s="38">
        <v>132966</v>
      </c>
      <c r="Q248" s="38">
        <v>0</v>
      </c>
      <c r="R248" s="38">
        <v>1.46762E-7</v>
      </c>
      <c r="S248" s="38">
        <v>-7332</v>
      </c>
      <c r="T248" s="42">
        <v>1500</v>
      </c>
      <c r="U248" s="38">
        <v>34.952700300000004</v>
      </c>
      <c r="V248" s="38">
        <v>-246.57252953592624</v>
      </c>
      <c r="W248" s="38">
        <v>-3.5798306000000002E-2</v>
      </c>
      <c r="X248" s="38">
        <v>-382868.5</v>
      </c>
      <c r="Y248" s="38">
        <v>847.27599999999995</v>
      </c>
      <c r="Z248" s="38">
        <v>3.4138307999999993E-6</v>
      </c>
      <c r="AA248" s="38">
        <v>8658.0897999999997</v>
      </c>
      <c r="AB248" s="38">
        <v>478</v>
      </c>
      <c r="AC248" s="38">
        <v>10.449800300000003</v>
      </c>
      <c r="AD248" s="38">
        <v>-95.805524020451742</v>
      </c>
      <c r="AE248" s="38">
        <v>-7.8398259999999994E-3</v>
      </c>
      <c r="AF248" s="38">
        <v>21264.5</v>
      </c>
      <c r="AG248" s="38">
        <v>847.27599999999995</v>
      </c>
      <c r="AH248" s="38">
        <v>3.3404497999999992E-6</v>
      </c>
      <c r="AI248" s="38">
        <v>1627.0897999999997</v>
      </c>
      <c r="AJ248" s="38">
        <v>800</v>
      </c>
      <c r="AK248" s="38">
        <v>-220.27719700000003</v>
      </c>
      <c r="AL248" s="38">
        <v>1557.5826060332349</v>
      </c>
      <c r="AM248" s="38">
        <v>9.5472674000000007E-2</v>
      </c>
      <c r="AN248" s="38">
        <v>25094589.5</v>
      </c>
      <c r="AO248" s="38">
        <v>847.27599999999995</v>
      </c>
      <c r="AP248" s="38">
        <v>-2.6045200000000003E-8</v>
      </c>
      <c r="AQ248" s="38">
        <v>-182965.12030000001</v>
      </c>
      <c r="AR248" s="38">
        <v>1000</v>
      </c>
      <c r="AS248" s="38">
        <v>-233.38720600000002</v>
      </c>
      <c r="AT248" s="38">
        <v>1573.2633489104878</v>
      </c>
      <c r="AU248" s="38">
        <v>0.12698767399999997</v>
      </c>
      <c r="AV248" s="38">
        <v>134589.5</v>
      </c>
      <c r="AW248" s="38">
        <v>847.27599999999995</v>
      </c>
      <c r="AX248" s="38">
        <v>-2.6045200000000003E-8</v>
      </c>
      <c r="AY248" s="38">
        <v>-114640.13529999998</v>
      </c>
      <c r="AZ248" s="38">
        <v>1043</v>
      </c>
      <c r="BA248" s="38">
        <v>978.19283000000007</v>
      </c>
      <c r="BB248" s="38">
        <v>-6847.0439310341808</v>
      </c>
      <c r="BC248" s="38">
        <v>-0.45382732599999992</v>
      </c>
      <c r="BD248" s="38">
        <v>134589.5</v>
      </c>
      <c r="BE248" s="38">
        <v>847.27599999999995</v>
      </c>
      <c r="BF248" s="38">
        <v>-2.6045200000000003E-8</v>
      </c>
      <c r="BG248" s="38">
        <v>517198.8137</v>
      </c>
      <c r="BH248" s="38">
        <v>1060</v>
      </c>
      <c r="BI248" s="38">
        <v>67.440802999999988</v>
      </c>
      <c r="BJ248" s="38">
        <v>-502.72325549626083</v>
      </c>
      <c r="BK248" s="38">
        <v>-2.4227326E-2</v>
      </c>
      <c r="BL248" s="38">
        <v>134589.5</v>
      </c>
      <c r="BM248" s="38">
        <v>847.27599999999995</v>
      </c>
      <c r="BN248" s="38">
        <v>-2.6045200000000003E-8</v>
      </c>
      <c r="BO248" s="38">
        <v>34500.244699999996</v>
      </c>
    </row>
    <row r="249" spans="1:67">
      <c r="A249" s="38" t="s">
        <v>23</v>
      </c>
      <c r="B249" s="38" t="s">
        <v>161</v>
      </c>
      <c r="C249" s="38" t="s">
        <v>711</v>
      </c>
      <c r="D249" s="38" t="s">
        <v>721</v>
      </c>
      <c r="E249" s="39">
        <v>231.5386</v>
      </c>
      <c r="F249" s="38">
        <v>5.18</v>
      </c>
      <c r="G249" s="76">
        <v>-267300</v>
      </c>
      <c r="H249" s="78">
        <v>34.93</v>
      </c>
      <c r="I249" s="44">
        <v>2000</v>
      </c>
      <c r="J249" s="38" t="s">
        <v>722</v>
      </c>
      <c r="K249" s="38">
        <v>600</v>
      </c>
      <c r="L249" s="38">
        <v>0</v>
      </c>
      <c r="M249" t="s">
        <v>237</v>
      </c>
      <c r="N249" s="38">
        <v>3025</v>
      </c>
      <c r="O249" s="38">
        <v>-2.9415300000000002</v>
      </c>
      <c r="P249" s="38">
        <v>225160000</v>
      </c>
      <c r="Q249" s="38">
        <v>0</v>
      </c>
      <c r="R249" s="38">
        <v>1.0926099999999999E-3</v>
      </c>
      <c r="S249" s="38">
        <v>-1354126</v>
      </c>
      <c r="T249" s="38">
        <v>850</v>
      </c>
      <c r="U249" s="38">
        <v>0</v>
      </c>
      <c r="V249" t="s">
        <v>363</v>
      </c>
      <c r="W249" s="38">
        <v>11.8917</v>
      </c>
      <c r="X249" s="38">
        <v>8.6709999999999999E-3</v>
      </c>
      <c r="Y249" s="38">
        <v>-20455200</v>
      </c>
      <c r="Z249" s="38">
        <v>0</v>
      </c>
      <c r="AA249" s="38">
        <v>9.0463599999999996E-10</v>
      </c>
      <c r="AB249" s="38">
        <v>35454</v>
      </c>
      <c r="AC249" s="38">
        <v>1870</v>
      </c>
      <c r="AD249" s="38">
        <v>33000</v>
      </c>
      <c r="AE249" s="38" t="s">
        <v>152</v>
      </c>
      <c r="AF249" s="38">
        <v>51</v>
      </c>
      <c r="AG249" s="38">
        <v>0</v>
      </c>
      <c r="AH249" s="38">
        <v>0</v>
      </c>
      <c r="AI249" s="38">
        <v>0</v>
      </c>
      <c r="AJ249" s="38">
        <v>0</v>
      </c>
      <c r="AK249" s="38">
        <v>14710</v>
      </c>
      <c r="AL249" s="42">
        <v>2000</v>
      </c>
      <c r="AM249" s="38">
        <v>5.8841003000000001</v>
      </c>
      <c r="AN249" s="38">
        <v>24.127414123057179</v>
      </c>
      <c r="AO249" s="38">
        <v>-8.643053999999999E-3</v>
      </c>
      <c r="AP249" s="38">
        <v>417867.5</v>
      </c>
      <c r="AQ249" s="38">
        <v>996.44799999999998</v>
      </c>
      <c r="AR249" s="38">
        <v>3.8922029999999954E-7</v>
      </c>
      <c r="AS249" s="38">
        <v>-277698.9313</v>
      </c>
      <c r="AT249" s="38">
        <v>600</v>
      </c>
      <c r="AU249" s="38">
        <v>-2978.2487996999998</v>
      </c>
      <c r="AV249" s="38">
        <v>19461.645969294772</v>
      </c>
      <c r="AW249" s="38">
        <v>2.9365901460000003</v>
      </c>
      <c r="AX249" s="38">
        <v>112613053</v>
      </c>
      <c r="AY249" s="38">
        <v>996.44799999999998</v>
      </c>
      <c r="AZ249" s="38">
        <v>-5.4287370469999999E-4</v>
      </c>
      <c r="BA249" s="38">
        <v>-1616568.9313000001</v>
      </c>
      <c r="BB249" s="38">
        <v>800</v>
      </c>
      <c r="BC249" s="38">
        <v>-3208.9757970000001</v>
      </c>
      <c r="BD249" s="38">
        <v>21115.034099348461</v>
      </c>
      <c r="BE249" s="38">
        <v>3.0399026460000003</v>
      </c>
      <c r="BF249" s="38">
        <v>137686378</v>
      </c>
      <c r="BG249" s="38">
        <v>996.44799999999998</v>
      </c>
      <c r="BH249" s="38">
        <v>-5.4624019969999995E-4</v>
      </c>
      <c r="BI249" s="38">
        <v>-1801161.1414000001</v>
      </c>
      <c r="BJ249" s="38">
        <v>850</v>
      </c>
      <c r="BK249" s="38">
        <v>-195.86749700000001</v>
      </c>
      <c r="BL249" s="38">
        <v>1439.0488451996735</v>
      </c>
      <c r="BM249" s="38">
        <v>8.9701645999999996E-2</v>
      </c>
      <c r="BN249" s="38">
        <v>14878778</v>
      </c>
      <c r="BO249" s="38">
        <v>996.44799999999998</v>
      </c>
    </row>
    <row r="250" spans="1:67">
      <c r="A250" s="38" t="s">
        <v>723</v>
      </c>
      <c r="B250" s="38" t="s">
        <v>155</v>
      </c>
      <c r="C250" s="38" t="s">
        <v>724</v>
      </c>
      <c r="D250" s="38"/>
      <c r="E250" s="39">
        <v>195.62649999999999</v>
      </c>
      <c r="F250" s="38" t="s">
        <v>370</v>
      </c>
      <c r="G250" s="76">
        <v>-22400</v>
      </c>
      <c r="H250" s="78">
        <v>24.76</v>
      </c>
      <c r="I250" s="38">
        <v>1300</v>
      </c>
      <c r="J250" s="38" t="s">
        <v>725</v>
      </c>
      <c r="K250" s="38">
        <v>700</v>
      </c>
      <c r="L250" s="38">
        <v>0</v>
      </c>
      <c r="M250" t="s">
        <v>237</v>
      </c>
      <c r="N250" s="38">
        <v>-2206.7600000000002</v>
      </c>
      <c r="O250" s="38">
        <v>1.0159499999999999</v>
      </c>
      <c r="P250" s="38">
        <v>-399753984</v>
      </c>
      <c r="Q250" s="38">
        <v>0</v>
      </c>
      <c r="R250" s="38">
        <v>0</v>
      </c>
      <c r="S250" s="38">
        <v>1628990</v>
      </c>
      <c r="T250" s="38">
        <v>830</v>
      </c>
      <c r="U250" s="38">
        <v>0</v>
      </c>
      <c r="V250" t="s">
        <v>363</v>
      </c>
      <c r="W250" s="38">
        <v>-8891.9599999999991</v>
      </c>
      <c r="X250" s="38">
        <v>3.3794898999999998</v>
      </c>
      <c r="Y250" s="38">
        <v>-2302310000</v>
      </c>
      <c r="Z250" s="38">
        <v>0</v>
      </c>
      <c r="AA250" s="38">
        <v>0</v>
      </c>
      <c r="AB250" s="38">
        <v>7841699</v>
      </c>
      <c r="AC250" s="38">
        <v>900</v>
      </c>
      <c r="AD250" s="38">
        <v>0</v>
      </c>
      <c r="AE250" t="s">
        <v>237</v>
      </c>
      <c r="AF250" s="38">
        <v>-152.845</v>
      </c>
      <c r="AG250" s="38">
        <v>0.10438500000000001</v>
      </c>
      <c r="AH250" s="38">
        <v>-35702700</v>
      </c>
      <c r="AI250" s="38">
        <v>0</v>
      </c>
      <c r="AJ250" s="38">
        <v>-1.87832E-5</v>
      </c>
      <c r="AK250" s="38">
        <v>124571</v>
      </c>
      <c r="AL250" s="42">
        <v>1300</v>
      </c>
      <c r="AM250" s="38">
        <v>183.64235020000001</v>
      </c>
      <c r="AN250" s="38">
        <v>-1470.7229693950883</v>
      </c>
      <c r="AO250" s="38">
        <v>-9.8240037000000002E-2</v>
      </c>
      <c r="AP250" s="38">
        <v>731701.30099999998</v>
      </c>
      <c r="AQ250" s="38">
        <v>10443.9004</v>
      </c>
      <c r="AR250" s="38">
        <v>1.66827955E-5</v>
      </c>
      <c r="AS250" s="38">
        <v>-70571.844199999992</v>
      </c>
      <c r="AT250" s="38">
        <v>700</v>
      </c>
      <c r="AU250" s="38">
        <v>2233.1013602000003</v>
      </c>
      <c r="AV250" s="38">
        <v>-15849.665137720864</v>
      </c>
      <c r="AW250" s="38">
        <v>-1.019220037</v>
      </c>
      <c r="AX250" s="38">
        <v>-200030975.699</v>
      </c>
      <c r="AY250" s="38">
        <v>0</v>
      </c>
      <c r="AZ250" s="38">
        <v>3.3058954999999993E-6</v>
      </c>
      <c r="BA250" s="38">
        <v>1615361.1558000001</v>
      </c>
      <c r="BB250" s="38">
        <v>800</v>
      </c>
      <c r="BC250" s="38">
        <v>2002.3743629000003</v>
      </c>
      <c r="BD250" s="38">
        <v>-14196.277007667179</v>
      </c>
      <c r="BE250" s="38">
        <v>-0.91590753699999994</v>
      </c>
      <c r="BF250" s="38">
        <v>-174957650.699</v>
      </c>
      <c r="BG250" s="38">
        <v>0</v>
      </c>
      <c r="BH250" s="38">
        <v>-6.0599499999999999E-8</v>
      </c>
      <c r="BI250" s="38">
        <v>1430768.9457</v>
      </c>
      <c r="BJ250" s="38">
        <v>830</v>
      </c>
      <c r="BK250" s="38">
        <v>8687.574362899999</v>
      </c>
      <c r="BL250" s="38">
        <v>-63272.941027541819</v>
      </c>
      <c r="BM250" s="38">
        <v>-3.279447437</v>
      </c>
      <c r="BN250" s="38">
        <v>-1126235658.6989999</v>
      </c>
      <c r="BO250" s="38">
        <v>0</v>
      </c>
    </row>
    <row r="251" spans="1:67">
      <c r="A251" s="38" t="s">
        <v>726</v>
      </c>
      <c r="B251" s="38" t="s">
        <v>155</v>
      </c>
      <c r="C251" s="38" t="s">
        <v>710</v>
      </c>
      <c r="D251" s="38" t="s">
        <v>727</v>
      </c>
      <c r="E251" s="39">
        <v>237.39474000000001</v>
      </c>
      <c r="F251" s="38">
        <v>6.57</v>
      </c>
      <c r="G251" s="76">
        <v>-2500</v>
      </c>
      <c r="H251" s="78">
        <v>37</v>
      </c>
      <c r="I251" s="38">
        <v>1000</v>
      </c>
      <c r="J251" s="38" t="s">
        <v>706</v>
      </c>
      <c r="K251" s="42">
        <v>1000</v>
      </c>
      <c r="L251" s="38">
        <v>5.7971004000000015</v>
      </c>
      <c r="M251" s="38">
        <v>-27.652781604645376</v>
      </c>
      <c r="N251" s="38">
        <v>-9.2333170000000013E-3</v>
      </c>
      <c r="O251" s="38">
        <v>-120786.25</v>
      </c>
      <c r="P251" s="38">
        <v>129.32599999999999</v>
      </c>
      <c r="Q251" s="38">
        <v>4.4746741249999997E-6</v>
      </c>
      <c r="R251" s="38">
        <v>-1661.4538000000011</v>
      </c>
      <c r="S251" s="38">
        <v>800</v>
      </c>
      <c r="T251" s="38">
        <v>-301.83889599999998</v>
      </c>
      <c r="U251" s="38">
        <v>2176.8647251336029</v>
      </c>
      <c r="V251" s="38">
        <v>0.12851668299999999</v>
      </c>
      <c r="W251" s="38">
        <v>33310313.75</v>
      </c>
      <c r="X251" s="38">
        <v>129.32599999999999</v>
      </c>
      <c r="Y251" s="38">
        <v>-1.3985875E-8</v>
      </c>
      <c r="Z251" s="38">
        <v>-247784.40059999999</v>
      </c>
      <c r="AA251" s="42">
        <v>1000</v>
      </c>
      <c r="AB251" s="38">
        <v>2</v>
      </c>
      <c r="AC251" s="38">
        <v>32</v>
      </c>
      <c r="AD251" s="38">
        <v>4</v>
      </c>
      <c r="AE251" s="38">
        <v>57</v>
      </c>
      <c r="AF251" s="38">
        <v>0.5</v>
      </c>
    </row>
    <row r="252" spans="1:67">
      <c r="A252" s="38" t="s">
        <v>728</v>
      </c>
      <c r="B252" s="38" t="s">
        <v>155</v>
      </c>
      <c r="C252" s="38" t="s">
        <v>729</v>
      </c>
      <c r="D252" s="38" t="s">
        <v>730</v>
      </c>
      <c r="E252" s="39">
        <v>115.8562</v>
      </c>
      <c r="F252" s="38">
        <v>3.8</v>
      </c>
      <c r="G252" s="76">
        <v>-177320</v>
      </c>
      <c r="H252" s="78">
        <v>22.97</v>
      </c>
      <c r="I252" s="38">
        <v>800</v>
      </c>
      <c r="J252" s="38" t="s">
        <v>706</v>
      </c>
      <c r="K252" s="42">
        <v>800</v>
      </c>
      <c r="L252" s="38">
        <v>27.146350099999996</v>
      </c>
      <c r="M252" s="38">
        <v>-158.55166386906274</v>
      </c>
      <c r="N252" s="38">
        <v>-1.63668215E-2</v>
      </c>
      <c r="O252" s="38">
        <v>139965</v>
      </c>
      <c r="P252" s="38">
        <v>1594.6120000000001</v>
      </c>
      <c r="Q252" s="38">
        <v>1.2181010249999998E-6</v>
      </c>
      <c r="R252" s="38">
        <v>-185322.57814999999</v>
      </c>
      <c r="S252" s="42">
        <v>800</v>
      </c>
      <c r="T252" s="38">
        <v>3</v>
      </c>
      <c r="U252" s="38">
        <v>32</v>
      </c>
      <c r="V252" s="38">
        <v>1</v>
      </c>
      <c r="W252" s="38">
        <v>15</v>
      </c>
      <c r="X252" s="38">
        <v>1</v>
      </c>
      <c r="Y252" s="38">
        <v>65</v>
      </c>
      <c r="Z252" s="38">
        <v>1.5</v>
      </c>
    </row>
    <row r="253" spans="1:67">
      <c r="A253" s="38" t="s">
        <v>731</v>
      </c>
      <c r="B253" s="38" t="s">
        <v>184</v>
      </c>
      <c r="C253" s="38" t="s">
        <v>732</v>
      </c>
      <c r="D253" s="38"/>
      <c r="E253" s="39">
        <v>91.299700000000001</v>
      </c>
      <c r="F253" s="38">
        <v>3.7299999999999998E-3</v>
      </c>
      <c r="G253" s="76">
        <v>60000</v>
      </c>
      <c r="H253" s="78">
        <v>61.536999999999999</v>
      </c>
      <c r="I253" s="38">
        <v>2000</v>
      </c>
      <c r="J253" s="38" t="s">
        <v>706</v>
      </c>
      <c r="K253" s="42">
        <v>2000</v>
      </c>
      <c r="L253" s="38">
        <v>2.2885798000000008</v>
      </c>
      <c r="M253" s="38">
        <v>-45.161877820413963</v>
      </c>
      <c r="N253" s="38">
        <v>-1.22798E-3</v>
      </c>
      <c r="O253" s="38">
        <v>-18071.574000000001</v>
      </c>
      <c r="P253" s="38">
        <v>58.595599999999997</v>
      </c>
      <c r="Q253" s="38">
        <v>1.1027958749999998E-6</v>
      </c>
      <c r="R253" s="38">
        <v>60247.027549999999</v>
      </c>
      <c r="S253" s="38">
        <v>800</v>
      </c>
      <c r="T253" s="38">
        <v>-74.620419300000009</v>
      </c>
      <c r="U253" s="38">
        <v>505.96749886414818</v>
      </c>
      <c r="V253" s="38">
        <v>3.3209519999999999E-2</v>
      </c>
      <c r="W253" s="38">
        <v>8339703.426</v>
      </c>
      <c r="X253" s="38">
        <v>58.595599999999997</v>
      </c>
      <c r="Y253" s="38">
        <v>-1.9369125E-8</v>
      </c>
      <c r="Z253" s="38">
        <v>-1283.7091500000024</v>
      </c>
      <c r="AA253" s="38">
        <v>1000</v>
      </c>
      <c r="AB253" s="38">
        <v>-78.990422300000006</v>
      </c>
      <c r="AC253" s="38">
        <v>511.19441315656593</v>
      </c>
      <c r="AD253" s="38">
        <v>4.371452E-2</v>
      </c>
      <c r="AE253" s="38">
        <v>19703.425999999999</v>
      </c>
      <c r="AF253" s="38">
        <v>58.595599999999997</v>
      </c>
      <c r="AG253" s="38">
        <v>-1.9369125E-8</v>
      </c>
      <c r="AH253" s="38">
        <v>21491.28585</v>
      </c>
      <c r="AI253" s="38">
        <v>1043</v>
      </c>
      <c r="AJ253" s="38">
        <v>324.86958970000001</v>
      </c>
      <c r="AK253" s="38">
        <v>-2295.5746801583236</v>
      </c>
      <c r="AL253" s="38">
        <v>-0.14989047999999999</v>
      </c>
      <c r="AM253" s="38">
        <v>19703.425999999999</v>
      </c>
      <c r="AN253" s="38">
        <v>58.595599999999997</v>
      </c>
      <c r="AO253" s="38">
        <v>-1.9369125E-8</v>
      </c>
      <c r="AP253" s="38">
        <v>232104.26884999999</v>
      </c>
      <c r="AQ253" s="38">
        <v>1060</v>
      </c>
      <c r="AR253" s="38">
        <v>21.285580700000001</v>
      </c>
      <c r="AS253" s="38">
        <v>-180.80112164568371</v>
      </c>
      <c r="AT253" s="38">
        <v>-6.6904799999999995E-3</v>
      </c>
      <c r="AU253" s="38">
        <v>19703.425999999999</v>
      </c>
      <c r="AV253" s="38">
        <v>58.595599999999997</v>
      </c>
      <c r="AW253" s="38">
        <v>-1.9369125E-8</v>
      </c>
      <c r="AX253" s="38">
        <v>71204.745850000007</v>
      </c>
      <c r="AY253" s="38">
        <v>1185</v>
      </c>
      <c r="AZ253" s="38">
        <v>0.76757980000000003</v>
      </c>
      <c r="BA253" s="38">
        <v>-33.452432616759623</v>
      </c>
      <c r="BB253" s="38">
        <v>1.1615199999999999E-3</v>
      </c>
      <c r="BC253" s="38">
        <v>79217.426000000007</v>
      </c>
      <c r="BD253" s="38">
        <v>58.595599999999997</v>
      </c>
      <c r="BE253" s="38">
        <v>-1.9369125E-8</v>
      </c>
      <c r="BF253" s="38">
        <v>57601.445059999998</v>
      </c>
      <c r="BG253" s="38">
        <v>1667</v>
      </c>
      <c r="BH253" s="38">
        <v>-0.46042029999999912</v>
      </c>
      <c r="BI253" s="38">
        <v>-25.000672918618868</v>
      </c>
      <c r="BJ253" s="38">
        <v>1.7569199999999999E-3</v>
      </c>
      <c r="BK253" s="38">
        <v>19703.425999999999</v>
      </c>
      <c r="BL253" s="38">
        <v>58.595599999999997</v>
      </c>
      <c r="BM253" s="38">
        <v>-1.9369125E-8</v>
      </c>
      <c r="BN253" s="38">
        <v>57080.321040000003</v>
      </c>
      <c r="BO253" s="38">
        <v>1811</v>
      </c>
    </row>
    <row r="254" spans="1:67">
      <c r="A254" s="38" t="s">
        <v>733</v>
      </c>
      <c r="B254" s="38" t="s">
        <v>161</v>
      </c>
      <c r="C254" s="38" t="s">
        <v>734</v>
      </c>
      <c r="D254" s="38" t="s">
        <v>735</v>
      </c>
      <c r="E254" s="39">
        <v>126.75239999999999</v>
      </c>
      <c r="F254" s="38">
        <v>3.16</v>
      </c>
      <c r="G254" s="76">
        <v>-81650</v>
      </c>
      <c r="H254" s="78">
        <v>28.19</v>
      </c>
      <c r="I254" s="38">
        <v>1297</v>
      </c>
      <c r="J254" s="38" t="s">
        <v>706</v>
      </c>
      <c r="K254" s="38">
        <v>950</v>
      </c>
      <c r="L254" s="38">
        <v>10270</v>
      </c>
      <c r="M254" s="38" t="s">
        <v>152</v>
      </c>
      <c r="N254" s="38">
        <v>24.4</v>
      </c>
      <c r="O254" s="38">
        <v>0</v>
      </c>
      <c r="P254" s="38">
        <v>0</v>
      </c>
      <c r="Q254" s="38">
        <v>0</v>
      </c>
      <c r="R254" s="38">
        <v>0</v>
      </c>
      <c r="S254" s="38">
        <v>20</v>
      </c>
      <c r="T254" s="42">
        <v>1297</v>
      </c>
      <c r="U254" s="38">
        <v>-1.4714998999999978</v>
      </c>
      <c r="V254" s="38">
        <v>39.394594732574944</v>
      </c>
      <c r="W254" s="38">
        <v>-2.7285119999999998E-3</v>
      </c>
      <c r="X254" s="38">
        <v>-949.75</v>
      </c>
      <c r="Y254" s="38">
        <v>117.19119999999999</v>
      </c>
      <c r="Z254" s="38">
        <v>1.13899585E-6</v>
      </c>
      <c r="AA254" s="38">
        <v>-83276.643599999996</v>
      </c>
      <c r="AB254" s="38">
        <v>800</v>
      </c>
      <c r="AC254" s="38">
        <v>-78.380499</v>
      </c>
      <c r="AD254" s="38">
        <v>590.52397141713698</v>
      </c>
      <c r="AE254" s="38">
        <v>3.1708987999999994E-2</v>
      </c>
      <c r="AF254" s="38">
        <v>8356825.25</v>
      </c>
      <c r="AG254" s="38">
        <v>117.19119999999999</v>
      </c>
      <c r="AH254" s="38">
        <v>1.6830849999999999E-8</v>
      </c>
      <c r="AI254" s="38">
        <v>-144807.38029999999</v>
      </c>
      <c r="AJ254" s="38">
        <v>950</v>
      </c>
      <c r="AK254" s="38">
        <v>-84.075499000000008</v>
      </c>
      <c r="AL254" s="38">
        <v>622.1415498432259</v>
      </c>
      <c r="AM254" s="38">
        <v>3.2897987999999996E-2</v>
      </c>
      <c r="AN254" s="38">
        <v>8306875.25</v>
      </c>
      <c r="AO254" s="38">
        <v>117.19119999999999</v>
      </c>
      <c r="AP254" s="38">
        <v>1.6830849999999999E-8</v>
      </c>
      <c r="AQ254" s="38">
        <v>-138769.38029999999</v>
      </c>
      <c r="AR254" s="38">
        <v>1000</v>
      </c>
      <c r="AS254" s="38">
        <v>-88.445502000000005</v>
      </c>
      <c r="AT254" s="38">
        <v>627.36846413564365</v>
      </c>
      <c r="AU254" s="38">
        <v>4.3402987999999997E-2</v>
      </c>
      <c r="AV254" s="38">
        <v>-13124.75</v>
      </c>
      <c r="AW254" s="38">
        <v>117.19119999999999</v>
      </c>
      <c r="AX254" s="38">
        <v>1.6830849999999999E-8</v>
      </c>
      <c r="AY254" s="38">
        <v>-115994.38529999999</v>
      </c>
      <c r="AZ254" s="38">
        <v>1043</v>
      </c>
      <c r="BA254" s="38">
        <v>315.41451000000001</v>
      </c>
      <c r="BB254" s="38">
        <v>-2179.4006291792457</v>
      </c>
      <c r="BC254" s="38">
        <v>-0.150202012</v>
      </c>
      <c r="BD254" s="38">
        <v>-13124.75</v>
      </c>
      <c r="BE254" s="38">
        <v>117.19119999999999</v>
      </c>
      <c r="BF254" s="38">
        <v>1.6830849999999999E-8</v>
      </c>
      <c r="BG254" s="38">
        <v>94618.597700000013</v>
      </c>
      <c r="BH254" s="38">
        <v>1060</v>
      </c>
      <c r="BI254" s="38">
        <v>11.830500999999998</v>
      </c>
      <c r="BJ254" s="38">
        <v>-64.62707066660596</v>
      </c>
      <c r="BK254" s="38">
        <v>-7.0020119999999993E-3</v>
      </c>
      <c r="BL254" s="38">
        <v>-13124.75</v>
      </c>
      <c r="BM254" s="38">
        <v>117.19119999999999</v>
      </c>
      <c r="BN254" s="38">
        <v>1.6830849999999999E-8</v>
      </c>
      <c r="BO254" s="38">
        <v>-66280.925300000003</v>
      </c>
    </row>
    <row r="255" spans="1:67">
      <c r="A255" s="38" t="s">
        <v>733</v>
      </c>
      <c r="B255" s="38" t="s">
        <v>184</v>
      </c>
      <c r="C255" s="38" t="s">
        <v>734</v>
      </c>
      <c r="D255" s="38"/>
      <c r="E255" s="39">
        <v>126.75239999999999</v>
      </c>
      <c r="F255" s="38">
        <v>5.1799999999999997E-3</v>
      </c>
      <c r="G255" s="76">
        <v>-33700</v>
      </c>
      <c r="H255" s="78">
        <v>71.503</v>
      </c>
      <c r="I255" s="38">
        <v>2000</v>
      </c>
      <c r="J255" s="38" t="s">
        <v>706</v>
      </c>
      <c r="K255" s="42">
        <v>2000</v>
      </c>
      <c r="L255" s="38">
        <v>5.3617001000000002</v>
      </c>
      <c r="M255" s="38">
        <v>-55.725422096860527</v>
      </c>
      <c r="N255" s="38">
        <v>-2.3719169999999999E-3</v>
      </c>
      <c r="O255" s="38">
        <v>21808.75</v>
      </c>
      <c r="P255" s="38">
        <v>327.09519999999998</v>
      </c>
      <c r="Q255" s="38">
        <v>1.16226285E-6</v>
      </c>
      <c r="R255" s="38">
        <v>-35220.643599999996</v>
      </c>
      <c r="S255" s="38">
        <v>800</v>
      </c>
      <c r="T255" s="38">
        <v>-71.54729900000001</v>
      </c>
      <c r="U255" s="38">
        <v>495.40395458770172</v>
      </c>
      <c r="V255" s="38">
        <v>3.2065582999999995E-2</v>
      </c>
      <c r="W255" s="38">
        <v>8379583.75</v>
      </c>
      <c r="X255" s="38">
        <v>327.09519999999998</v>
      </c>
      <c r="Y255" s="38">
        <v>4.0097849999999998E-8</v>
      </c>
      <c r="Z255" s="38">
        <v>-96751.38029999999</v>
      </c>
      <c r="AA255" s="38">
        <v>1000</v>
      </c>
      <c r="AB255" s="38">
        <v>-75.917302000000007</v>
      </c>
      <c r="AC255" s="38">
        <v>500.63086888011935</v>
      </c>
      <c r="AD255" s="38">
        <v>4.2570582999999995E-2</v>
      </c>
      <c r="AE255" s="38">
        <v>59583.75</v>
      </c>
      <c r="AF255" s="38">
        <v>327.09519999999998</v>
      </c>
      <c r="AG255" s="38">
        <v>4.0097849999999998E-8</v>
      </c>
      <c r="AH255" s="38">
        <v>-73976.385299999994</v>
      </c>
      <c r="AI255" s="38">
        <v>1043</v>
      </c>
      <c r="AJ255" s="38">
        <v>327.94270999999998</v>
      </c>
      <c r="AK255" s="38">
        <v>-2306.1382244347701</v>
      </c>
      <c r="AL255" s="38">
        <v>-0.151034417</v>
      </c>
      <c r="AM255" s="38">
        <v>59583.75</v>
      </c>
      <c r="AN255" s="38">
        <v>327.09519999999998</v>
      </c>
      <c r="AO255" s="38">
        <v>4.0097849999999998E-8</v>
      </c>
      <c r="AP255" s="38">
        <v>136636.59770000001</v>
      </c>
      <c r="AQ255" s="38">
        <v>1060</v>
      </c>
      <c r="AR255" s="38">
        <v>24.358700999999996</v>
      </c>
      <c r="AS255" s="38">
        <v>-191.36466592213023</v>
      </c>
      <c r="AT255" s="38">
        <v>-7.8344169999999998E-3</v>
      </c>
      <c r="AU255" s="38">
        <v>59583.75</v>
      </c>
      <c r="AV255" s="38">
        <v>327.09519999999998</v>
      </c>
      <c r="AW255" s="38">
        <v>4.0097849999999998E-8</v>
      </c>
      <c r="AX255" s="38">
        <v>-24262.925300000003</v>
      </c>
      <c r="AY255" s="38">
        <v>1185</v>
      </c>
      <c r="AZ255" s="38">
        <v>3.8407000999999994</v>
      </c>
      <c r="BA255" s="38">
        <v>-44.015976893206179</v>
      </c>
      <c r="BB255" s="38">
        <v>1.7582999999999943E-5</v>
      </c>
      <c r="BC255" s="38">
        <v>119097.75</v>
      </c>
      <c r="BD255" s="38">
        <v>327.09519999999998</v>
      </c>
      <c r="BE255" s="38">
        <v>4.0097849999999998E-8</v>
      </c>
      <c r="BF255" s="38">
        <v>-37866.226089999996</v>
      </c>
      <c r="BG255" s="38">
        <v>1667</v>
      </c>
      <c r="BH255" s="38">
        <v>2.6126999999999985</v>
      </c>
      <c r="BI255" s="38">
        <v>-35.564217195065375</v>
      </c>
      <c r="BJ255" s="38">
        <v>6.129830000000001E-4</v>
      </c>
      <c r="BK255" s="38">
        <v>59583.75</v>
      </c>
      <c r="BL255" s="38">
        <v>327.09519999999998</v>
      </c>
      <c r="BM255" s="38">
        <v>4.0097849999999998E-8</v>
      </c>
      <c r="BN255" s="38">
        <v>-38387.350109999999</v>
      </c>
      <c r="BO255" s="38">
        <v>1811</v>
      </c>
    </row>
    <row r="256" spans="1:67">
      <c r="A256" s="38" t="s">
        <v>736</v>
      </c>
      <c r="B256" s="38" t="s">
        <v>161</v>
      </c>
      <c r="C256" s="38" t="s">
        <v>737</v>
      </c>
      <c r="D256" s="38" t="s">
        <v>738</v>
      </c>
      <c r="E256" s="39">
        <v>162.20510000000002</v>
      </c>
      <c r="F256" s="38">
        <v>2.9039999999999999</v>
      </c>
      <c r="G256" s="76">
        <v>-95420</v>
      </c>
      <c r="H256" s="78">
        <v>35.33</v>
      </c>
      <c r="I256" s="38">
        <v>605</v>
      </c>
      <c r="J256" s="38" t="s">
        <v>706</v>
      </c>
      <c r="K256" s="38">
        <v>577</v>
      </c>
      <c r="L256" s="38">
        <v>10300</v>
      </c>
      <c r="M256" s="38" t="s">
        <v>152</v>
      </c>
      <c r="N256" s="38">
        <v>32</v>
      </c>
      <c r="O256" s="38">
        <v>0</v>
      </c>
      <c r="P256" s="38">
        <v>0</v>
      </c>
      <c r="Q256" s="38">
        <v>0</v>
      </c>
      <c r="R256" s="38">
        <v>0</v>
      </c>
      <c r="S256" s="38">
        <v>-944</v>
      </c>
      <c r="T256" s="42">
        <v>605</v>
      </c>
      <c r="U256" s="38">
        <v>4.5127510999999991</v>
      </c>
      <c r="V256" s="38">
        <v>21.531345744807425</v>
      </c>
      <c r="W256" s="38">
        <v>-1.0994518E-2</v>
      </c>
      <c r="X256" s="38">
        <v>-47012.125</v>
      </c>
      <c r="Y256" s="38">
        <v>175.7868</v>
      </c>
      <c r="Z256" s="38">
        <v>1.1474112749999999E-6</v>
      </c>
      <c r="AA256" s="38">
        <v>-96193.314750000005</v>
      </c>
      <c r="AB256" s="38">
        <v>577</v>
      </c>
      <c r="AC256" s="38">
        <v>-9.6592499000000025</v>
      </c>
      <c r="AD256" s="38">
        <v>97.129836423629897</v>
      </c>
      <c r="AE256" s="38">
        <v>-1.6405179999999999E-3</v>
      </c>
      <c r="AF256" s="38">
        <v>-57462.125</v>
      </c>
      <c r="AG256" s="38">
        <v>175.7868</v>
      </c>
      <c r="AH256" s="38">
        <v>1.1474112749999999E-6</v>
      </c>
      <c r="AI256" s="38">
        <v>-90920.314750000005</v>
      </c>
      <c r="AJ256" s="42">
        <v>605</v>
      </c>
      <c r="AK256" s="38">
        <v>2</v>
      </c>
      <c r="AL256" s="38">
        <v>32</v>
      </c>
      <c r="AM256" s="38">
        <v>1</v>
      </c>
      <c r="AN256" s="38">
        <v>20</v>
      </c>
      <c r="AO256" s="38">
        <v>1.5</v>
      </c>
    </row>
    <row r="257" spans="1:67">
      <c r="A257" s="38" t="s">
        <v>736</v>
      </c>
      <c r="B257" s="38" t="s">
        <v>184</v>
      </c>
      <c r="C257" s="38" t="s">
        <v>737</v>
      </c>
      <c r="D257" s="38"/>
      <c r="E257" s="39">
        <v>162.20510000000002</v>
      </c>
      <c r="F257" s="38">
        <v>6.6299999999999996E-3</v>
      </c>
      <c r="G257" s="76">
        <v>-60700</v>
      </c>
      <c r="H257" s="78">
        <v>82.242999999999995</v>
      </c>
      <c r="I257" s="38">
        <v>2000</v>
      </c>
      <c r="J257" s="38" t="s">
        <v>706</v>
      </c>
      <c r="K257" s="42">
        <v>2000</v>
      </c>
      <c r="L257" s="38">
        <v>2.5317500999999965</v>
      </c>
      <c r="M257" s="38">
        <v>-17.173382311756455</v>
      </c>
      <c r="N257" s="38">
        <v>-1.6595179999999998E-3</v>
      </c>
      <c r="O257" s="38">
        <v>-1962.125</v>
      </c>
      <c r="P257" s="38">
        <v>175.7868</v>
      </c>
      <c r="Q257" s="38">
        <v>1.1474112749999999E-6</v>
      </c>
      <c r="R257" s="38">
        <v>-61536.314749999998</v>
      </c>
      <c r="S257" s="38">
        <v>800</v>
      </c>
      <c r="T257" s="38">
        <v>-74.377249000000006</v>
      </c>
      <c r="U257" s="38">
        <v>533.95599437280578</v>
      </c>
      <c r="V257" s="38">
        <v>3.2777981999999997E-2</v>
      </c>
      <c r="W257" s="38">
        <v>8355812.875</v>
      </c>
      <c r="X257" s="38">
        <v>175.7868</v>
      </c>
      <c r="Y257" s="38">
        <v>2.5246274999999998E-8</v>
      </c>
      <c r="Z257" s="38">
        <v>-123067.05145</v>
      </c>
      <c r="AA257" s="38">
        <v>1000</v>
      </c>
      <c r="AB257" s="38">
        <v>-78.747252000000003</v>
      </c>
      <c r="AC257" s="38">
        <v>539.18290866522329</v>
      </c>
      <c r="AD257" s="38">
        <v>4.3282981999999998E-2</v>
      </c>
      <c r="AE257" s="38">
        <v>35812.875</v>
      </c>
      <c r="AF257" s="38">
        <v>175.7868</v>
      </c>
      <c r="AG257" s="38">
        <v>2.5246274999999998E-8</v>
      </c>
      <c r="AH257" s="38">
        <v>-100292.05645</v>
      </c>
      <c r="AI257" s="38">
        <v>1043</v>
      </c>
      <c r="AJ257" s="38">
        <v>325.11275999999998</v>
      </c>
      <c r="AK257" s="38">
        <v>-2267.5861846496659</v>
      </c>
      <c r="AL257" s="38">
        <v>-0.15032201799999997</v>
      </c>
      <c r="AM257" s="38">
        <v>35812.875</v>
      </c>
      <c r="AN257" s="38">
        <v>175.7868</v>
      </c>
      <c r="AO257" s="38">
        <v>2.5246274999999998E-8</v>
      </c>
      <c r="AP257" s="38">
        <v>110320.92655</v>
      </c>
      <c r="AQ257" s="38">
        <v>1060</v>
      </c>
      <c r="AR257" s="38">
        <v>21.528750999999996</v>
      </c>
      <c r="AS257" s="38">
        <v>-152.81262613702617</v>
      </c>
      <c r="AT257" s="38">
        <v>-7.1220179999999999E-3</v>
      </c>
      <c r="AU257" s="38">
        <v>35812.875</v>
      </c>
      <c r="AV257" s="38">
        <v>175.7868</v>
      </c>
      <c r="AW257" s="38">
        <v>2.5246274999999998E-8</v>
      </c>
      <c r="AX257" s="38">
        <v>-50578.596449999997</v>
      </c>
      <c r="AY257" s="38">
        <v>1185</v>
      </c>
      <c r="AZ257" s="38">
        <v>1.0107500999999957</v>
      </c>
      <c r="BA257" s="38">
        <v>-5.463937108102094</v>
      </c>
      <c r="BB257" s="38">
        <v>7.2998200000000001E-4</v>
      </c>
      <c r="BC257" s="38">
        <v>95326.875</v>
      </c>
      <c r="BD257" s="38">
        <v>175.7868</v>
      </c>
      <c r="BE257" s="38">
        <v>2.5246274999999998E-8</v>
      </c>
      <c r="BF257" s="38">
        <v>-64181.897239999998</v>
      </c>
      <c r="BG257" s="38">
        <v>1667</v>
      </c>
      <c r="BH257" s="38">
        <v>-0.2172500000000035</v>
      </c>
      <c r="BI257" s="38">
        <v>2.9878225900386717</v>
      </c>
      <c r="BJ257" s="38">
        <v>1.3253820000000002E-3</v>
      </c>
      <c r="BK257" s="38">
        <v>35812.875</v>
      </c>
      <c r="BL257" s="38">
        <v>175.7868</v>
      </c>
      <c r="BM257" s="38">
        <v>2.5246274999999998E-8</v>
      </c>
      <c r="BN257" s="38">
        <v>-64703.021260000001</v>
      </c>
      <c r="BO257" s="38">
        <v>1811</v>
      </c>
    </row>
    <row r="258" spans="1:67">
      <c r="A258" s="38" t="s">
        <v>22</v>
      </c>
      <c r="B258" s="38" t="s">
        <v>161</v>
      </c>
      <c r="C258" s="38" t="s">
        <v>711</v>
      </c>
      <c r="D258" s="38" t="s">
        <v>697</v>
      </c>
      <c r="E258" s="39">
        <v>71.846400000000003</v>
      </c>
      <c r="F258" s="38">
        <v>5.7</v>
      </c>
      <c r="G258" s="76">
        <v>-65000</v>
      </c>
      <c r="H258" s="78">
        <v>14.52</v>
      </c>
      <c r="I258" s="44">
        <v>2000</v>
      </c>
      <c r="J258" s="38" t="s">
        <v>739</v>
      </c>
      <c r="K258" s="45">
        <v>1652</v>
      </c>
      <c r="L258" s="38">
        <v>5750</v>
      </c>
      <c r="M258" s="38" t="s">
        <v>152</v>
      </c>
      <c r="N258" s="38">
        <v>16.3</v>
      </c>
      <c r="O258" s="38">
        <v>0</v>
      </c>
      <c r="P258" s="38">
        <v>0</v>
      </c>
      <c r="Q258" s="38">
        <v>0</v>
      </c>
      <c r="R258" s="38">
        <v>0</v>
      </c>
      <c r="S258" s="38">
        <v>-2246</v>
      </c>
      <c r="T258" s="42">
        <v>2000</v>
      </c>
      <c r="U258" s="38">
        <v>2.2484500000000001</v>
      </c>
      <c r="V258" s="38">
        <v>-3.9036521233362009</v>
      </c>
      <c r="W258" s="38">
        <v>-3.4493785000000001E-3</v>
      </c>
      <c r="X258" s="38">
        <v>13005.4005</v>
      </c>
      <c r="Y258" s="38">
        <v>249.11199999999999</v>
      </c>
      <c r="Z258" s="38">
        <v>1.2621420749999998E-6</v>
      </c>
      <c r="AA258" s="38">
        <v>-66807.058149999997</v>
      </c>
      <c r="AB258" s="38">
        <v>800</v>
      </c>
      <c r="AC258" s="38">
        <v>-74.660550000000001</v>
      </c>
      <c r="AD258" s="38">
        <v>547.22573147737648</v>
      </c>
      <c r="AE258" s="38">
        <v>3.09881215E-2</v>
      </c>
      <c r="AF258" s="38">
        <v>8370780.4005000005</v>
      </c>
      <c r="AG258" s="38">
        <v>249.11199999999999</v>
      </c>
      <c r="AH258" s="38">
        <v>1.3997707500000002E-7</v>
      </c>
      <c r="AI258" s="38">
        <v>-128337.79485000001</v>
      </c>
      <c r="AJ258" s="38">
        <v>1000</v>
      </c>
      <c r="AK258" s="38">
        <v>-79.030550000000005</v>
      </c>
      <c r="AL258" s="38">
        <v>552.4526220465284</v>
      </c>
      <c r="AM258" s="38">
        <v>4.1493121500000001E-2</v>
      </c>
      <c r="AN258" s="38">
        <v>50780.400500000003</v>
      </c>
      <c r="AO258" s="38">
        <v>249.11199999999999</v>
      </c>
      <c r="AP258" s="38">
        <v>1.3997707500000002E-7</v>
      </c>
      <c r="AQ258" s="38">
        <v>-105562.79985</v>
      </c>
      <c r="AR258" s="38">
        <v>1043</v>
      </c>
      <c r="AS258" s="38">
        <v>324.82945000000001</v>
      </c>
      <c r="AT258" s="38">
        <v>-2254.3163758700834</v>
      </c>
      <c r="AU258" s="38">
        <v>-0.15211187849999999</v>
      </c>
      <c r="AV258" s="38">
        <v>50780.400500000003</v>
      </c>
      <c r="AW258" s="38">
        <v>249.11199999999999</v>
      </c>
      <c r="AX258" s="38">
        <v>1.3997707500000002E-7</v>
      </c>
      <c r="AY258" s="38">
        <v>105050.18315</v>
      </c>
      <c r="AZ258" s="38">
        <v>1060</v>
      </c>
      <c r="BA258" s="38">
        <v>21.245449999999998</v>
      </c>
      <c r="BB258" s="38">
        <v>-139.54288905166138</v>
      </c>
      <c r="BC258" s="38">
        <v>-8.9118784999999996E-3</v>
      </c>
      <c r="BD258" s="38">
        <v>50780.400500000003</v>
      </c>
      <c r="BE258" s="38">
        <v>249.11199999999999</v>
      </c>
      <c r="BF258" s="38">
        <v>1.3997707500000002E-7</v>
      </c>
      <c r="BG258" s="42">
        <v>-55849.339850000004</v>
      </c>
      <c r="BH258" s="38">
        <v>1185</v>
      </c>
      <c r="BI258" s="38">
        <v>0.72744999999999926</v>
      </c>
      <c r="BJ258" s="38">
        <v>7.805792707514378</v>
      </c>
      <c r="BK258" s="38">
        <v>-1.0598784999999999E-3</v>
      </c>
      <c r="BL258" s="38">
        <v>110294.4005</v>
      </c>
      <c r="BM258">
        <v>249.11199999999999</v>
      </c>
      <c r="BN258">
        <v>1.3997707500000002E-7</v>
      </c>
      <c r="BO258">
        <v>-69452.640639999998</v>
      </c>
    </row>
    <row r="259" spans="1:67">
      <c r="A259" s="38" t="s">
        <v>58</v>
      </c>
      <c r="B259" s="38" t="s">
        <v>161</v>
      </c>
      <c r="C259" s="38" t="s">
        <v>740</v>
      </c>
      <c r="D259" s="38" t="s">
        <v>741</v>
      </c>
      <c r="E259" s="39">
        <v>87.913000000000011</v>
      </c>
      <c r="F259" s="38">
        <v>4.74</v>
      </c>
      <c r="G259" s="76">
        <v>-23810</v>
      </c>
      <c r="H259" s="78">
        <v>14.414999999999999</v>
      </c>
      <c r="I259" s="44">
        <v>2000</v>
      </c>
      <c r="J259" s="38" t="s">
        <v>742</v>
      </c>
      <c r="K259" s="38">
        <v>411</v>
      </c>
      <c r="L259" s="38">
        <v>560</v>
      </c>
      <c r="M259" s="38" t="s">
        <v>165</v>
      </c>
      <c r="N259" s="38">
        <v>17.350999999999999</v>
      </c>
      <c r="O259" s="38">
        <v>0</v>
      </c>
      <c r="P259" s="38">
        <v>0</v>
      </c>
      <c r="Q259" s="38">
        <v>0</v>
      </c>
      <c r="R259" s="38">
        <v>0</v>
      </c>
      <c r="S259" s="38">
        <v>-4921</v>
      </c>
      <c r="T259" s="38">
        <v>598</v>
      </c>
      <c r="U259" s="38">
        <v>95</v>
      </c>
      <c r="V259" s="38" t="s">
        <v>165</v>
      </c>
      <c r="W259" s="38">
        <v>20.3062</v>
      </c>
      <c r="X259" s="38">
        <v>-7.3212199999999998E-3</v>
      </c>
      <c r="Y259" s="38">
        <v>-19099.599999999999</v>
      </c>
      <c r="Z259" s="38">
        <v>0</v>
      </c>
      <c r="AA259" s="38">
        <v>2.8359900000000002E-6</v>
      </c>
      <c r="AB259" s="38">
        <v>-4550</v>
      </c>
      <c r="AC259" s="38">
        <v>1465</v>
      </c>
      <c r="AD259" s="38">
        <v>7670</v>
      </c>
      <c r="AE259" s="38" t="s">
        <v>152</v>
      </c>
      <c r="AF259" s="38">
        <v>15</v>
      </c>
      <c r="AG259" s="38">
        <v>0</v>
      </c>
      <c r="AH259" s="38">
        <v>0</v>
      </c>
      <c r="AI259" s="38">
        <v>0</v>
      </c>
      <c r="AJ259" s="38">
        <v>0</v>
      </c>
      <c r="AK259" s="38">
        <v>4085</v>
      </c>
      <c r="AL259" s="42">
        <v>2000</v>
      </c>
      <c r="AM259" s="38">
        <v>95.578001900000004</v>
      </c>
      <c r="AN259" s="38">
        <v>-597.1534461191867</v>
      </c>
      <c r="AO259" s="38">
        <v>-0.1030325</v>
      </c>
      <c r="AP259" s="38">
        <v>-1592575</v>
      </c>
      <c r="AQ259" s="38">
        <v>0</v>
      </c>
      <c r="AR259" s="38">
        <v>1.1221649999999999E-6</v>
      </c>
      <c r="AS259" s="38">
        <v>6270.0316999999995</v>
      </c>
      <c r="AT259" s="38">
        <v>368.3</v>
      </c>
      <c r="AU259" s="38">
        <v>93.315001899999999</v>
      </c>
      <c r="AV259" s="38">
        <v>-581.97050043324589</v>
      </c>
      <c r="AW259" s="38">
        <v>-0.1012865</v>
      </c>
      <c r="AX259" s="38">
        <v>-1514775</v>
      </c>
      <c r="AY259" s="38">
        <v>0</v>
      </c>
      <c r="AZ259" s="38">
        <v>1.1221649999999999E-6</v>
      </c>
      <c r="BA259" s="38">
        <v>5154.9231</v>
      </c>
      <c r="BB259" s="38">
        <v>388.36</v>
      </c>
      <c r="BC259" s="38">
        <v>85.188001999999997</v>
      </c>
      <c r="BD259" s="38">
        <v>-534.04497134792177</v>
      </c>
      <c r="BE259" s="38">
        <v>-8.8775499999999993E-2</v>
      </c>
      <c r="BF259" s="38">
        <v>-1514775</v>
      </c>
      <c r="BG259" s="38">
        <v>0</v>
      </c>
      <c r="BH259" s="38">
        <v>1.1221649999999999E-6</v>
      </c>
      <c r="BI259" s="38">
        <v>3472.6739196999988</v>
      </c>
      <c r="BJ259" s="38">
        <v>411</v>
      </c>
      <c r="BK259" s="38">
        <v>-12.547999999999998</v>
      </c>
      <c r="BL259" s="38">
        <v>77.123554964861739</v>
      </c>
      <c r="BM259" s="38">
        <v>1.1202500000000001E-2</v>
      </c>
      <c r="BN259" s="38">
        <v>-37775</v>
      </c>
      <c r="BO259" s="38">
        <v>0</v>
      </c>
    </row>
    <row r="260" spans="1:67">
      <c r="A260" s="38" t="s">
        <v>59</v>
      </c>
      <c r="B260" s="38" t="s">
        <v>743</v>
      </c>
      <c r="C260" s="38" t="s">
        <v>744</v>
      </c>
      <c r="D260" s="38" t="s">
        <v>745</v>
      </c>
      <c r="E260" s="39">
        <v>119.97900000000001</v>
      </c>
      <c r="F260" s="38">
        <v>4.87</v>
      </c>
      <c r="G260" s="76">
        <v>-40000</v>
      </c>
      <c r="H260" s="78">
        <v>12.874000000000001</v>
      </c>
      <c r="I260" s="38">
        <v>1400</v>
      </c>
      <c r="J260" s="38" t="s">
        <v>746</v>
      </c>
      <c r="K260" s="42">
        <v>1400</v>
      </c>
      <c r="L260" s="38">
        <v>13.8741494</v>
      </c>
      <c r="M260" s="38">
        <v>-95.829396217197427</v>
      </c>
      <c r="N260" s="38">
        <v>-7.9002599999999992E-3</v>
      </c>
      <c r="O260" s="38">
        <v>13875</v>
      </c>
      <c r="P260" s="38">
        <v>567.73602000000005</v>
      </c>
      <c r="Q260" s="38">
        <v>1.1288961499999999E-6</v>
      </c>
      <c r="R260" s="38">
        <v>-41500.635300000002</v>
      </c>
      <c r="S260" s="38">
        <v>368.3</v>
      </c>
      <c r="T260" s="38">
        <v>9.3481494000000005</v>
      </c>
      <c r="U260" s="38">
        <v>-65.463504845316066</v>
      </c>
      <c r="V260" s="38">
        <v>-4.4082599999999998E-3</v>
      </c>
      <c r="W260" s="38">
        <v>169475</v>
      </c>
      <c r="X260" s="38">
        <v>567.73602000000005</v>
      </c>
      <c r="Y260" s="38">
        <v>1.1288961499999999E-6</v>
      </c>
      <c r="Z260" s="38">
        <v>-43730.852500000001</v>
      </c>
      <c r="AA260" s="38">
        <v>388.36</v>
      </c>
      <c r="AB260" s="38">
        <v>-6.9058504000000003</v>
      </c>
      <c r="AC260" s="38">
        <v>30.387553325332476</v>
      </c>
      <c r="AD260" s="38">
        <v>2.0613740000000002E-2</v>
      </c>
      <c r="AE260" s="38">
        <v>169475</v>
      </c>
      <c r="AF260" s="38">
        <v>567.73602000000005</v>
      </c>
      <c r="AG260" s="38">
        <v>1.1288961499999999E-6</v>
      </c>
      <c r="AH260" s="38">
        <v>-47095.350860599996</v>
      </c>
      <c r="AI260" s="38">
        <v>432</v>
      </c>
      <c r="AJ260" s="38">
        <v>3.9421496000000005</v>
      </c>
      <c r="AK260" s="38">
        <v>-21.668474742633727</v>
      </c>
      <c r="AL260" s="38">
        <v>-1.1242599999999998E-3</v>
      </c>
      <c r="AM260" s="38">
        <v>1259475</v>
      </c>
      <c r="AN260" s="38">
        <v>567.73602000000005</v>
      </c>
      <c r="AO260" s="38">
        <v>1.1288961499999999E-6</v>
      </c>
      <c r="AP260" s="38">
        <v>-51512.143499999998</v>
      </c>
      <c r="AQ260" s="38">
        <v>800</v>
      </c>
      <c r="AR260" s="38">
        <v>-72.966849499999995</v>
      </c>
      <c r="AS260" s="38">
        <v>529.46090194192834</v>
      </c>
      <c r="AT260" s="38">
        <v>3.3313239999999994E-2</v>
      </c>
      <c r="AU260" s="38">
        <v>9617250</v>
      </c>
      <c r="AV260" s="38">
        <v>567.73602000000005</v>
      </c>
      <c r="AW260" s="38">
        <v>6.7311499999999999E-9</v>
      </c>
      <c r="AX260" s="38">
        <v>-113042.8802</v>
      </c>
      <c r="AY260" s="38">
        <v>881.8</v>
      </c>
      <c r="AZ260" s="38">
        <v>-71.215249700000001</v>
      </c>
      <c r="BA260" s="38">
        <v>548.37658736846618</v>
      </c>
      <c r="BB260" s="38">
        <v>3.0436099999999994E-2</v>
      </c>
      <c r="BC260" s="38">
        <v>8499287</v>
      </c>
      <c r="BD260" s="38">
        <v>567.73602000000005</v>
      </c>
      <c r="BE260" s="38">
        <v>-1.1268849999999998E-8</v>
      </c>
      <c r="BF260" s="38">
        <v>-136682.11600000001</v>
      </c>
      <c r="BG260" s="38">
        <v>1000</v>
      </c>
      <c r="BH260" s="38">
        <v>-75.585252699999998</v>
      </c>
      <c r="BI260" s="38">
        <v>553.60350166088381</v>
      </c>
      <c r="BJ260" s="38">
        <v>4.0941099999999994E-2</v>
      </c>
      <c r="BK260" s="38">
        <v>179287</v>
      </c>
      <c r="BL260" s="38">
        <v>567.73602000000005</v>
      </c>
      <c r="BM260" s="38">
        <v>-1.1268849999999998E-8</v>
      </c>
      <c r="BN260" s="38">
        <v>-113907.121</v>
      </c>
      <c r="BO260" s="38">
        <v>1043</v>
      </c>
    </row>
    <row r="261" spans="1:67">
      <c r="A261" s="38" t="s">
        <v>59</v>
      </c>
      <c r="B261" s="38" t="s">
        <v>747</v>
      </c>
      <c r="C261" s="38" t="s">
        <v>744</v>
      </c>
      <c r="D261" s="38" t="s">
        <v>748</v>
      </c>
      <c r="E261" s="39">
        <v>119.97900000000001</v>
      </c>
      <c r="F261" s="38">
        <v>5</v>
      </c>
      <c r="G261" s="76">
        <v>-41000</v>
      </c>
      <c r="H261" s="78">
        <v>12.647</v>
      </c>
      <c r="I261" s="38">
        <v>1000</v>
      </c>
      <c r="J261" s="38" t="s">
        <v>749</v>
      </c>
      <c r="K261" s="42">
        <v>1000</v>
      </c>
      <c r="L261" s="38">
        <v>4.6724996999999995</v>
      </c>
      <c r="M261" s="38">
        <v>-20.509595590536719</v>
      </c>
      <c r="N261" s="38">
        <v>-3.6205299999999994E-3</v>
      </c>
      <c r="O261" s="38">
        <v>-38447</v>
      </c>
      <c r="P261" s="38">
        <v>0</v>
      </c>
      <c r="Q261" s="38">
        <v>5.1181999999999993E-7</v>
      </c>
      <c r="R261" s="38">
        <v>-39643.635300000002</v>
      </c>
      <c r="S261" s="38">
        <v>368.3</v>
      </c>
      <c r="T261" s="38">
        <v>0.14649969999999968</v>
      </c>
      <c r="U261" s="38">
        <v>9.8562957813446133</v>
      </c>
      <c r="V261" s="38">
        <v>-1.2852999999999975E-4</v>
      </c>
      <c r="W261" s="38">
        <v>117153</v>
      </c>
      <c r="X261" s="38">
        <v>0</v>
      </c>
      <c r="Y261" s="38">
        <v>5.1181999999999993E-7</v>
      </c>
      <c r="Z261" s="38">
        <v>-41873.852500000001</v>
      </c>
      <c r="AA261" s="38">
        <v>388.36</v>
      </c>
      <c r="AB261" s="38">
        <v>-16.107500100000003</v>
      </c>
      <c r="AC261" s="38">
        <v>105.7073539519932</v>
      </c>
      <c r="AD261" s="38">
        <v>2.4893470000000004E-2</v>
      </c>
      <c r="AE261" s="38">
        <v>117153</v>
      </c>
      <c r="AF261" s="38">
        <v>0</v>
      </c>
      <c r="AG261" s="38">
        <v>5.1181999999999993E-7</v>
      </c>
      <c r="AH261" s="38">
        <v>-45238.350860599996</v>
      </c>
      <c r="AI261" s="38">
        <v>432</v>
      </c>
      <c r="AJ261" s="38">
        <v>-5.2595001000000003</v>
      </c>
      <c r="AK261" s="38">
        <v>53.651325884026988</v>
      </c>
      <c r="AL261" s="38">
        <v>3.1554700000000005E-3</v>
      </c>
      <c r="AM261" s="38">
        <v>1207153</v>
      </c>
      <c r="AN261" s="38">
        <v>0</v>
      </c>
      <c r="AO261" s="38">
        <v>5.1181999999999993E-7</v>
      </c>
      <c r="AP261" s="38">
        <v>-49655.143499999998</v>
      </c>
      <c r="AQ261" s="38">
        <v>800</v>
      </c>
      <c r="AR261" s="38">
        <v>-82.168499199999999</v>
      </c>
      <c r="AS261" s="38">
        <v>604.78070256858905</v>
      </c>
      <c r="AT261" s="38">
        <v>3.7592969999999996E-2</v>
      </c>
      <c r="AU261" s="38">
        <v>9564928</v>
      </c>
      <c r="AV261" s="38">
        <v>0</v>
      </c>
      <c r="AW261" s="38">
        <v>-6.1034499999999998E-7</v>
      </c>
      <c r="AX261" s="38">
        <v>-111185.8802</v>
      </c>
      <c r="AY261" s="38">
        <v>881.8</v>
      </c>
      <c r="AZ261" s="38">
        <v>-80.416899400000005</v>
      </c>
      <c r="BA261" s="38">
        <v>623.69638799512688</v>
      </c>
      <c r="BB261" s="38">
        <v>3.4715829999999996E-2</v>
      </c>
      <c r="BC261" s="38">
        <v>8446965</v>
      </c>
      <c r="BD261" s="38">
        <v>0</v>
      </c>
      <c r="BE261" s="38">
        <v>-6.2834499999999995E-7</v>
      </c>
      <c r="BF261" s="38">
        <v>-134825.11600000001</v>
      </c>
      <c r="BG261" s="42">
        <v>1000</v>
      </c>
      <c r="BH261" s="38">
        <v>2</v>
      </c>
      <c r="BI261" s="38">
        <v>32</v>
      </c>
      <c r="BJ261" s="38">
        <v>1</v>
      </c>
      <c r="BK261" s="38">
        <v>81</v>
      </c>
      <c r="BL261" s="38">
        <v>2</v>
      </c>
    </row>
    <row r="262" spans="1:67">
      <c r="A262" s="38" t="s">
        <v>750</v>
      </c>
      <c r="B262" s="38" t="s">
        <v>155</v>
      </c>
      <c r="C262" s="38" t="s">
        <v>751</v>
      </c>
      <c r="D262" s="38"/>
      <c r="E262" s="39">
        <v>151.91060000000002</v>
      </c>
      <c r="F262" s="38" t="s">
        <v>370</v>
      </c>
      <c r="G262" s="76">
        <v>-222800</v>
      </c>
      <c r="H262" s="78">
        <v>28.908999999999999</v>
      </c>
      <c r="I262" s="38">
        <v>1200</v>
      </c>
      <c r="J262" s="38" t="s">
        <v>752</v>
      </c>
      <c r="K262" s="42">
        <v>1200</v>
      </c>
      <c r="L262" s="38">
        <v>-41.456199000000005</v>
      </c>
      <c r="M262" s="38">
        <v>446.53843420553392</v>
      </c>
      <c r="N262" s="38">
        <v>4.4142360000000002E-3</v>
      </c>
      <c r="O262" s="38">
        <v>-253651</v>
      </c>
      <c r="P262" s="38">
        <v>-3150.5120000000002</v>
      </c>
      <c r="Q262" s="38">
        <v>5.3998529999999995E-7</v>
      </c>
      <c r="R262" s="38">
        <v>-205837.9957</v>
      </c>
      <c r="S262" s="38">
        <v>368.3</v>
      </c>
      <c r="T262" s="38">
        <v>-43.719199200000006</v>
      </c>
      <c r="U262" s="38">
        <v>461.721381273254</v>
      </c>
      <c r="V262" s="38">
        <v>6.1602360000000004E-3</v>
      </c>
      <c r="W262" s="38">
        <v>-175851</v>
      </c>
      <c r="X262" s="38">
        <v>-3150.5120000000002</v>
      </c>
      <c r="Y262" s="38">
        <v>5.3998529999999995E-7</v>
      </c>
      <c r="Z262" s="38">
        <v>-206953.10430000001</v>
      </c>
      <c r="AA262" s="38">
        <v>388.36</v>
      </c>
      <c r="AB262" s="38">
        <v>-51.846199100000007</v>
      </c>
      <c r="AC262" s="38">
        <v>509.64691035857845</v>
      </c>
      <c r="AD262" s="38">
        <v>1.8671236000000001E-2</v>
      </c>
      <c r="AE262" s="38">
        <v>-175851</v>
      </c>
      <c r="AF262" s="38">
        <v>-3150.5120000000002</v>
      </c>
      <c r="AG262" s="38">
        <v>5.3998529999999995E-7</v>
      </c>
      <c r="AH262" s="38">
        <v>-208635.32870000001</v>
      </c>
      <c r="AI262" s="38">
        <v>432</v>
      </c>
      <c r="AJ262" s="38">
        <v>-46.422199100000007</v>
      </c>
      <c r="AK262" s="38">
        <v>483.61889632459526</v>
      </c>
      <c r="AL262" s="38">
        <v>7.8022360000000006E-3</v>
      </c>
      <c r="AM262" s="38">
        <v>369149</v>
      </c>
      <c r="AN262" s="38">
        <v>-3150.5120000000002</v>
      </c>
      <c r="AO262" s="38">
        <v>5.3998529999999995E-7</v>
      </c>
      <c r="AP262" s="38">
        <v>-210843.74979999999</v>
      </c>
      <c r="AQ262" s="38">
        <v>800</v>
      </c>
      <c r="AR262" s="38">
        <v>-123.33119810000001</v>
      </c>
      <c r="AS262" s="38">
        <v>1034.7482722406962</v>
      </c>
      <c r="AT262" s="38">
        <v>4.2239736E-2</v>
      </c>
      <c r="AU262" s="38">
        <v>8726924</v>
      </c>
      <c r="AV262" s="38">
        <v>-3150.5120000000002</v>
      </c>
      <c r="AW262" s="38">
        <v>-5.8217969999999996E-7</v>
      </c>
      <c r="AX262" s="38">
        <v>-272374.4865</v>
      </c>
      <c r="AY262" s="38">
        <v>881.8</v>
      </c>
      <c r="AZ262" s="38">
        <v>-122.45539820000002</v>
      </c>
      <c r="BA262" s="38">
        <v>1044.2061149539654</v>
      </c>
      <c r="BB262" s="38">
        <v>4.0801166E-2</v>
      </c>
      <c r="BC262" s="38">
        <v>8167942.5</v>
      </c>
      <c r="BD262" s="38">
        <v>-3150.5120000000002</v>
      </c>
      <c r="BE262" s="38">
        <v>-5.911797E-7</v>
      </c>
      <c r="BF262" s="38">
        <v>-284194.10440000001</v>
      </c>
      <c r="BG262" s="38">
        <v>1000</v>
      </c>
      <c r="BH262" s="38">
        <v>-126.82540120000002</v>
      </c>
      <c r="BI262" s="38">
        <v>1049.4330292463831</v>
      </c>
      <c r="BJ262" s="38">
        <v>5.1306166E-2</v>
      </c>
      <c r="BK262" s="38">
        <v>-152057.5</v>
      </c>
      <c r="BL262" s="38">
        <v>-3150.5120000000002</v>
      </c>
      <c r="BM262" s="38">
        <v>-5.911797E-7</v>
      </c>
      <c r="BN262" s="38">
        <v>-261419.10939999999</v>
      </c>
      <c r="BO262" s="38">
        <v>1043</v>
      </c>
    </row>
    <row r="263" spans="1:67">
      <c r="A263" s="38" t="s">
        <v>38</v>
      </c>
      <c r="B263" s="38" t="s">
        <v>184</v>
      </c>
      <c r="C263" s="38" t="s">
        <v>753</v>
      </c>
      <c r="D263" s="38"/>
      <c r="E263" s="39">
        <v>1.0079400000000001</v>
      </c>
      <c r="F263" s="38">
        <v>4.0000000000000003E-5</v>
      </c>
      <c r="G263" s="76">
        <v>52103</v>
      </c>
      <c r="H263" s="78">
        <v>27.391999999999999</v>
      </c>
      <c r="I263" s="44">
        <v>5000</v>
      </c>
      <c r="J263" s="38"/>
      <c r="K263" s="42">
        <v>5000</v>
      </c>
      <c r="L263" s="38">
        <v>-4.0709498999999996</v>
      </c>
      <c r="M263" s="38">
        <v>20.310587715181043</v>
      </c>
      <c r="N263" s="38">
        <v>7.1932500000000004E-4</v>
      </c>
      <c r="O263" s="38">
        <v>-29072.75</v>
      </c>
      <c r="P263" s="38">
        <v>-192.74299999999999</v>
      </c>
      <c r="Q263" s="38">
        <v>-3.0919750000000001E-8</v>
      </c>
      <c r="R263" s="38">
        <v>52810.826399999998</v>
      </c>
      <c r="S263" s="42">
        <v>3000</v>
      </c>
      <c r="T263" s="38">
        <v>-1.2409998999999998</v>
      </c>
      <c r="U263" s="38">
        <v>-4.157129942355505</v>
      </c>
      <c r="V263" s="38">
        <v>1.175E-4</v>
      </c>
      <c r="W263">
        <v>0</v>
      </c>
      <c r="X263">
        <v>0</v>
      </c>
      <c r="Y263">
        <v>0</v>
      </c>
      <c r="Z263">
        <v>52256</v>
      </c>
      <c r="AA263" s="41">
        <v>5000</v>
      </c>
      <c r="AB263">
        <v>1</v>
      </c>
      <c r="AC263">
        <v>38</v>
      </c>
      <c r="AD263">
        <v>0.5</v>
      </c>
    </row>
    <row r="264" spans="1:67">
      <c r="A264" s="37" t="s">
        <v>18</v>
      </c>
      <c r="B264" t="s">
        <v>184</v>
      </c>
      <c r="C264" t="s">
        <v>754</v>
      </c>
      <c r="E264" s="39">
        <v>2.0158800000000001</v>
      </c>
      <c r="F264">
        <v>8.0000000000000007E-5</v>
      </c>
      <c r="G264" s="75">
        <v>0</v>
      </c>
      <c r="H264" s="77">
        <v>31.207000000000001</v>
      </c>
      <c r="I264" s="40">
        <v>5000</v>
      </c>
      <c r="K264">
        <v>3000</v>
      </c>
      <c r="L264">
        <v>0</v>
      </c>
      <c r="M264" t="s">
        <v>237</v>
      </c>
      <c r="N264">
        <v>7.4539999999999997</v>
      </c>
      <c r="O264">
        <v>2.3499999999999999E-4</v>
      </c>
      <c r="P264">
        <v>0</v>
      </c>
      <c r="Q264">
        <v>0</v>
      </c>
      <c r="R264">
        <v>0</v>
      </c>
      <c r="S264">
        <v>-3268</v>
      </c>
      <c r="T264" s="41">
        <v>5000</v>
      </c>
      <c r="U264">
        <v>1</v>
      </c>
      <c r="V264">
        <v>38</v>
      </c>
      <c r="W264">
        <v>1</v>
      </c>
    </row>
    <row r="265" spans="1:67">
      <c r="A265" s="38" t="s">
        <v>755</v>
      </c>
      <c r="B265" s="38" t="s">
        <v>184</v>
      </c>
      <c r="C265" s="38" t="s">
        <v>756</v>
      </c>
      <c r="D265" s="38"/>
      <c r="E265" s="39">
        <v>40.012680000000003</v>
      </c>
      <c r="F265" s="38">
        <v>1.64E-3</v>
      </c>
      <c r="G265" s="76">
        <v>-136870</v>
      </c>
      <c r="H265" s="78">
        <v>57.06</v>
      </c>
      <c r="I265" s="38">
        <v>2000</v>
      </c>
      <c r="J265" s="38"/>
      <c r="K265" s="42">
        <v>2000</v>
      </c>
      <c r="L265" s="38">
        <v>-4.2399210000000007</v>
      </c>
      <c r="M265" s="38">
        <v>69.04895738393725</v>
      </c>
      <c r="N265" s="38">
        <v>-1.3090599999999986E-4</v>
      </c>
      <c r="O265" s="38">
        <v>-61867.049499999994</v>
      </c>
      <c r="P265" s="38">
        <v>-645.33200000000011</v>
      </c>
      <c r="Q265" s="38">
        <v>2.7190099999999999E-8</v>
      </c>
      <c r="R265" s="38">
        <v>-132157.35879999999</v>
      </c>
      <c r="S265" s="42">
        <v>2000</v>
      </c>
      <c r="T265" s="38">
        <v>2</v>
      </c>
      <c r="U265" s="38">
        <v>38</v>
      </c>
      <c r="V265" s="38">
        <v>1</v>
      </c>
      <c r="W265" s="38">
        <v>31</v>
      </c>
      <c r="X265" s="38">
        <v>1</v>
      </c>
    </row>
    <row r="266" spans="1:67">
      <c r="A266" s="38" t="s">
        <v>19</v>
      </c>
      <c r="B266" s="38" t="s">
        <v>184</v>
      </c>
      <c r="C266" s="38" t="s">
        <v>757</v>
      </c>
      <c r="D266" s="38" t="s">
        <v>758</v>
      </c>
      <c r="E266" s="39">
        <v>18.015280000000001</v>
      </c>
      <c r="F266" s="38">
        <v>7.3999999999999999E-4</v>
      </c>
      <c r="G266" s="76">
        <v>-57795</v>
      </c>
      <c r="H266" s="78">
        <v>45.106000000000002</v>
      </c>
      <c r="I266" s="44">
        <v>5000</v>
      </c>
      <c r="J266" s="38" t="s">
        <v>759</v>
      </c>
      <c r="K266" s="45">
        <v>3000</v>
      </c>
      <c r="L266" s="38">
        <v>0</v>
      </c>
      <c r="M266" t="s">
        <v>237</v>
      </c>
      <c r="N266" s="38">
        <v>13.92501</v>
      </c>
      <c r="O266" s="51">
        <v>6.3522700000000001E-5</v>
      </c>
      <c r="P266" s="38">
        <v>8672045</v>
      </c>
      <c r="Q266" s="38">
        <v>0</v>
      </c>
      <c r="R266" s="38">
        <v>0</v>
      </c>
      <c r="S266" s="38">
        <v>-15036</v>
      </c>
      <c r="T266" s="42">
        <v>5000</v>
      </c>
      <c r="U266" s="38">
        <v>3.4874501999999987</v>
      </c>
      <c r="V266" s="38">
        <v>-11.816621479674723</v>
      </c>
      <c r="W266" s="38">
        <v>-1.2738385E-3</v>
      </c>
      <c r="X266" s="38">
        <v>-29312.5</v>
      </c>
      <c r="Y266" s="38">
        <v>-18.293998000000002</v>
      </c>
      <c r="Z266" s="38">
        <v>8.3117074999999997E-8</v>
      </c>
      <c r="AA266" s="45">
        <v>-56509.104050000002</v>
      </c>
      <c r="AB266" s="38">
        <v>3000</v>
      </c>
      <c r="AC266" s="38">
        <v>-2.2275100000000005</v>
      </c>
      <c r="AD266" s="38">
        <v>33.024213573713517</v>
      </c>
      <c r="AE266" s="38">
        <v>2.5822729999999997E-4</v>
      </c>
      <c r="AF266" s="38">
        <v>4336022.5</v>
      </c>
      <c r="AG266">
        <v>0</v>
      </c>
      <c r="AH266">
        <v>0</v>
      </c>
      <c r="AI266">
        <v>-67764.5</v>
      </c>
      <c r="AJ266" s="41">
        <v>5000</v>
      </c>
      <c r="AK266">
        <v>2</v>
      </c>
      <c r="AL266">
        <v>38</v>
      </c>
      <c r="AM266">
        <v>1</v>
      </c>
      <c r="AN266">
        <v>65</v>
      </c>
      <c r="AO266">
        <v>0.5</v>
      </c>
    </row>
    <row r="267" spans="1:67">
      <c r="A267" s="38" t="s">
        <v>760</v>
      </c>
      <c r="B267" s="38" t="s">
        <v>184</v>
      </c>
      <c r="C267" s="38" t="s">
        <v>761</v>
      </c>
      <c r="D267" s="38"/>
      <c r="E267" s="39">
        <v>34.014679999999998</v>
      </c>
      <c r="F267" s="38">
        <v>1.3999999999999999E-4</v>
      </c>
      <c r="G267" s="76">
        <v>-32580</v>
      </c>
      <c r="H267" s="78">
        <v>56.009</v>
      </c>
      <c r="I267" s="38">
        <v>1500</v>
      </c>
      <c r="J267" s="38"/>
      <c r="K267" s="42">
        <v>1500</v>
      </c>
      <c r="L267" s="38">
        <v>-6.6437210000000029</v>
      </c>
      <c r="M267" s="38">
        <v>90.87803943835975</v>
      </c>
      <c r="N267" s="38">
        <v>7.1126200000000005E-4</v>
      </c>
      <c r="O267" s="38">
        <v>-74900</v>
      </c>
      <c r="P267" s="38">
        <v>-809.37197999999989</v>
      </c>
      <c r="Q267" s="38">
        <v>-2.9439350000000002E-8</v>
      </c>
      <c r="R267" s="38">
        <v>-27008.8609</v>
      </c>
      <c r="S267" s="42">
        <v>1500</v>
      </c>
      <c r="T267" s="38">
        <v>2</v>
      </c>
      <c r="U267" s="38">
        <v>38</v>
      </c>
      <c r="V267" s="38">
        <v>1</v>
      </c>
      <c r="W267" s="38">
        <v>65</v>
      </c>
      <c r="X267" s="38">
        <v>1</v>
      </c>
    </row>
    <row r="268" spans="1:67">
      <c r="A268" s="38" t="s">
        <v>762</v>
      </c>
      <c r="B268" s="38" t="s">
        <v>184</v>
      </c>
      <c r="C268" s="38" t="s">
        <v>763</v>
      </c>
      <c r="D268" s="38"/>
      <c r="E268" s="39">
        <v>34.081880000000005</v>
      </c>
      <c r="F268" s="38">
        <v>1.39E-3</v>
      </c>
      <c r="G268" s="76">
        <v>-4930</v>
      </c>
      <c r="H268" s="78">
        <v>49.151000000000003</v>
      </c>
      <c r="I268" s="38">
        <v>2000</v>
      </c>
      <c r="J268" s="38" t="s">
        <v>764</v>
      </c>
      <c r="K268" s="42">
        <v>2000</v>
      </c>
      <c r="L268" s="38">
        <v>4.1900998999999999</v>
      </c>
      <c r="M268" s="38">
        <v>-26.915453029335627</v>
      </c>
      <c r="N268" s="38">
        <v>-3.57092E-3</v>
      </c>
      <c r="O268" s="38">
        <v>-160977.94899999999</v>
      </c>
      <c r="P268" s="38">
        <v>-385.48599999999999</v>
      </c>
      <c r="Q268" s="38">
        <v>1.86654E-7</v>
      </c>
      <c r="R268" s="38">
        <v>419.98580000000038</v>
      </c>
      <c r="S268" s="38">
        <v>368.3</v>
      </c>
      <c r="T268" s="38">
        <v>1.9270999</v>
      </c>
      <c r="U268" s="38">
        <v>-11.732507343394966</v>
      </c>
      <c r="V268" s="38">
        <v>-1.8249199999999998E-3</v>
      </c>
      <c r="W268" s="38">
        <v>-83177.948999999993</v>
      </c>
      <c r="X268" s="38">
        <v>-385.48599999999999</v>
      </c>
      <c r="Y268" s="38">
        <v>1.86654E-7</v>
      </c>
      <c r="Z268" s="38">
        <v>-695.1228000000001</v>
      </c>
      <c r="AA268" s="38">
        <v>388.36</v>
      </c>
      <c r="AB268" s="38">
        <v>-6.1999000000000004</v>
      </c>
      <c r="AC268" s="38">
        <v>36.193021741929321</v>
      </c>
      <c r="AD268" s="38">
        <v>1.0686080000000001E-2</v>
      </c>
      <c r="AE268" s="38">
        <v>-83177.948999999993</v>
      </c>
      <c r="AF268" s="38">
        <v>-385.48599999999999</v>
      </c>
      <c r="AG268" s="38">
        <v>1.86654E-7</v>
      </c>
      <c r="AH268" s="38">
        <v>-2377.3719803000004</v>
      </c>
      <c r="AI268" s="38">
        <v>432</v>
      </c>
      <c r="AJ268" s="38">
        <v>-0.77590000000000003</v>
      </c>
      <c r="AK268" s="38">
        <v>10.16500770794622</v>
      </c>
      <c r="AL268" s="38">
        <v>-1.8291999999999961E-4</v>
      </c>
      <c r="AM268" s="38">
        <v>461822.05099999998</v>
      </c>
      <c r="AN268" s="38">
        <v>-385.48599999999999</v>
      </c>
      <c r="AO268" s="38">
        <v>1.86654E-7</v>
      </c>
      <c r="AP268" s="38">
        <v>-4585.7682999999997</v>
      </c>
      <c r="AQ268" s="38">
        <v>881.8</v>
      </c>
      <c r="AR268" s="38">
        <v>9.9899900000000486E-2</v>
      </c>
      <c r="AS268" s="38">
        <v>19.622850421215102</v>
      </c>
      <c r="AT268" s="38">
        <v>-1.6214899999999997E-3</v>
      </c>
      <c r="AU268" s="38">
        <v>-97159.448999999993</v>
      </c>
      <c r="AV268" s="38">
        <v>-385.48599999999999</v>
      </c>
      <c r="AW268" s="38">
        <v>1.7765400000000001E-7</v>
      </c>
      <c r="AX268" s="38">
        <v>-16405.386200000001</v>
      </c>
      <c r="AY268" s="42">
        <v>2000</v>
      </c>
      <c r="AZ268" s="38">
        <v>2</v>
      </c>
      <c r="BA268" s="38">
        <v>38</v>
      </c>
      <c r="BB268" s="38">
        <v>1</v>
      </c>
      <c r="BC268" s="38">
        <v>81</v>
      </c>
      <c r="BD268" s="38">
        <v>1</v>
      </c>
    </row>
    <row r="269" spans="1:67">
      <c r="A269" s="38" t="s">
        <v>765</v>
      </c>
      <c r="B269" s="38" t="s">
        <v>184</v>
      </c>
      <c r="C269" s="38" t="s">
        <v>766</v>
      </c>
      <c r="D269" s="38"/>
      <c r="E269" s="39">
        <v>66.147880000000001</v>
      </c>
      <c r="F269" s="38">
        <v>2.7100000000000002E-3</v>
      </c>
      <c r="G269" s="76">
        <v>3760</v>
      </c>
      <c r="H269" s="78">
        <v>63.66</v>
      </c>
      <c r="I269" s="38">
        <v>1000</v>
      </c>
      <c r="J269" s="38" t="s">
        <v>764</v>
      </c>
      <c r="K269" s="42">
        <v>1000</v>
      </c>
      <c r="L269" s="38">
        <v>5.8620796000000031</v>
      </c>
      <c r="M269" s="38">
        <v>-44.71061595879214</v>
      </c>
      <c r="N269" s="38">
        <v>-3.9283499999999997E-3</v>
      </c>
      <c r="O269" s="38">
        <v>-163495.5</v>
      </c>
      <c r="P269" s="38">
        <v>-385.48599999999999</v>
      </c>
      <c r="Q269" s="38">
        <v>-6.1839500000000003E-8</v>
      </c>
      <c r="R269" s="38">
        <v>9580.3188000000009</v>
      </c>
      <c r="S269" s="38">
        <v>368.3</v>
      </c>
      <c r="T269" s="38">
        <v>1.3360795999999997</v>
      </c>
      <c r="U269" s="38">
        <v>-14.344724586910774</v>
      </c>
      <c r="V269" s="38">
        <v>-4.3635000000000006E-4</v>
      </c>
      <c r="W269" s="38">
        <v>-7895.5</v>
      </c>
      <c r="X269" s="38">
        <v>-385.48599999999999</v>
      </c>
      <c r="Y269" s="38">
        <v>-6.1839500000000003E-8</v>
      </c>
      <c r="Z269" s="38">
        <v>7350.1016</v>
      </c>
      <c r="AA269" s="38">
        <v>388.36</v>
      </c>
      <c r="AB269" s="38">
        <v>-14.917920199999999</v>
      </c>
      <c r="AC269" s="38">
        <v>81.506333583737785</v>
      </c>
      <c r="AD269" s="38">
        <v>2.4585650000000001E-2</v>
      </c>
      <c r="AE269" s="38">
        <v>-7895.5</v>
      </c>
      <c r="AF269" s="38">
        <v>-385.48599999999999</v>
      </c>
      <c r="AG269" s="38">
        <v>-6.1839500000000003E-8</v>
      </c>
      <c r="AH269" s="38">
        <v>3985.6032393999994</v>
      </c>
      <c r="AI269" s="38">
        <v>432</v>
      </c>
      <c r="AJ269" s="38">
        <v>-4.0699202000000003</v>
      </c>
      <c r="AK269" s="38">
        <v>29.450305515771582</v>
      </c>
      <c r="AL269" s="38">
        <v>2.8476500000000002E-3</v>
      </c>
      <c r="AM269" s="38">
        <v>1082104.5</v>
      </c>
      <c r="AN269" s="38">
        <v>-385.48599999999999</v>
      </c>
      <c r="AO269" s="38">
        <v>-6.1839500000000003E-8</v>
      </c>
      <c r="AP269" s="38">
        <v>-431.18940000000021</v>
      </c>
      <c r="AQ269" s="38">
        <v>881.8</v>
      </c>
      <c r="AR269" s="38">
        <v>-2.3183203999999993</v>
      </c>
      <c r="AS269" s="38">
        <v>48.365990942309324</v>
      </c>
      <c r="AT269" s="38">
        <v>-2.9489999999999855E-5</v>
      </c>
      <c r="AU269" s="38">
        <v>-35858.5</v>
      </c>
      <c r="AV269" s="38">
        <v>-385.48599999999999</v>
      </c>
      <c r="AW269" s="38">
        <v>-7.9839500000000005E-8</v>
      </c>
      <c r="AX269" s="38">
        <v>-24070.425200000001</v>
      </c>
      <c r="AY269" s="42">
        <v>1000</v>
      </c>
      <c r="AZ269" s="38">
        <v>2</v>
      </c>
      <c r="BA269" s="38">
        <v>38</v>
      </c>
      <c r="BB269" s="38">
        <v>1</v>
      </c>
      <c r="BC269" s="38">
        <v>81</v>
      </c>
      <c r="BD269" s="38">
        <v>2</v>
      </c>
    </row>
    <row r="270" spans="1:67">
      <c r="A270" s="38" t="s">
        <v>767</v>
      </c>
      <c r="B270" s="38" t="s">
        <v>184</v>
      </c>
      <c r="C270" s="38" t="s">
        <v>768</v>
      </c>
      <c r="D270" s="38"/>
      <c r="E270" s="39">
        <v>98.079480000000004</v>
      </c>
      <c r="F270" s="38">
        <v>4.0099999999999997E-3</v>
      </c>
      <c r="G270" s="76">
        <v>-175700</v>
      </c>
      <c r="H270" s="78">
        <v>71.388000000000005</v>
      </c>
      <c r="I270" s="38">
        <v>2000</v>
      </c>
      <c r="J270" s="38" t="s">
        <v>764</v>
      </c>
      <c r="K270" s="42">
        <v>2000</v>
      </c>
      <c r="L270" s="38">
        <v>-16.475621199999999</v>
      </c>
      <c r="M270" s="38">
        <v>223.78158013559516</v>
      </c>
      <c r="N270" s="38">
        <v>2.1695600000000014E-4</v>
      </c>
      <c r="O270" s="38">
        <v>-78667.5</v>
      </c>
      <c r="P270" s="38">
        <v>-1690.078</v>
      </c>
      <c r="Q270" s="38">
        <v>-7.2631200000000008E-8</v>
      </c>
      <c r="R270" s="38">
        <v>-165478.0416</v>
      </c>
      <c r="S270" s="38">
        <v>368.3</v>
      </c>
      <c r="T270" s="38">
        <v>-18.738621199999997</v>
      </c>
      <c r="U270" s="38">
        <v>238.9645258215358</v>
      </c>
      <c r="V270" s="38">
        <v>1.9629560000000001E-3</v>
      </c>
      <c r="W270" s="38">
        <v>-867.5</v>
      </c>
      <c r="X270" s="38">
        <v>-1690.078</v>
      </c>
      <c r="Y270" s="38">
        <v>-7.2631200000000008E-8</v>
      </c>
      <c r="Z270" s="38">
        <v>-166593.1502</v>
      </c>
      <c r="AA270" s="38">
        <v>388.36</v>
      </c>
      <c r="AB270" s="38">
        <v>-26.865621100000002</v>
      </c>
      <c r="AC270" s="38">
        <v>286.8900549068602</v>
      </c>
      <c r="AD270" s="38">
        <v>1.4473956E-2</v>
      </c>
      <c r="AE270" s="38">
        <v>-867.5</v>
      </c>
      <c r="AF270" s="38">
        <v>-1690.078</v>
      </c>
      <c r="AG270" s="38">
        <v>-7.2631200000000008E-8</v>
      </c>
      <c r="AH270" s="38">
        <v>-168275.39938029999</v>
      </c>
      <c r="AI270" s="38">
        <v>432</v>
      </c>
      <c r="AJ270" s="38">
        <v>-21.441621099999999</v>
      </c>
      <c r="AK270" s="38">
        <v>260.86204087287706</v>
      </c>
      <c r="AL270" s="38">
        <v>3.6049560000000003E-3</v>
      </c>
      <c r="AM270" s="38">
        <v>544132.5</v>
      </c>
      <c r="AN270" s="38">
        <v>-1690.078</v>
      </c>
      <c r="AO270" s="38">
        <v>-7.2631200000000008E-8</v>
      </c>
      <c r="AP270" s="38">
        <v>-170483.79569999999</v>
      </c>
      <c r="AQ270" s="38">
        <v>881.8</v>
      </c>
      <c r="AR270" s="38">
        <v>-20.565821200000002</v>
      </c>
      <c r="AS270" s="38">
        <v>270.31988358614603</v>
      </c>
      <c r="AT270" s="38">
        <v>2.1663860000000002E-3</v>
      </c>
      <c r="AU270" s="38">
        <v>-14849</v>
      </c>
      <c r="AV270" s="38">
        <v>-1690.078</v>
      </c>
      <c r="AW270" s="38">
        <v>-8.1631200000000009E-8</v>
      </c>
      <c r="AX270" s="38">
        <v>-182303.4136</v>
      </c>
      <c r="AY270" s="42">
        <v>2000</v>
      </c>
      <c r="AZ270" s="38">
        <v>3</v>
      </c>
      <c r="BA270" s="38">
        <v>38</v>
      </c>
      <c r="BB270" s="38">
        <v>1</v>
      </c>
      <c r="BC270" s="38">
        <v>81</v>
      </c>
      <c r="BD270" s="38">
        <v>1</v>
      </c>
      <c r="BE270" s="38">
        <v>65</v>
      </c>
      <c r="BF270" s="38">
        <v>2</v>
      </c>
    </row>
    <row r="271" spans="1:67">
      <c r="A271" s="38" t="s">
        <v>767</v>
      </c>
      <c r="B271" s="38" t="s">
        <v>769</v>
      </c>
      <c r="C271" s="38" t="s">
        <v>768</v>
      </c>
      <c r="D271" s="38" t="s">
        <v>770</v>
      </c>
      <c r="E271" s="39">
        <v>98.079480000000004</v>
      </c>
      <c r="F271" s="38">
        <v>1.841</v>
      </c>
      <c r="G271" s="76">
        <v>-194550</v>
      </c>
      <c r="H271" s="78">
        <v>37.500999999999998</v>
      </c>
      <c r="I271" s="38">
        <v>700</v>
      </c>
      <c r="J271" s="38" t="s">
        <v>764</v>
      </c>
      <c r="K271" s="42">
        <v>700</v>
      </c>
      <c r="L271" s="38">
        <v>16.509279800000002</v>
      </c>
      <c r="M271" s="38">
        <v>-14.229290739580847</v>
      </c>
      <c r="N271" s="38">
        <v>-2.4469703999999998E-2</v>
      </c>
      <c r="O271" s="38">
        <v>5982.5</v>
      </c>
      <c r="P271" s="38">
        <v>610.96199999999999</v>
      </c>
      <c r="Q271" s="38">
        <v>2.9607999999999983E-9</v>
      </c>
      <c r="R271" s="38">
        <v>-197118.0416</v>
      </c>
      <c r="S271" s="38">
        <v>368.3</v>
      </c>
      <c r="T271" s="38">
        <v>14.246279800000003</v>
      </c>
      <c r="U271" s="38">
        <v>0.95365494635979076</v>
      </c>
      <c r="V271" s="38">
        <v>-2.2723704000000001E-2</v>
      </c>
      <c r="W271" s="38">
        <v>83782.5</v>
      </c>
      <c r="X271" s="38">
        <v>610.96199999999999</v>
      </c>
      <c r="Y271" s="38">
        <v>2.9607999999999983E-9</v>
      </c>
      <c r="Z271" s="38">
        <v>-198233.1502</v>
      </c>
      <c r="AA271" s="38">
        <v>388.36</v>
      </c>
      <c r="AB271" s="38">
        <v>6.1192798999999987</v>
      </c>
      <c r="AC271" s="38">
        <v>48.879184031684076</v>
      </c>
      <c r="AD271" s="38">
        <v>-1.0212704E-2</v>
      </c>
      <c r="AE271" s="38">
        <v>83782.5</v>
      </c>
      <c r="AF271" s="38">
        <v>610.96199999999999</v>
      </c>
      <c r="AG271" s="38">
        <v>2.9607999999999983E-9</v>
      </c>
      <c r="AH271" s="38">
        <v>-199915.39938029999</v>
      </c>
      <c r="AI271" s="38">
        <v>432</v>
      </c>
      <c r="AJ271" s="38">
        <v>11.543279900000002</v>
      </c>
      <c r="AK271" s="38">
        <v>22.851169997700993</v>
      </c>
      <c r="AL271" s="38">
        <v>-2.1081704E-2</v>
      </c>
      <c r="AM271" s="38">
        <v>628782.5</v>
      </c>
      <c r="AN271" s="38">
        <v>610.96199999999999</v>
      </c>
      <c r="AO271" s="38">
        <v>2.9607999999999983E-9</v>
      </c>
      <c r="AP271" s="38">
        <v>-202123.79569999999</v>
      </c>
      <c r="AQ271" s="42">
        <v>700</v>
      </c>
      <c r="AR271" s="38">
        <v>3</v>
      </c>
      <c r="AS271" s="38">
        <v>38</v>
      </c>
      <c r="AT271" s="38">
        <v>1</v>
      </c>
      <c r="AU271" s="38">
        <v>81</v>
      </c>
      <c r="AV271" s="38">
        <v>1</v>
      </c>
      <c r="AW271" s="38">
        <v>65</v>
      </c>
      <c r="AX271" s="38">
        <v>2</v>
      </c>
    </row>
    <row r="272" spans="1:67">
      <c r="A272" s="38" t="s">
        <v>771</v>
      </c>
      <c r="B272" s="38" t="s">
        <v>184</v>
      </c>
      <c r="C272" s="38" t="s">
        <v>772</v>
      </c>
      <c r="D272" s="38"/>
      <c r="E272" s="39">
        <v>80.911940000000001</v>
      </c>
      <c r="F272" s="38">
        <v>3.31E-3</v>
      </c>
      <c r="G272" s="76">
        <v>-8695</v>
      </c>
      <c r="H272" s="78">
        <v>47.463000000000001</v>
      </c>
      <c r="I272" s="38">
        <v>3000</v>
      </c>
      <c r="J272" s="38" t="s">
        <v>413</v>
      </c>
      <c r="K272" s="42">
        <v>3000</v>
      </c>
      <c r="L272" s="38">
        <v>2.4813898000000014</v>
      </c>
      <c r="M272" s="38">
        <v>-21.796882610414084</v>
      </c>
      <c r="N272" s="38">
        <v>-5.3974999999999943E-5</v>
      </c>
      <c r="O272" s="38">
        <v>-70522.301000000007</v>
      </c>
      <c r="P272" s="38">
        <v>-319.673</v>
      </c>
      <c r="Q272" s="38">
        <v>1.17546E-8</v>
      </c>
      <c r="R272" s="38">
        <v>-4726.7026500000002</v>
      </c>
      <c r="S272" s="38">
        <v>332.6</v>
      </c>
      <c r="T272" s="38">
        <v>-2.0991100500000002</v>
      </c>
      <c r="U272" s="38">
        <v>19.880658650719191</v>
      </c>
      <c r="V272" s="38">
        <v>2.3525000000000043E-5</v>
      </c>
      <c r="W272" s="38">
        <v>-78372.301000000007</v>
      </c>
      <c r="X272" s="38">
        <v>-319.673</v>
      </c>
      <c r="Y272" s="38">
        <v>1.17546E-8</v>
      </c>
      <c r="Z272" s="38">
        <v>-9726.8997999999992</v>
      </c>
      <c r="AA272" s="42">
        <v>3000</v>
      </c>
      <c r="AB272" s="38">
        <v>2</v>
      </c>
      <c r="AC272" s="38">
        <v>38</v>
      </c>
      <c r="AD272" s="38">
        <v>0.5</v>
      </c>
      <c r="AE272" s="38">
        <v>14</v>
      </c>
      <c r="AF272" s="38">
        <v>0.5</v>
      </c>
    </row>
    <row r="273" spans="1:67">
      <c r="A273" s="38" t="s">
        <v>773</v>
      </c>
      <c r="B273" s="38" t="s">
        <v>184</v>
      </c>
      <c r="C273" s="38" t="s">
        <v>774</v>
      </c>
      <c r="D273" s="38"/>
      <c r="E273" s="39">
        <v>27.025680000000001</v>
      </c>
      <c r="F273" s="38">
        <v>1.1000000000000001E-3</v>
      </c>
      <c r="G273" s="76">
        <v>32300</v>
      </c>
      <c r="H273" s="78">
        <v>48.212000000000003</v>
      </c>
      <c r="I273" s="38">
        <v>2000</v>
      </c>
      <c r="J273" s="38"/>
      <c r="K273" s="42">
        <v>2000</v>
      </c>
      <c r="L273" s="38">
        <v>8.8631497999999986</v>
      </c>
      <c r="M273" s="38">
        <v>-83.727724299524212</v>
      </c>
      <c r="N273" s="38">
        <v>-2.1600880000000001E-3</v>
      </c>
      <c r="O273" s="38">
        <v>80878.95</v>
      </c>
      <c r="P273" s="38">
        <v>627.51019999999994</v>
      </c>
      <c r="Q273" s="38">
        <v>1.5580917500000002E-7</v>
      </c>
      <c r="R273" s="38">
        <v>28798.571499999998</v>
      </c>
      <c r="S273" s="42">
        <v>2000</v>
      </c>
      <c r="T273" s="38">
        <v>3</v>
      </c>
      <c r="U273" s="38">
        <v>38</v>
      </c>
      <c r="V273" s="38">
        <v>0.5</v>
      </c>
      <c r="W273" s="38">
        <v>15</v>
      </c>
      <c r="X273" s="38">
        <v>1</v>
      </c>
      <c r="Y273" s="38">
        <v>57</v>
      </c>
      <c r="Z273" s="38">
        <v>0.5</v>
      </c>
    </row>
    <row r="274" spans="1:67">
      <c r="A274" s="38" t="s">
        <v>775</v>
      </c>
      <c r="B274" s="38" t="s">
        <v>184</v>
      </c>
      <c r="C274" s="38" t="s">
        <v>776</v>
      </c>
      <c r="D274" s="38"/>
      <c r="E274" s="39">
        <v>36.460639999999998</v>
      </c>
      <c r="F274" s="38">
        <v>1.49E-3</v>
      </c>
      <c r="G274" s="76">
        <v>-22063</v>
      </c>
      <c r="H274" s="78">
        <v>44.643000000000001</v>
      </c>
      <c r="I274" s="38">
        <v>3000</v>
      </c>
      <c r="J274" s="38"/>
      <c r="K274" s="42">
        <v>3000</v>
      </c>
      <c r="L274" s="38">
        <v>7.8530199999999439E-2</v>
      </c>
      <c r="M274" s="38">
        <v>0.51365922675171305</v>
      </c>
      <c r="N274" s="38">
        <v>-3.4374500000000001E-4</v>
      </c>
      <c r="O274" s="38">
        <v>-57536.574000000001</v>
      </c>
      <c r="P274" s="38">
        <v>-134.1474</v>
      </c>
      <c r="Q274" s="38">
        <v>3.0360175000000001E-8</v>
      </c>
      <c r="R274" s="38">
        <v>-20524.84475</v>
      </c>
      <c r="S274" s="42">
        <v>3000</v>
      </c>
      <c r="T274" s="38">
        <v>2</v>
      </c>
      <c r="U274" s="38">
        <v>38</v>
      </c>
      <c r="V274" s="38">
        <v>0.5</v>
      </c>
      <c r="W274" s="38">
        <v>20</v>
      </c>
      <c r="X274" s="38">
        <v>0.5</v>
      </c>
    </row>
    <row r="275" spans="1:67">
      <c r="A275" s="38" t="s">
        <v>777</v>
      </c>
      <c r="B275" s="38" t="s">
        <v>184</v>
      </c>
      <c r="C275" s="38" t="s">
        <v>778</v>
      </c>
      <c r="D275" s="38"/>
      <c r="E275" s="39">
        <v>20.006340000000002</v>
      </c>
      <c r="F275" s="38">
        <v>8.1999999999999998E-4</v>
      </c>
      <c r="G275" s="76">
        <v>-65320</v>
      </c>
      <c r="H275" s="78">
        <v>41.509</v>
      </c>
      <c r="I275" s="38">
        <v>3000</v>
      </c>
      <c r="J275" s="38"/>
      <c r="K275" s="42">
        <v>3000</v>
      </c>
      <c r="L275" s="38">
        <v>4.2202900999999997</v>
      </c>
      <c r="M275" s="38">
        <v>-36.99314322445764</v>
      </c>
      <c r="N275" s="38">
        <v>-8.0243299999999997E-4</v>
      </c>
      <c r="O275" s="38">
        <v>12667.025000000001</v>
      </c>
      <c r="P275" s="38">
        <v>264.29300999999998</v>
      </c>
      <c r="Q275" s="38">
        <v>4.2050550000000006E-8</v>
      </c>
      <c r="R275" s="38">
        <v>-66497.179399999994</v>
      </c>
      <c r="S275" s="42">
        <v>3000</v>
      </c>
      <c r="T275" s="38">
        <v>2</v>
      </c>
      <c r="U275" s="38">
        <v>38</v>
      </c>
      <c r="V275" s="38">
        <v>0.5</v>
      </c>
      <c r="W275" s="38">
        <v>31</v>
      </c>
      <c r="X275" s="38">
        <v>0.5</v>
      </c>
    </row>
    <row r="276" spans="1:67">
      <c r="A276" s="38" t="s">
        <v>777</v>
      </c>
      <c r="B276" s="38" t="s">
        <v>769</v>
      </c>
      <c r="C276" s="38" t="s">
        <v>778</v>
      </c>
      <c r="D276" s="38"/>
      <c r="E276" s="39">
        <v>20.006340000000002</v>
      </c>
      <c r="F276" s="38">
        <v>0.99</v>
      </c>
      <c r="G276" s="76">
        <v>-72586</v>
      </c>
      <c r="H276" s="78">
        <v>18</v>
      </c>
      <c r="I276" s="38">
        <v>610</v>
      </c>
      <c r="J276" s="38" t="s">
        <v>779</v>
      </c>
      <c r="K276" s="42">
        <v>610</v>
      </c>
      <c r="L276" s="38">
        <v>-8.3037099999999988</v>
      </c>
      <c r="M276" s="38">
        <v>83.506614774063507</v>
      </c>
      <c r="N276" s="38">
        <v>3.2354669999999997E-3</v>
      </c>
      <c r="O276" s="38">
        <v>-25658.474999999999</v>
      </c>
      <c r="P276" s="38">
        <v>-55.198990000000009</v>
      </c>
      <c r="Q276" s="38">
        <v>-2.5072242949999999E-5</v>
      </c>
      <c r="R276" s="38">
        <v>-75454.179399999994</v>
      </c>
      <c r="S276" s="42">
        <v>610</v>
      </c>
      <c r="T276" s="38">
        <v>2</v>
      </c>
      <c r="U276" s="38">
        <v>38</v>
      </c>
      <c r="V276" s="38">
        <v>0.5</v>
      </c>
      <c r="W276" s="38">
        <v>31</v>
      </c>
      <c r="X276" s="38">
        <v>0.5</v>
      </c>
    </row>
    <row r="277" spans="1:67">
      <c r="A277" s="38" t="s">
        <v>780</v>
      </c>
      <c r="B277" s="38" t="s">
        <v>184</v>
      </c>
      <c r="C277" s="38" t="s">
        <v>781</v>
      </c>
      <c r="D277" s="38"/>
      <c r="E277" s="39">
        <v>63.012879999999996</v>
      </c>
      <c r="F277" s="38">
        <v>2.5799999999999998E-3</v>
      </c>
      <c r="G277" s="76">
        <v>-32100</v>
      </c>
      <c r="H277" s="78">
        <v>63.662999999999997</v>
      </c>
      <c r="I277" s="38">
        <v>2000</v>
      </c>
      <c r="J277" s="38"/>
      <c r="K277" s="42">
        <v>2000</v>
      </c>
      <c r="L277" s="38">
        <v>-16.433811000000002</v>
      </c>
      <c r="M277" s="38">
        <v>198.68969920305184</v>
      </c>
      <c r="N277" s="38">
        <v>1.9698724999999999E-3</v>
      </c>
      <c r="O277" s="38">
        <v>-42067.5</v>
      </c>
      <c r="P277" s="38">
        <v>-1447.5410000000002</v>
      </c>
      <c r="Q277" s="38">
        <v>-7.94194E-8</v>
      </c>
      <c r="R277" s="38">
        <v>-24049.692750000002</v>
      </c>
      <c r="S277" s="42">
        <v>2000</v>
      </c>
      <c r="T277" s="38">
        <v>3</v>
      </c>
      <c r="U277" s="38">
        <v>38</v>
      </c>
      <c r="V277" s="38">
        <v>0.5</v>
      </c>
      <c r="W277" s="38">
        <v>57</v>
      </c>
      <c r="X277" s="38">
        <v>0.5</v>
      </c>
      <c r="Y277" s="38">
        <v>65</v>
      </c>
      <c r="Z277" s="38">
        <v>1.5</v>
      </c>
    </row>
    <row r="278" spans="1:67">
      <c r="A278" s="38" t="s">
        <v>782</v>
      </c>
      <c r="B278" s="38" t="s">
        <v>184</v>
      </c>
      <c r="C278" s="38" t="s">
        <v>783</v>
      </c>
      <c r="D278" s="38"/>
      <c r="E278" s="39">
        <v>33.006740000000001</v>
      </c>
      <c r="F278" s="38">
        <v>1.3500000000000001E-3</v>
      </c>
      <c r="G278" s="76">
        <v>500</v>
      </c>
      <c r="H278" s="78">
        <v>54.731000000000002</v>
      </c>
      <c r="I278" s="54">
        <v>5000</v>
      </c>
      <c r="J278" s="38"/>
      <c r="K278" s="45">
        <v>2000</v>
      </c>
      <c r="L278" s="38">
        <v>0</v>
      </c>
      <c r="M278" s="38" t="s">
        <v>237</v>
      </c>
      <c r="N278" s="38">
        <v>23.944900000000001</v>
      </c>
      <c r="O278" s="38">
        <v>-3.1754E-4</v>
      </c>
      <c r="P278" s="38">
        <v>-2060218</v>
      </c>
      <c r="Q278" s="38">
        <v>-891.95600000000002</v>
      </c>
      <c r="R278" s="38">
        <v>0</v>
      </c>
      <c r="S278" s="45">
        <v>13776</v>
      </c>
      <c r="T278" s="42">
        <v>5000</v>
      </c>
      <c r="U278" s="38">
        <v>-2.0869499999999999</v>
      </c>
      <c r="V278" s="38">
        <v>33.218889555208975</v>
      </c>
      <c r="W278" s="38">
        <v>2.2691000000000031E-5</v>
      </c>
      <c r="X278" s="38">
        <v>-29171.75</v>
      </c>
      <c r="Y278">
        <v>-335.18502000000001</v>
      </c>
      <c r="Z278">
        <v>1.4803999999999991E-9</v>
      </c>
      <c r="AA278">
        <v>2969.3126999999999</v>
      </c>
      <c r="AB278">
        <v>2000</v>
      </c>
      <c r="AC278">
        <v>-10.200750000000001</v>
      </c>
      <c r="AD278">
        <v>113.34557731285832</v>
      </c>
      <c r="AE278">
        <v>5.7318800000000008E-4</v>
      </c>
      <c r="AF278">
        <v>-985992.75</v>
      </c>
      <c r="AG278">
        <v>-1478.431</v>
      </c>
      <c r="AH278">
        <v>1.4803999999999991E-9</v>
      </c>
      <c r="AI278">
        <v>15463.3127</v>
      </c>
      <c r="AJ278">
        <v>3000</v>
      </c>
      <c r="AK278">
        <v>-11.7309</v>
      </c>
      <c r="AL278">
        <v>129.73827488409674</v>
      </c>
      <c r="AM278">
        <v>6.0853999999999997E-4</v>
      </c>
      <c r="AN278">
        <v>-1030109</v>
      </c>
      <c r="AO278">
        <v>-1783.912</v>
      </c>
      <c r="AP278">
        <v>0</v>
      </c>
      <c r="AQ278">
        <v>19507</v>
      </c>
      <c r="AR278" s="41">
        <v>5000</v>
      </c>
      <c r="AS278">
        <v>2</v>
      </c>
      <c r="AT278">
        <v>38</v>
      </c>
      <c r="AU278">
        <v>0.5</v>
      </c>
      <c r="AV278">
        <v>65</v>
      </c>
      <c r="AW278">
        <v>1</v>
      </c>
    </row>
    <row r="279" spans="1:67">
      <c r="A279" s="37" t="s">
        <v>784</v>
      </c>
      <c r="B279" t="s">
        <v>184</v>
      </c>
      <c r="C279" t="s">
        <v>785</v>
      </c>
      <c r="E279" s="39">
        <v>4.0026020000000004</v>
      </c>
      <c r="F279">
        <v>1.6000000000000001E-4</v>
      </c>
      <c r="G279" s="75">
        <v>0</v>
      </c>
      <c r="H279" s="77">
        <v>30.125</v>
      </c>
      <c r="I279" s="40">
        <v>5000</v>
      </c>
      <c r="K279" s="41">
        <v>5000</v>
      </c>
      <c r="L279">
        <v>1</v>
      </c>
      <c r="M279">
        <v>39</v>
      </c>
      <c r="N279">
        <v>1</v>
      </c>
    </row>
    <row r="280" spans="1:67">
      <c r="A280" s="37" t="s">
        <v>786</v>
      </c>
      <c r="B280" t="s">
        <v>415</v>
      </c>
      <c r="C280" t="s">
        <v>787</v>
      </c>
      <c r="E280" s="39">
        <v>200.59</v>
      </c>
      <c r="F280">
        <v>13.53</v>
      </c>
      <c r="G280" s="75">
        <v>0</v>
      </c>
      <c r="H280" s="77">
        <v>18.14</v>
      </c>
      <c r="I280">
        <v>2000</v>
      </c>
      <c r="J280" s="38" t="s">
        <v>788</v>
      </c>
      <c r="K280">
        <v>629.80999999999995</v>
      </c>
      <c r="L280">
        <v>14151</v>
      </c>
      <c r="M280" t="s">
        <v>153</v>
      </c>
      <c r="N280">
        <v>4.968</v>
      </c>
      <c r="O280">
        <v>0</v>
      </c>
      <c r="P280">
        <v>0</v>
      </c>
      <c r="Q280">
        <v>0</v>
      </c>
      <c r="R280">
        <v>0</v>
      </c>
      <c r="S280">
        <v>13189.151</v>
      </c>
      <c r="T280" s="41">
        <v>2000</v>
      </c>
      <c r="U280">
        <v>1</v>
      </c>
      <c r="V280">
        <v>41</v>
      </c>
      <c r="W280">
        <v>1</v>
      </c>
    </row>
    <row r="281" spans="1:67">
      <c r="A281" s="38" t="s">
        <v>786</v>
      </c>
      <c r="B281" s="38" t="s">
        <v>184</v>
      </c>
      <c r="C281" s="38" t="s">
        <v>787</v>
      </c>
      <c r="D281" s="38"/>
      <c r="E281" s="39">
        <v>200.59</v>
      </c>
      <c r="F281" s="38">
        <v>8.2000000000000007E-3</v>
      </c>
      <c r="G281" s="76">
        <v>14670</v>
      </c>
      <c r="H281" s="78">
        <v>41.792000000000002</v>
      </c>
      <c r="I281" s="38">
        <v>2000</v>
      </c>
      <c r="J281" s="38" t="s">
        <v>788</v>
      </c>
      <c r="K281" s="42">
        <v>2000</v>
      </c>
      <c r="L281" s="38">
        <v>1.3049999000000003</v>
      </c>
      <c r="M281" s="38">
        <v>-32.275973352025531</v>
      </c>
      <c r="N281" s="38">
        <v>1.01E-4</v>
      </c>
      <c r="O281" s="38">
        <v>15700</v>
      </c>
      <c r="P281" s="38">
        <v>0</v>
      </c>
      <c r="Q281" s="38">
        <v>0</v>
      </c>
      <c r="R281" s="38">
        <v>14962.956899999999</v>
      </c>
      <c r="S281" s="38">
        <v>629.80999999999995</v>
      </c>
      <c r="T281" s="38">
        <v>0</v>
      </c>
      <c r="U281" s="38">
        <v>-3.3811459491305939E-3</v>
      </c>
      <c r="V281" s="38">
        <v>0</v>
      </c>
      <c r="W281" s="38">
        <v>0</v>
      </c>
      <c r="X281" s="38">
        <v>0</v>
      </c>
      <c r="Y281" s="38">
        <v>0</v>
      </c>
      <c r="Z281" s="38">
        <v>-0.15099999999983993</v>
      </c>
      <c r="AA281" s="42">
        <v>2000</v>
      </c>
      <c r="AB281" s="38">
        <v>1</v>
      </c>
      <c r="AC281" s="38">
        <v>41</v>
      </c>
      <c r="AD281" s="38">
        <v>1</v>
      </c>
    </row>
    <row r="282" spans="1:67">
      <c r="A282" s="38" t="s">
        <v>789</v>
      </c>
      <c r="B282" s="38" t="s">
        <v>149</v>
      </c>
      <c r="C282" s="38" t="s">
        <v>790</v>
      </c>
      <c r="D282" s="38"/>
      <c r="E282" s="39">
        <v>238.58680000000001</v>
      </c>
      <c r="F282" s="38">
        <v>8.9499999999999993</v>
      </c>
      <c r="G282" s="76">
        <v>-101000</v>
      </c>
      <c r="H282" s="78">
        <v>27.8</v>
      </c>
      <c r="I282" s="38">
        <v>2000</v>
      </c>
      <c r="J282" s="38" t="s">
        <v>788</v>
      </c>
      <c r="K282" s="38">
        <v>918</v>
      </c>
      <c r="L282" s="38">
        <v>5500</v>
      </c>
      <c r="M282" s="38" t="s">
        <v>152</v>
      </c>
      <c r="N282" s="38">
        <v>24.440000999999999</v>
      </c>
      <c r="O282" s="38">
        <v>0</v>
      </c>
      <c r="P282" s="38">
        <v>0</v>
      </c>
      <c r="Q282" s="38">
        <v>0</v>
      </c>
      <c r="R282" s="38">
        <v>0</v>
      </c>
      <c r="S282" s="38">
        <v>-4886</v>
      </c>
      <c r="T282" s="38">
        <v>920</v>
      </c>
      <c r="U282" s="38">
        <v>21995</v>
      </c>
      <c r="V282" t="s">
        <v>153</v>
      </c>
      <c r="W282" s="38">
        <v>14.913</v>
      </c>
      <c r="X282" s="38">
        <v>-3.0000000000000001E-6</v>
      </c>
      <c r="Y282" s="38">
        <v>246900</v>
      </c>
      <c r="Z282" s="38">
        <v>0</v>
      </c>
      <c r="AA282" s="38">
        <v>0</v>
      </c>
      <c r="AB282" s="38">
        <v>25608</v>
      </c>
      <c r="AC282" s="42">
        <v>2000</v>
      </c>
      <c r="AD282" s="38">
        <v>1.3534988000000006</v>
      </c>
      <c r="AE282" s="38">
        <v>23.608995832224593</v>
      </c>
      <c r="AF282" s="38">
        <v>-2.6977160000000002E-3</v>
      </c>
      <c r="AG282" s="38">
        <v>22478.55</v>
      </c>
      <c r="AH282" s="38">
        <v>275.08801999999997</v>
      </c>
      <c r="AI282" s="38">
        <v>1.7353599999999999E-8</v>
      </c>
      <c r="AJ282" s="38">
        <v>-103361.05469999999</v>
      </c>
      <c r="AK282" s="38">
        <v>629.80999999999995</v>
      </c>
      <c r="AL282" s="38">
        <v>4.8498899999998457E-2</v>
      </c>
      <c r="AM282" s="38">
        <v>55.881588038301018</v>
      </c>
      <c r="AN282" s="38">
        <v>-2.7987160000000001E-3</v>
      </c>
      <c r="AO282" s="38">
        <v>6778.55</v>
      </c>
      <c r="AP282" s="38">
        <v>275.08801999999997</v>
      </c>
      <c r="AQ282" s="38">
        <v>1.7353599999999999E-8</v>
      </c>
      <c r="AR282" s="38">
        <v>-118324.1626</v>
      </c>
      <c r="AS282" s="38">
        <v>918</v>
      </c>
      <c r="AT282" s="38">
        <v>-7.9935010999999996</v>
      </c>
      <c r="AU282" s="38">
        <v>108.20463738202712</v>
      </c>
      <c r="AV282" s="38">
        <v>-2.9771600000000001E-4</v>
      </c>
      <c r="AW282" s="38">
        <v>6828.55</v>
      </c>
      <c r="AX282" s="38">
        <v>275.08801999999997</v>
      </c>
      <c r="AY282" s="38">
        <v>1.7353599999999999E-8</v>
      </c>
      <c r="AZ282" s="38">
        <v>-118099.1626</v>
      </c>
      <c r="BA282" s="38">
        <v>920</v>
      </c>
      <c r="BB282" s="38">
        <v>1.5334998999999989</v>
      </c>
      <c r="BC282" s="38">
        <v>9.8945459320754878</v>
      </c>
      <c r="BD282" s="38">
        <v>-2.9471599999999999E-4</v>
      </c>
      <c r="BE282" s="38">
        <v>130278.55</v>
      </c>
      <c r="BF282" s="38">
        <v>275.08801999999997</v>
      </c>
      <c r="BG282" s="38">
        <v>1.7353599999999999E-8</v>
      </c>
      <c r="BH282" s="38">
        <v>-87605.162599999996</v>
      </c>
      <c r="BI282" s="42">
        <v>2000</v>
      </c>
      <c r="BJ282" s="38">
        <v>2</v>
      </c>
      <c r="BK282" s="38">
        <v>41</v>
      </c>
      <c r="BL282" s="38">
        <v>1</v>
      </c>
      <c r="BM282" s="38">
        <v>31</v>
      </c>
      <c r="BN282" s="38">
        <v>1</v>
      </c>
    </row>
    <row r="283" spans="1:67">
      <c r="A283" s="38" t="s">
        <v>789</v>
      </c>
      <c r="B283" s="38" t="s">
        <v>184</v>
      </c>
      <c r="C283" s="38" t="s">
        <v>790</v>
      </c>
      <c r="D283" s="38"/>
      <c r="E283" s="39">
        <v>238.58680000000001</v>
      </c>
      <c r="F283" s="38">
        <v>9.7599999999999996E-3</v>
      </c>
      <c r="G283" s="76">
        <v>-70190</v>
      </c>
      <c r="H283" s="78">
        <v>63.545000000000002</v>
      </c>
      <c r="I283" s="38">
        <v>2000</v>
      </c>
      <c r="J283" s="38" t="s">
        <v>788</v>
      </c>
      <c r="K283" s="42">
        <v>2000</v>
      </c>
      <c r="L283" s="38">
        <v>1.6392997999999999</v>
      </c>
      <c r="M283" s="38">
        <v>-10.943421210568886</v>
      </c>
      <c r="N283" s="38">
        <v>-8.0334999999999996E-5</v>
      </c>
      <c r="O283" s="38">
        <v>70551.8</v>
      </c>
      <c r="P283" s="38">
        <v>132.57602599999998</v>
      </c>
      <c r="Q283" s="38">
        <v>1.7353599999999999E-8</v>
      </c>
      <c r="R283" s="38">
        <v>-71325.054699999993</v>
      </c>
      <c r="S283" s="38">
        <v>629.80999999999995</v>
      </c>
      <c r="T283" s="38">
        <v>0.33429989999999776</v>
      </c>
      <c r="U283" s="38">
        <v>21.329170995507468</v>
      </c>
      <c r="V283" s="38">
        <v>-1.8133500000000002E-4</v>
      </c>
      <c r="W283" s="38">
        <v>54851.8</v>
      </c>
      <c r="X283" s="38">
        <v>132.57602599999998</v>
      </c>
      <c r="Y283" s="38">
        <v>1.7353599999999999E-8</v>
      </c>
      <c r="Z283" s="38">
        <v>-86288.162599999996</v>
      </c>
      <c r="AA283" s="42">
        <v>2000</v>
      </c>
      <c r="AB283" s="38">
        <v>2</v>
      </c>
      <c r="AC283" s="38">
        <v>41</v>
      </c>
      <c r="AD283" s="38">
        <v>1</v>
      </c>
      <c r="AE283" s="38">
        <v>31</v>
      </c>
      <c r="AF283" s="38">
        <v>1</v>
      </c>
    </row>
    <row r="284" spans="1:67">
      <c r="A284" s="38" t="s">
        <v>791</v>
      </c>
      <c r="B284" s="38" t="s">
        <v>155</v>
      </c>
      <c r="C284" s="38" t="s">
        <v>792</v>
      </c>
      <c r="D284" s="38" t="s">
        <v>793</v>
      </c>
      <c r="E284" s="39">
        <v>216.58940000000001</v>
      </c>
      <c r="F284" s="38">
        <v>11.1</v>
      </c>
      <c r="G284" s="76">
        <v>-21700</v>
      </c>
      <c r="H284" s="78">
        <v>16.795000000000002</v>
      </c>
      <c r="I284" s="38">
        <v>749</v>
      </c>
      <c r="J284" s="38" t="s">
        <v>788</v>
      </c>
      <c r="K284" s="42">
        <v>749</v>
      </c>
      <c r="L284" s="38">
        <v>5.1630997000000001</v>
      </c>
      <c r="M284" s="38">
        <v>-11.457040636234787</v>
      </c>
      <c r="N284" s="38">
        <v>-6.7679185000000001E-3</v>
      </c>
      <c r="O284" s="38">
        <v>67839.05</v>
      </c>
      <c r="P284" s="38">
        <v>249.11199999999999</v>
      </c>
      <c r="Q284" s="38">
        <v>1.1606450749999999E-6</v>
      </c>
      <c r="R284" s="38">
        <v>-23306.799950000001</v>
      </c>
      <c r="S284" s="38">
        <v>629.80999999999995</v>
      </c>
      <c r="T284" s="38">
        <v>3.8580997999999997</v>
      </c>
      <c r="U284" s="38">
        <v>20.815551569841645</v>
      </c>
      <c r="V284" s="38">
        <v>-6.8689184999999996E-3</v>
      </c>
      <c r="W284" s="38">
        <v>52139.05</v>
      </c>
      <c r="X284" s="38">
        <v>249.11199999999999</v>
      </c>
      <c r="Y284" s="38">
        <v>1.1606450749999999E-6</v>
      </c>
      <c r="Z284" s="38">
        <v>-38269.907850000003</v>
      </c>
      <c r="AA284" s="42">
        <v>749</v>
      </c>
      <c r="AB284" s="38">
        <v>2</v>
      </c>
      <c r="AC284" s="38">
        <v>41</v>
      </c>
      <c r="AD284" s="38">
        <v>1</v>
      </c>
      <c r="AE284" s="38">
        <v>65</v>
      </c>
      <c r="AF284" s="38">
        <v>0.5</v>
      </c>
    </row>
    <row r="285" spans="1:67">
      <c r="A285" s="38" t="s">
        <v>794</v>
      </c>
      <c r="B285" s="38" t="s">
        <v>795</v>
      </c>
      <c r="C285" s="38" t="s">
        <v>796</v>
      </c>
      <c r="D285" s="38" t="s">
        <v>797</v>
      </c>
      <c r="E285" s="39">
        <v>232.65600000000001</v>
      </c>
      <c r="F285" s="38">
        <v>8.1</v>
      </c>
      <c r="G285" s="76">
        <v>-13000</v>
      </c>
      <c r="H285" s="78">
        <v>19.72</v>
      </c>
      <c r="I285" s="38">
        <v>900</v>
      </c>
      <c r="J285" s="38" t="s">
        <v>798</v>
      </c>
      <c r="K285" s="38">
        <v>618</v>
      </c>
      <c r="L285" s="38">
        <v>1000</v>
      </c>
      <c r="M285" s="38" t="s">
        <v>165</v>
      </c>
      <c r="N285" s="38">
        <v>11.760999999999999</v>
      </c>
      <c r="O285" s="38">
        <v>1.428E-3</v>
      </c>
      <c r="P285" s="38">
        <v>136000</v>
      </c>
      <c r="Q285" s="38">
        <v>0</v>
      </c>
      <c r="R285" s="38">
        <v>0</v>
      </c>
      <c r="S285" s="38">
        <v>-3047</v>
      </c>
      <c r="T285" s="42">
        <v>900</v>
      </c>
      <c r="U285" s="38">
        <v>3.3989996000000016</v>
      </c>
      <c r="V285" s="38">
        <v>-15.021038015905187</v>
      </c>
      <c r="W285" s="38">
        <v>-3.4710000000000001E-3</v>
      </c>
      <c r="X285" s="38">
        <v>-36150</v>
      </c>
      <c r="Y285" s="38">
        <v>0</v>
      </c>
      <c r="Z285" s="38">
        <v>0</v>
      </c>
      <c r="AA285" s="38">
        <v>-12052.7101</v>
      </c>
      <c r="AB285" s="38">
        <v>368.3</v>
      </c>
      <c r="AC285" s="38">
        <v>1.1359995999999999</v>
      </c>
      <c r="AD285" s="38">
        <v>0.16190767003548956</v>
      </c>
      <c r="AE285" s="38">
        <v>-1.725E-3</v>
      </c>
      <c r="AF285" s="38">
        <v>41650</v>
      </c>
      <c r="AG285" s="38">
        <v>0</v>
      </c>
      <c r="AH285" s="38">
        <v>0</v>
      </c>
      <c r="AI285" s="38">
        <v>-13167.8187</v>
      </c>
      <c r="AJ285" s="38">
        <v>388.36</v>
      </c>
      <c r="AK285" s="38">
        <v>-6.9910002999999996</v>
      </c>
      <c r="AL285" s="38">
        <v>48.087436755359768</v>
      </c>
      <c r="AM285" s="38">
        <v>1.0786E-2</v>
      </c>
      <c r="AN285" s="38">
        <v>41650</v>
      </c>
      <c r="AO285" s="38">
        <v>0</v>
      </c>
      <c r="AP285" s="38">
        <v>0</v>
      </c>
      <c r="AQ285" s="38">
        <v>-14850.067880300001</v>
      </c>
      <c r="AR285" s="38">
        <v>432</v>
      </c>
      <c r="AS285" s="38">
        <v>-1.5670003000000001</v>
      </c>
      <c r="AT285" s="38">
        <v>22.059422721376645</v>
      </c>
      <c r="AU285" s="38">
        <v>-8.3000000000000174E-5</v>
      </c>
      <c r="AV285" s="38">
        <v>586650</v>
      </c>
      <c r="AW285" s="38">
        <v>0</v>
      </c>
      <c r="AX285" s="38">
        <v>0</v>
      </c>
      <c r="AY285" s="38">
        <v>-17058.464200000002</v>
      </c>
      <c r="AZ285" s="38">
        <v>618</v>
      </c>
      <c r="BA285" s="38">
        <v>-2.2800002999999993</v>
      </c>
      <c r="BB285" s="38">
        <v>25.318714453028456</v>
      </c>
      <c r="BC285" s="38">
        <v>3.439999999999999E-4</v>
      </c>
      <c r="BD285" s="38">
        <v>628700</v>
      </c>
      <c r="BE285" s="38">
        <v>0</v>
      </c>
      <c r="BF285" s="38">
        <v>0</v>
      </c>
      <c r="BG285" s="38">
        <v>-16472.464200000002</v>
      </c>
      <c r="BH285" s="38">
        <v>629.80999999999995</v>
      </c>
      <c r="BI285" s="38">
        <v>-3.5850001999999996</v>
      </c>
      <c r="BJ285" s="38">
        <v>57.591306659104852</v>
      </c>
      <c r="BK285" s="38">
        <v>2.4299999999999994E-4</v>
      </c>
      <c r="BL285" s="38">
        <v>613000</v>
      </c>
      <c r="BM285" s="38">
        <v>0</v>
      </c>
      <c r="BN285" s="38">
        <v>0</v>
      </c>
      <c r="BO285" s="38">
        <v>-31435.572099999998</v>
      </c>
    </row>
    <row r="286" spans="1:67">
      <c r="A286" s="38" t="s">
        <v>799</v>
      </c>
      <c r="B286" s="38" t="s">
        <v>184</v>
      </c>
      <c r="C286" s="38" t="s">
        <v>800</v>
      </c>
      <c r="D286" s="38"/>
      <c r="E286" s="39">
        <v>126.90447</v>
      </c>
      <c r="F286" s="38">
        <v>5.1900000000000002E-3</v>
      </c>
      <c r="G286" s="76">
        <v>25517</v>
      </c>
      <c r="H286" s="78">
        <v>43.182000000000002</v>
      </c>
      <c r="I286" s="38">
        <v>3000</v>
      </c>
      <c r="J286" s="38" t="s">
        <v>801</v>
      </c>
      <c r="K286" s="42">
        <v>3000</v>
      </c>
      <c r="L286" s="38">
        <v>2.3469301000000007</v>
      </c>
      <c r="M286" s="38">
        <v>-47.43165435153238</v>
      </c>
      <c r="N286" s="38">
        <v>6.0002300000000009E-4</v>
      </c>
      <c r="O286" s="38">
        <v>14024.5</v>
      </c>
      <c r="P286" s="38">
        <v>76.314598000000004</v>
      </c>
      <c r="Q286" s="38">
        <v>0</v>
      </c>
      <c r="R286" s="38">
        <v>25516.953249999999</v>
      </c>
      <c r="S286" s="38">
        <v>386.8</v>
      </c>
      <c r="T286" s="38">
        <v>5.5489300999999998</v>
      </c>
      <c r="U286" s="38">
        <v>-64.339301985486941</v>
      </c>
      <c r="V286" s="38">
        <v>-1.4597699999999999E-4</v>
      </c>
      <c r="W286" s="38">
        <v>14024.5</v>
      </c>
      <c r="X286" s="38">
        <v>76.314598000000004</v>
      </c>
      <c r="Y286" s="38">
        <v>0</v>
      </c>
      <c r="Z286" s="38">
        <v>24789.374650000002</v>
      </c>
      <c r="AA286" s="38">
        <v>458.4</v>
      </c>
      <c r="AB286" s="38">
        <v>0.37893010000000071</v>
      </c>
      <c r="AC286" s="38">
        <v>-16.607839036870786</v>
      </c>
      <c r="AD286" s="38">
        <v>-1.1197699999999999E-4</v>
      </c>
      <c r="AE286" s="38">
        <v>10199.5</v>
      </c>
      <c r="AF286" s="38">
        <v>76.314598000000004</v>
      </c>
      <c r="AG286" s="38">
        <v>0</v>
      </c>
      <c r="AH286" s="38">
        <v>17432.779500000001</v>
      </c>
      <c r="AI286" s="42">
        <v>3000</v>
      </c>
      <c r="AJ286" s="38">
        <v>1</v>
      </c>
      <c r="AK286" s="38">
        <v>43</v>
      </c>
      <c r="AL286" s="38">
        <v>0.5</v>
      </c>
    </row>
    <row r="287" spans="1:67">
      <c r="A287" s="37" t="s">
        <v>802</v>
      </c>
      <c r="B287" t="s">
        <v>149</v>
      </c>
      <c r="C287" t="s">
        <v>803</v>
      </c>
      <c r="E287" s="39">
        <v>253.80894000000001</v>
      </c>
      <c r="F287">
        <v>4.93</v>
      </c>
      <c r="G287" s="75">
        <v>0</v>
      </c>
      <c r="H287" s="77">
        <v>27.757999999999999</v>
      </c>
      <c r="I287">
        <v>3000</v>
      </c>
      <c r="J287" s="38" t="s">
        <v>801</v>
      </c>
      <c r="K287">
        <v>386.8</v>
      </c>
      <c r="L287">
        <v>3709</v>
      </c>
      <c r="M287" t="s">
        <v>152</v>
      </c>
      <c r="N287">
        <v>19.280999999999999</v>
      </c>
      <c r="O287">
        <v>0</v>
      </c>
      <c r="P287">
        <v>0</v>
      </c>
      <c r="Q287">
        <v>0</v>
      </c>
      <c r="R287">
        <v>0</v>
      </c>
      <c r="S287">
        <v>-2516.7492999999999</v>
      </c>
      <c r="T287">
        <v>458.4</v>
      </c>
      <c r="U287">
        <v>10021</v>
      </c>
      <c r="V287" t="s">
        <v>153</v>
      </c>
      <c r="W287">
        <v>8.9410000000000007</v>
      </c>
      <c r="X287">
        <v>6.7999999999999999E-5</v>
      </c>
      <c r="Y287">
        <v>15300</v>
      </c>
      <c r="Z287">
        <v>0</v>
      </c>
      <c r="AA287">
        <v>0</v>
      </c>
      <c r="AB287">
        <v>12196.441000000001</v>
      </c>
      <c r="AC287" s="41">
        <v>3000</v>
      </c>
      <c r="AD287" s="38">
        <v>1</v>
      </c>
      <c r="AE287" s="38">
        <v>43</v>
      </c>
      <c r="AF287" s="38">
        <v>1</v>
      </c>
    </row>
    <row r="288" spans="1:67">
      <c r="A288" s="38" t="s">
        <v>802</v>
      </c>
      <c r="B288" s="38" t="s">
        <v>184</v>
      </c>
      <c r="C288" s="38" t="s">
        <v>803</v>
      </c>
      <c r="D288" s="38"/>
      <c r="E288" s="39">
        <v>253.80894000000001</v>
      </c>
      <c r="F288" s="38">
        <v>1.038E-2</v>
      </c>
      <c r="G288" s="76">
        <v>14919</v>
      </c>
      <c r="H288" s="78">
        <v>62.277000000000001</v>
      </c>
      <c r="I288" s="38">
        <v>3000</v>
      </c>
      <c r="J288" s="38" t="s">
        <v>801</v>
      </c>
      <c r="K288" s="42">
        <v>3000</v>
      </c>
      <c r="L288" s="38">
        <v>3.9379999000000012</v>
      </c>
      <c r="M288" s="38">
        <v>-61.660583113257317</v>
      </c>
      <c r="N288" s="38">
        <v>1.4240000000000001E-3</v>
      </c>
      <c r="O288" s="38">
        <v>7350</v>
      </c>
      <c r="P288" s="38">
        <v>0</v>
      </c>
      <c r="Q288" s="38">
        <v>0</v>
      </c>
      <c r="R288" s="38">
        <v>16169.906500000001</v>
      </c>
      <c r="S288" s="38">
        <v>386.8</v>
      </c>
      <c r="T288" s="38">
        <v>10.341999899999999</v>
      </c>
      <c r="U288" s="38">
        <v>-95.475878381166424</v>
      </c>
      <c r="V288" s="38">
        <v>-6.7999999999999999E-5</v>
      </c>
      <c r="W288" s="38">
        <v>7350</v>
      </c>
      <c r="X288" s="38">
        <v>0</v>
      </c>
      <c r="Y288" s="38">
        <v>0</v>
      </c>
      <c r="Z288" s="38">
        <v>14714.749299999999</v>
      </c>
      <c r="AA288" s="38">
        <v>458.4</v>
      </c>
      <c r="AB288" s="38">
        <v>1.9999000000012757E-3</v>
      </c>
      <c r="AC288" s="38">
        <v>-1.295248393409577E-2</v>
      </c>
      <c r="AD288" s="38">
        <v>0</v>
      </c>
      <c r="AE288" s="38">
        <v>-300</v>
      </c>
      <c r="AF288" s="38">
        <v>0</v>
      </c>
      <c r="AG288" s="38">
        <v>0</v>
      </c>
      <c r="AH288" s="38">
        <v>1.558999999999287</v>
      </c>
      <c r="AI288" s="42">
        <v>3000</v>
      </c>
      <c r="AJ288" s="38">
        <v>1</v>
      </c>
      <c r="AK288" s="38">
        <v>43</v>
      </c>
      <c r="AL288" s="38">
        <v>1</v>
      </c>
    </row>
    <row r="289" spans="1:67">
      <c r="A289" s="38" t="s">
        <v>804</v>
      </c>
      <c r="B289" s="38" t="s">
        <v>184</v>
      </c>
      <c r="C289" s="38" t="s">
        <v>805</v>
      </c>
      <c r="D289" s="38"/>
      <c r="E289" s="39">
        <v>206.80847</v>
      </c>
      <c r="F289" s="38">
        <v>8.4600000000000005E-3</v>
      </c>
      <c r="G289" s="76">
        <v>9770</v>
      </c>
      <c r="H289" s="78">
        <v>61.863999999999997</v>
      </c>
      <c r="I289" s="38">
        <v>2000</v>
      </c>
      <c r="J289" s="38" t="s">
        <v>806</v>
      </c>
      <c r="K289" s="42">
        <v>2000</v>
      </c>
      <c r="L289" s="38">
        <v>6.440319800000001</v>
      </c>
      <c r="M289" s="38">
        <v>-73.21478263066291</v>
      </c>
      <c r="N289" s="38">
        <v>7.3647969999999997E-4</v>
      </c>
      <c r="O289" s="38">
        <v>13281.45</v>
      </c>
      <c r="P289" s="38">
        <v>0</v>
      </c>
      <c r="Q289" s="38">
        <v>-1.9259999999999998E-8</v>
      </c>
      <c r="R289" s="38">
        <v>11665.424199999999</v>
      </c>
      <c r="S289" s="38">
        <v>332.6</v>
      </c>
      <c r="T289" s="38">
        <v>1.8598199499999986</v>
      </c>
      <c r="U289" s="38">
        <v>-31.537241369529596</v>
      </c>
      <c r="V289" s="38">
        <v>8.1397969999999996E-4</v>
      </c>
      <c r="W289" s="38">
        <v>5431.45</v>
      </c>
      <c r="X289" s="38">
        <v>0</v>
      </c>
      <c r="Y289" s="38">
        <v>-1.9259999999999998E-8</v>
      </c>
      <c r="Z289" s="38">
        <v>6665.2270499999995</v>
      </c>
      <c r="AA289" s="38">
        <v>386.8</v>
      </c>
      <c r="AB289" s="38">
        <v>5.0618199499999985</v>
      </c>
      <c r="AC289" s="38">
        <v>-48.444889003484157</v>
      </c>
      <c r="AD289" s="38">
        <v>6.7979700000000002E-5</v>
      </c>
      <c r="AE289" s="38">
        <v>5431.45</v>
      </c>
      <c r="AF289" s="38">
        <v>0</v>
      </c>
      <c r="AG289" s="38">
        <v>-1.9259999999999998E-8</v>
      </c>
      <c r="AH289" s="38">
        <v>5937.6484499999997</v>
      </c>
      <c r="AI289" s="38">
        <v>458.4</v>
      </c>
      <c r="AJ289" s="38">
        <v>-0.10818005000000142</v>
      </c>
      <c r="AK289" s="38">
        <v>-0.71342605486799426</v>
      </c>
      <c r="AL289" s="38">
        <v>1.019797E-4</v>
      </c>
      <c r="AM289" s="38">
        <v>1606.45</v>
      </c>
      <c r="AN289" s="38">
        <v>0</v>
      </c>
      <c r="AO289" s="38">
        <v>-1.9259999999999998E-8</v>
      </c>
      <c r="AP289" s="38">
        <v>-1418.9467000000004</v>
      </c>
      <c r="AQ289" s="42">
        <v>2000</v>
      </c>
      <c r="AR289" s="38">
        <v>2</v>
      </c>
      <c r="AS289" s="38">
        <v>43</v>
      </c>
      <c r="AT289" s="38">
        <v>0.5</v>
      </c>
      <c r="AU289" s="38">
        <v>14</v>
      </c>
      <c r="AV289" s="38">
        <v>0.5</v>
      </c>
    </row>
    <row r="290" spans="1:67">
      <c r="A290" s="38" t="s">
        <v>807</v>
      </c>
      <c r="B290" s="38" t="s">
        <v>161</v>
      </c>
      <c r="C290" s="38" t="s">
        <v>808</v>
      </c>
      <c r="D290" s="38"/>
      <c r="E290" s="39">
        <v>162.35717</v>
      </c>
      <c r="F290" s="38">
        <v>3.1821999999999999</v>
      </c>
      <c r="G290" s="76">
        <v>-8510</v>
      </c>
      <c r="H290" s="78">
        <v>23.405000000000001</v>
      </c>
      <c r="I290" s="38">
        <v>370</v>
      </c>
      <c r="J290" s="38" t="s">
        <v>809</v>
      </c>
      <c r="K290" s="38">
        <v>300.52999999999997</v>
      </c>
      <c r="L290" s="38">
        <v>2774</v>
      </c>
      <c r="M290" s="38" t="s">
        <v>152</v>
      </c>
      <c r="N290" s="38">
        <v>26.225000000000001</v>
      </c>
      <c r="O290" s="38">
        <v>-2.7200000000000002E-3</v>
      </c>
      <c r="P290" s="38">
        <v>0</v>
      </c>
      <c r="Q290" s="38">
        <v>0</v>
      </c>
      <c r="R290" s="38">
        <v>0</v>
      </c>
      <c r="S290" s="38">
        <v>-4830</v>
      </c>
      <c r="T290" s="42">
        <v>370</v>
      </c>
      <c r="U290" s="38">
        <v>-1.6542499999999993</v>
      </c>
      <c r="V290" s="38">
        <v>26.041073258346096</v>
      </c>
      <c r="W290" s="38">
        <v>6.4499400000000008E-4</v>
      </c>
      <c r="X290" s="38">
        <v>-6562.375</v>
      </c>
      <c r="Y290" s="38">
        <v>58.595599999999997</v>
      </c>
      <c r="Z290" s="38">
        <v>8.4154249999999994E-9</v>
      </c>
      <c r="AA290" s="38">
        <v>-9407.7178999999996</v>
      </c>
      <c r="AB290" s="38">
        <v>300.52999999999997</v>
      </c>
      <c r="AC290" s="38">
        <v>-14.679250000000001</v>
      </c>
      <c r="AD290" s="38">
        <v>102.51558762388139</v>
      </c>
      <c r="AE290" s="38">
        <v>3.3649940000000005E-3</v>
      </c>
      <c r="AF290" s="38">
        <v>-6562.375</v>
      </c>
      <c r="AG290" s="38">
        <v>58.595599999999997</v>
      </c>
      <c r="AH290" s="38">
        <v>8.4154249999999994E-9</v>
      </c>
      <c r="AI290" s="38">
        <v>-10301.7179</v>
      </c>
      <c r="AJ290" s="42">
        <v>370</v>
      </c>
      <c r="AK290" s="38">
        <v>2</v>
      </c>
      <c r="AL290" s="38">
        <v>43</v>
      </c>
      <c r="AM290" s="38">
        <v>0.5</v>
      </c>
      <c r="AN290" s="38">
        <v>20</v>
      </c>
      <c r="AO290" s="38">
        <v>0.5</v>
      </c>
    </row>
    <row r="291" spans="1:67">
      <c r="A291" s="38" t="s">
        <v>807</v>
      </c>
      <c r="B291" s="38" t="s">
        <v>184</v>
      </c>
      <c r="C291" s="38" t="s">
        <v>808</v>
      </c>
      <c r="D291" s="38"/>
      <c r="E291" s="39">
        <v>162.35717</v>
      </c>
      <c r="F291" s="38">
        <v>6.6400000000000001E-3</v>
      </c>
      <c r="G291" s="76">
        <v>4110</v>
      </c>
      <c r="H291" s="78">
        <v>59.145000000000003</v>
      </c>
      <c r="I291" s="38">
        <v>2000</v>
      </c>
      <c r="J291" s="38" t="s">
        <v>809</v>
      </c>
      <c r="K291" s="42">
        <v>2000</v>
      </c>
      <c r="L291" s="38">
        <v>2.6417497000000001</v>
      </c>
      <c r="M291" s="38">
        <v>-38.210302082826495</v>
      </c>
      <c r="N291" s="38">
        <v>5.7999400000000013E-4</v>
      </c>
      <c r="O291" s="38">
        <v>13237.625</v>
      </c>
      <c r="P291" s="38">
        <v>58.595599999999997</v>
      </c>
      <c r="Q291" s="38">
        <v>8.4154249999999994E-9</v>
      </c>
      <c r="R291" s="38">
        <v>4355.2821000000004</v>
      </c>
      <c r="S291" s="38">
        <v>386.8</v>
      </c>
      <c r="T291" s="38">
        <v>5.8437497</v>
      </c>
      <c r="U291" s="38">
        <v>-55.117949716781048</v>
      </c>
      <c r="V291" s="38">
        <v>-1.6600600000000001E-4</v>
      </c>
      <c r="W291" s="38">
        <v>13237.625</v>
      </c>
      <c r="X291" s="38">
        <v>58.595599999999997</v>
      </c>
      <c r="Y291" s="38">
        <v>8.4154249999999994E-9</v>
      </c>
      <c r="Z291" s="38">
        <v>3627.7035000000001</v>
      </c>
      <c r="AA291" s="38">
        <v>458.4</v>
      </c>
      <c r="AB291" s="38">
        <v>0.67374970000000012</v>
      </c>
      <c r="AC291" s="38">
        <v>-7.3864867681648869</v>
      </c>
      <c r="AD291" s="38">
        <v>-1.32006E-4</v>
      </c>
      <c r="AE291" s="38">
        <v>9412.625</v>
      </c>
      <c r="AF291" s="38">
        <v>58.595599999999997</v>
      </c>
      <c r="AG291" s="38">
        <v>8.4154249999999994E-9</v>
      </c>
      <c r="AH291" s="38">
        <v>-3728.8916500000005</v>
      </c>
      <c r="AI291" s="42">
        <v>2000</v>
      </c>
      <c r="AJ291" s="38">
        <v>2</v>
      </c>
      <c r="AK291" s="38">
        <v>43</v>
      </c>
      <c r="AL291" s="38">
        <v>0.5</v>
      </c>
      <c r="AM291" s="38">
        <v>20</v>
      </c>
      <c r="AN291" s="38">
        <v>0.5</v>
      </c>
    </row>
    <row r="292" spans="1:67">
      <c r="A292" s="37" t="s">
        <v>810</v>
      </c>
      <c r="B292" t="s">
        <v>161</v>
      </c>
      <c r="C292" t="s">
        <v>811</v>
      </c>
      <c r="E292" s="39">
        <v>114.818</v>
      </c>
      <c r="F292">
        <v>7.31</v>
      </c>
      <c r="G292" s="75">
        <v>0</v>
      </c>
      <c r="H292" s="77">
        <v>13.82</v>
      </c>
      <c r="I292">
        <v>2000</v>
      </c>
      <c r="J292" s="38" t="s">
        <v>812</v>
      </c>
      <c r="K292">
        <v>429.78</v>
      </c>
      <c r="L292">
        <v>780</v>
      </c>
      <c r="M292" t="s">
        <v>152</v>
      </c>
      <c r="N292">
        <v>6.9669999999999996</v>
      </c>
      <c r="O292">
        <v>-1.0000000000000001E-5</v>
      </c>
      <c r="P292">
        <v>-17000</v>
      </c>
      <c r="Q292">
        <v>0</v>
      </c>
      <c r="R292">
        <v>0</v>
      </c>
      <c r="S292">
        <v>-1286.7687000000001</v>
      </c>
      <c r="T292" s="41">
        <v>2000</v>
      </c>
      <c r="U292" s="38">
        <v>1</v>
      </c>
      <c r="V292" s="38">
        <v>44</v>
      </c>
      <c r="W292" s="38">
        <v>1</v>
      </c>
    </row>
    <row r="293" spans="1:67">
      <c r="A293" s="49" t="s">
        <v>810</v>
      </c>
      <c r="B293" s="38" t="s">
        <v>184</v>
      </c>
      <c r="C293" s="38" t="s">
        <v>811</v>
      </c>
      <c r="D293" s="38"/>
      <c r="E293" s="39">
        <v>114.818</v>
      </c>
      <c r="F293" s="38">
        <v>4.7000000000000002E-3</v>
      </c>
      <c r="G293" s="76">
        <v>58150</v>
      </c>
      <c r="H293" s="78">
        <v>41.508000000000003</v>
      </c>
      <c r="I293" s="38">
        <v>2000</v>
      </c>
      <c r="J293" s="38" t="s">
        <v>812</v>
      </c>
      <c r="K293" s="42">
        <v>2000</v>
      </c>
      <c r="L293" s="38">
        <v>-11.247000100000001</v>
      </c>
      <c r="M293" s="38">
        <v>67.300838417227851</v>
      </c>
      <c r="N293" s="38">
        <v>5.1811679999999999E-3</v>
      </c>
      <c r="O293" s="38">
        <v>-109950.5</v>
      </c>
      <c r="P293" s="38">
        <v>-829.04998000000001</v>
      </c>
      <c r="Q293" s="38">
        <v>7.2628999999999995E-8</v>
      </c>
      <c r="R293" s="38">
        <v>63156.086239999997</v>
      </c>
      <c r="S293" s="38">
        <v>429.78</v>
      </c>
      <c r="T293" s="38">
        <v>-6.9</v>
      </c>
      <c r="U293" s="38">
        <v>42.33564484017802</v>
      </c>
      <c r="V293" s="38">
        <v>4.0916799999999996E-4</v>
      </c>
      <c r="W293" s="38">
        <v>-142800.5</v>
      </c>
      <c r="X293" s="38">
        <v>-829.04998000000001</v>
      </c>
      <c r="Y293" s="38">
        <v>7.2628999999999995E-8</v>
      </c>
      <c r="Z293" s="38">
        <v>63515.768700000001</v>
      </c>
      <c r="AA293" s="42">
        <v>2000</v>
      </c>
      <c r="AB293" s="38">
        <v>1</v>
      </c>
      <c r="AC293" s="38">
        <v>44</v>
      </c>
      <c r="AD293" s="38">
        <v>1</v>
      </c>
    </row>
    <row r="294" spans="1:67">
      <c r="A294" s="38" t="s">
        <v>813</v>
      </c>
      <c r="B294" s="38" t="s">
        <v>155</v>
      </c>
      <c r="C294" s="38" t="s">
        <v>814</v>
      </c>
      <c r="D294" s="38"/>
      <c r="E294" s="39">
        <v>517.82679999999993</v>
      </c>
      <c r="F294" s="38">
        <v>3.4380000000000002</v>
      </c>
      <c r="G294" s="76">
        <v>-651340</v>
      </c>
      <c r="H294" s="78">
        <v>72.239999999999995</v>
      </c>
      <c r="I294" s="38">
        <v>1100</v>
      </c>
      <c r="J294" s="38" t="s">
        <v>815</v>
      </c>
      <c r="K294" s="42">
        <v>1100</v>
      </c>
      <c r="L294" s="38">
        <v>30.057696200000009</v>
      </c>
      <c r="M294" s="38">
        <v>1.5420449170833308</v>
      </c>
      <c r="N294" s="38">
        <v>-7.0999220000000016E-3</v>
      </c>
      <c r="O294" s="38">
        <v>1075659</v>
      </c>
      <c r="P294" s="38">
        <v>2989.3440000000001</v>
      </c>
      <c r="Q294" s="38">
        <v>-2.5175591000000001E-6</v>
      </c>
      <c r="R294" s="38">
        <v>-676166.91072000004</v>
      </c>
      <c r="S294" s="38">
        <v>368.3</v>
      </c>
      <c r="T294" s="38">
        <v>23.268696199999994</v>
      </c>
      <c r="U294" s="38">
        <v>47.09088197490496</v>
      </c>
      <c r="V294" s="38">
        <v>-1.8619220000000002E-3</v>
      </c>
      <c r="W294" s="38">
        <v>1309059</v>
      </c>
      <c r="X294" s="38">
        <v>2989.3440000000001</v>
      </c>
      <c r="Y294" s="38">
        <v>-2.5175591000000001E-6</v>
      </c>
      <c r="Z294" s="38">
        <v>-679512.23652000003</v>
      </c>
      <c r="AA294" s="38">
        <v>388.36</v>
      </c>
      <c r="AB294" s="38">
        <v>-1.1123034999999959</v>
      </c>
      <c r="AC294" s="38">
        <v>190.86746923087799</v>
      </c>
      <c r="AD294" s="38">
        <v>3.5671077999999995E-2</v>
      </c>
      <c r="AE294" s="38">
        <v>1309059</v>
      </c>
      <c r="AF294" s="38">
        <v>2989.3440000000001</v>
      </c>
      <c r="AG294" s="38">
        <v>-2.5175591000000001E-6</v>
      </c>
      <c r="AH294" s="38">
        <v>-684558.98406090005</v>
      </c>
      <c r="AI294" s="38">
        <v>429.78</v>
      </c>
      <c r="AJ294" s="38">
        <v>7.5816967000000091</v>
      </c>
      <c r="AK294" s="38">
        <v>140.9370820767781</v>
      </c>
      <c r="AL294" s="38">
        <v>2.6127077999999998E-2</v>
      </c>
      <c r="AM294" s="38">
        <v>1243359</v>
      </c>
      <c r="AN294" s="38">
        <v>2989.3440000000001</v>
      </c>
      <c r="AO294" s="38">
        <v>-2.5175591000000001E-6</v>
      </c>
      <c r="AP294" s="38">
        <v>-683839.61914089997</v>
      </c>
      <c r="AQ294" s="38">
        <v>432</v>
      </c>
      <c r="AR294" s="38">
        <v>23.8536967</v>
      </c>
      <c r="AS294" s="38">
        <v>62.853039974829017</v>
      </c>
      <c r="AT294" s="38">
        <v>-6.4799219999999999E-3</v>
      </c>
      <c r="AU294" s="38">
        <v>2878359</v>
      </c>
      <c r="AV294" s="38">
        <v>2989.3440000000001</v>
      </c>
      <c r="AW294" s="38">
        <v>-2.5175591000000001E-6</v>
      </c>
      <c r="AX294" s="38">
        <v>-690464.80810000002</v>
      </c>
      <c r="AY294" s="38">
        <v>881.8</v>
      </c>
      <c r="AZ294" s="38">
        <v>26.481096399999998</v>
      </c>
      <c r="BA294" s="38">
        <v>91.226568114635654</v>
      </c>
      <c r="BB294" s="38">
        <v>-1.0795631999999999E-2</v>
      </c>
      <c r="BC294" s="38">
        <v>1201414.5</v>
      </c>
      <c r="BD294" s="38">
        <v>2989.3440000000001</v>
      </c>
      <c r="BE294" s="38">
        <v>-2.5445591E-6</v>
      </c>
      <c r="BF294" s="38">
        <v>-725923.6618</v>
      </c>
      <c r="BG294" s="42">
        <v>1100</v>
      </c>
      <c r="BH294" s="38">
        <v>3</v>
      </c>
      <c r="BI294" s="38">
        <v>81</v>
      </c>
      <c r="BJ294" s="38">
        <v>3</v>
      </c>
      <c r="BK294" s="38">
        <v>65</v>
      </c>
      <c r="BL294" s="38">
        <v>6</v>
      </c>
      <c r="BM294" s="38">
        <v>44</v>
      </c>
      <c r="BN294" s="38">
        <v>2</v>
      </c>
    </row>
    <row r="295" spans="1:67">
      <c r="A295" s="38" t="s">
        <v>816</v>
      </c>
      <c r="B295" s="38" t="s">
        <v>184</v>
      </c>
      <c r="C295" s="38" t="s">
        <v>817</v>
      </c>
      <c r="D295" s="38"/>
      <c r="E295" s="39">
        <v>442.35220000000004</v>
      </c>
      <c r="F295" s="38">
        <v>1.8089999999999998E-2</v>
      </c>
      <c r="G295" s="76">
        <v>-211440</v>
      </c>
      <c r="H295" s="78">
        <v>126.40600000000001</v>
      </c>
      <c r="I295" s="38">
        <v>2000</v>
      </c>
      <c r="J295" s="38" t="s">
        <v>812</v>
      </c>
      <c r="K295" s="42">
        <v>2000</v>
      </c>
      <c r="L295" s="38">
        <v>-8.5265992000000068</v>
      </c>
      <c r="M295" s="38">
        <v>106.90045308445929</v>
      </c>
      <c r="N295" s="38">
        <v>8.9850303999999982E-3</v>
      </c>
      <c r="O295" s="38">
        <v>168345.25</v>
      </c>
      <c r="P295" s="38">
        <v>270.53340000000003</v>
      </c>
      <c r="Q295" s="38">
        <v>5.0492549999999996E-8</v>
      </c>
      <c r="R295" s="38">
        <v>-216645.85441999999</v>
      </c>
      <c r="S295" s="38">
        <v>429.78</v>
      </c>
      <c r="T295" s="38">
        <v>0.16740099999999103</v>
      </c>
      <c r="U295" s="38">
        <v>56.970065930359738</v>
      </c>
      <c r="V295" s="38">
        <v>-5.5896960000000008E-4</v>
      </c>
      <c r="W295" s="38">
        <v>102645.25</v>
      </c>
      <c r="X295" s="38">
        <v>270.53340000000003</v>
      </c>
      <c r="Y295" s="38">
        <v>5.0492549999999996E-8</v>
      </c>
      <c r="Z295" s="38">
        <v>-215926.4895</v>
      </c>
      <c r="AA295" s="42">
        <v>2000</v>
      </c>
      <c r="AB295" s="38">
        <v>2</v>
      </c>
      <c r="AC295" s="38">
        <v>44</v>
      </c>
      <c r="AD295" s="38">
        <v>2</v>
      </c>
      <c r="AE295" s="38">
        <v>20</v>
      </c>
      <c r="AF295" s="38">
        <v>3</v>
      </c>
    </row>
    <row r="296" spans="1:67">
      <c r="A296" s="38" t="s">
        <v>818</v>
      </c>
      <c r="B296" s="38" t="s">
        <v>184</v>
      </c>
      <c r="C296" s="38" t="s">
        <v>819</v>
      </c>
      <c r="D296" s="38"/>
      <c r="E296" s="39">
        <v>245.6354</v>
      </c>
      <c r="F296" s="38">
        <v>1.005E-2</v>
      </c>
      <c r="G296" s="76">
        <v>-10280</v>
      </c>
      <c r="H296" s="78">
        <v>71.364999999999995</v>
      </c>
      <c r="I296" s="38">
        <v>2000</v>
      </c>
      <c r="J296" s="38" t="s">
        <v>812</v>
      </c>
      <c r="K296" s="42">
        <v>2000</v>
      </c>
      <c r="L296" s="38">
        <v>-3.5069502000000021</v>
      </c>
      <c r="M296" s="38">
        <v>-2.413909830352587</v>
      </c>
      <c r="N296" s="38">
        <v>9.4113684999999996E-3</v>
      </c>
      <c r="O296" s="38">
        <v>160143.39850000001</v>
      </c>
      <c r="P296" s="38">
        <v>98.931396000000007</v>
      </c>
      <c r="Q296" s="38">
        <v>1.6200075E-8</v>
      </c>
      <c r="R296" s="38">
        <v>-12416.58437</v>
      </c>
      <c r="S296" s="38">
        <v>429.78</v>
      </c>
      <c r="T296" s="38">
        <v>5.1870499999999993</v>
      </c>
      <c r="U296" s="38">
        <v>-52.344296984452228</v>
      </c>
      <c r="V296" s="38">
        <v>-1.3263150000000001E-4</v>
      </c>
      <c r="W296" s="38">
        <v>94443.39850000001</v>
      </c>
      <c r="X296" s="38">
        <v>98.931396000000007</v>
      </c>
      <c r="Y296" s="38">
        <v>1.6200075E-8</v>
      </c>
      <c r="Z296" s="38">
        <v>-11697.219450000001</v>
      </c>
      <c r="AA296" s="42">
        <v>2000</v>
      </c>
      <c r="AB296" s="38">
        <v>2</v>
      </c>
      <c r="AC296" s="38">
        <v>44</v>
      </c>
      <c r="AD296" s="38">
        <v>2</v>
      </c>
      <c r="AE296" s="38">
        <v>65</v>
      </c>
      <c r="AF296" s="38">
        <v>0.5</v>
      </c>
    </row>
    <row r="297" spans="1:67">
      <c r="A297" s="38" t="s">
        <v>820</v>
      </c>
      <c r="B297" s="38" t="s">
        <v>155</v>
      </c>
      <c r="C297" s="38" t="s">
        <v>821</v>
      </c>
      <c r="D297" s="38"/>
      <c r="E297" s="39">
        <v>277.63419999999996</v>
      </c>
      <c r="F297" s="38">
        <v>7.1790000000000003</v>
      </c>
      <c r="G297" s="76">
        <v>-221270</v>
      </c>
      <c r="H297" s="78">
        <v>24.9</v>
      </c>
      <c r="I297" s="38">
        <v>1600</v>
      </c>
      <c r="J297" s="38" t="s">
        <v>812</v>
      </c>
      <c r="K297" s="42">
        <v>1600</v>
      </c>
      <c r="L297" s="38">
        <v>-4.9222491999999995</v>
      </c>
      <c r="M297" s="38">
        <v>87.94435684437849</v>
      </c>
      <c r="N297" s="38">
        <v>7.9860374999999994E-3</v>
      </c>
      <c r="O297" s="38">
        <v>456831.5</v>
      </c>
      <c r="P297" s="38">
        <v>747.33600000000001</v>
      </c>
      <c r="Q297" s="38">
        <v>2.5652625000000001E-8</v>
      </c>
      <c r="R297" s="38">
        <v>-231543.09807000001</v>
      </c>
      <c r="S297" s="38">
        <v>429.78</v>
      </c>
      <c r="T297" s="38">
        <v>3.7717510000000019</v>
      </c>
      <c r="U297" s="38">
        <v>38.013969690278827</v>
      </c>
      <c r="V297" s="38">
        <v>-1.5579625000000001E-3</v>
      </c>
      <c r="W297" s="38">
        <v>391131.5</v>
      </c>
      <c r="X297" s="38">
        <v>747.33600000000001</v>
      </c>
      <c r="Y297" s="38">
        <v>2.5652625000000001E-8</v>
      </c>
      <c r="Z297" s="38">
        <v>-230823.73314999999</v>
      </c>
      <c r="AA297" s="42">
        <v>1600</v>
      </c>
      <c r="AB297" s="38">
        <v>2</v>
      </c>
      <c r="AC297" s="38">
        <v>44</v>
      </c>
      <c r="AD297" s="38">
        <v>2</v>
      </c>
      <c r="AE297" s="38">
        <v>65</v>
      </c>
      <c r="AF297" s="38">
        <v>1.5</v>
      </c>
    </row>
    <row r="298" spans="1:67">
      <c r="A298" s="38" t="s">
        <v>822</v>
      </c>
      <c r="B298" s="38" t="s">
        <v>155</v>
      </c>
      <c r="C298" s="38" t="s">
        <v>823</v>
      </c>
      <c r="D298" s="38"/>
      <c r="E298" s="39">
        <v>325.834</v>
      </c>
      <c r="F298" s="38">
        <v>4.9000000000000004</v>
      </c>
      <c r="G298" s="76">
        <v>-85000</v>
      </c>
      <c r="H298" s="78">
        <v>39.1</v>
      </c>
      <c r="I298" s="38">
        <v>1300</v>
      </c>
      <c r="J298" s="38" t="s">
        <v>815</v>
      </c>
      <c r="K298" s="38">
        <v>660</v>
      </c>
      <c r="L298" s="38">
        <v>270</v>
      </c>
      <c r="M298" s="38" t="s">
        <v>165</v>
      </c>
      <c r="N298" s="38">
        <v>23.187999999999999</v>
      </c>
      <c r="O298" s="38">
        <v>6.7390000000000002E-3</v>
      </c>
      <c r="P298" s="38">
        <v>10000</v>
      </c>
      <c r="Q298" s="38">
        <v>0</v>
      </c>
      <c r="R298" s="38">
        <v>0</v>
      </c>
      <c r="S298" s="38">
        <v>-7160</v>
      </c>
      <c r="T298" s="38">
        <v>1100</v>
      </c>
      <c r="U298" s="38">
        <v>970</v>
      </c>
      <c r="V298" s="38" t="s">
        <v>165</v>
      </c>
      <c r="W298" s="38">
        <v>38.299999</v>
      </c>
      <c r="X298" s="38">
        <v>0</v>
      </c>
      <c r="Y298" s="38">
        <v>0</v>
      </c>
      <c r="Z298" s="38">
        <v>0</v>
      </c>
      <c r="AA298" s="38">
        <v>0</v>
      </c>
      <c r="AB298" s="38">
        <v>-14650</v>
      </c>
      <c r="AC298" s="42">
        <v>1300</v>
      </c>
      <c r="AD298" s="38">
        <v>-0.67200079999999929</v>
      </c>
      <c r="AE298" s="38">
        <v>13.468244727508704</v>
      </c>
      <c r="AF298" s="38">
        <v>3.6649999999999994E-3</v>
      </c>
      <c r="AG298" s="38">
        <v>-32900</v>
      </c>
      <c r="AH298" s="38">
        <v>0</v>
      </c>
      <c r="AI298" s="38">
        <v>0</v>
      </c>
      <c r="AJ298" s="38">
        <v>-84653.828519999995</v>
      </c>
      <c r="AK298" s="38">
        <v>368.3</v>
      </c>
      <c r="AL298" s="38">
        <v>-7.4610008000000008</v>
      </c>
      <c r="AM298" s="38">
        <v>59.01708178533076</v>
      </c>
      <c r="AN298" s="38">
        <v>8.9029999999999995E-3</v>
      </c>
      <c r="AO298" s="38">
        <v>200500</v>
      </c>
      <c r="AP298" s="38">
        <v>0</v>
      </c>
      <c r="AQ298" s="38">
        <v>0</v>
      </c>
      <c r="AR298" s="38">
        <v>-87999.154320000001</v>
      </c>
      <c r="AS298" s="38">
        <v>388.36</v>
      </c>
      <c r="AT298" s="38">
        <v>-31.842000500000001</v>
      </c>
      <c r="AU298" s="38">
        <v>202.79366904130356</v>
      </c>
      <c r="AV298" s="38">
        <v>4.6435999999999998E-2</v>
      </c>
      <c r="AW298" s="38">
        <v>200500</v>
      </c>
      <c r="AX298" s="38">
        <v>0</v>
      </c>
      <c r="AY298" s="38">
        <v>0</v>
      </c>
      <c r="AZ298" s="38">
        <v>-93045.901860900005</v>
      </c>
      <c r="BA298" s="38">
        <v>429.78</v>
      </c>
      <c r="BB298" s="38">
        <v>-23.1480003</v>
      </c>
      <c r="BC298" s="38">
        <v>152.86328188720398</v>
      </c>
      <c r="BD298" s="38">
        <v>3.6892000000000001E-2</v>
      </c>
      <c r="BE298" s="38">
        <v>134800</v>
      </c>
      <c r="BF298" s="38">
        <v>0</v>
      </c>
      <c r="BG298" s="38">
        <v>0</v>
      </c>
      <c r="BH298" s="38">
        <v>-92326.536940899998</v>
      </c>
      <c r="BI298" s="38">
        <v>432</v>
      </c>
      <c r="BJ298" s="38">
        <v>-6.8760003000000047</v>
      </c>
      <c r="BK298" s="38">
        <v>74.779239785254674</v>
      </c>
      <c r="BL298" s="38">
        <v>4.2849999999999997E-3</v>
      </c>
      <c r="BM298" s="38">
        <v>1769800</v>
      </c>
      <c r="BN298" s="38">
        <v>0</v>
      </c>
      <c r="BO298" s="38">
        <v>0</v>
      </c>
    </row>
    <row r="299" spans="1:67">
      <c r="A299" s="38" t="s">
        <v>824</v>
      </c>
      <c r="B299" s="38" t="s">
        <v>161</v>
      </c>
      <c r="C299" s="38" t="s">
        <v>825</v>
      </c>
      <c r="D299" s="38"/>
      <c r="E299" s="39">
        <v>146.88400000000001</v>
      </c>
      <c r="F299" s="38">
        <v>5.18</v>
      </c>
      <c r="G299" s="76">
        <v>-32000</v>
      </c>
      <c r="H299" s="78">
        <v>16.96</v>
      </c>
      <c r="I299" s="38">
        <v>1400</v>
      </c>
      <c r="J299" s="38" t="s">
        <v>815</v>
      </c>
      <c r="K299" s="38">
        <v>965</v>
      </c>
      <c r="L299" s="38">
        <v>8600</v>
      </c>
      <c r="M299" s="38" t="s">
        <v>152</v>
      </c>
      <c r="N299" s="38">
        <v>14.5</v>
      </c>
      <c r="O299" s="38">
        <v>0</v>
      </c>
      <c r="P299" s="38">
        <v>0</v>
      </c>
      <c r="Q299" s="38">
        <v>0</v>
      </c>
      <c r="R299" s="38">
        <v>0</v>
      </c>
      <c r="S299" s="38">
        <v>3448</v>
      </c>
      <c r="T299" s="42">
        <v>1400</v>
      </c>
      <c r="U299" s="38">
        <v>-0.81900029999999902</v>
      </c>
      <c r="V299" s="38">
        <v>9.2286873965223748</v>
      </c>
      <c r="W299" s="38">
        <v>1.4889999999999999E-3</v>
      </c>
      <c r="X299" s="38">
        <v>9800</v>
      </c>
      <c r="Y299" s="38">
        <v>0</v>
      </c>
      <c r="Z299" s="38">
        <v>0</v>
      </c>
      <c r="AA299" s="38">
        <v>-32177.580760000001</v>
      </c>
      <c r="AB299" s="38">
        <v>368.3</v>
      </c>
      <c r="AC299" s="38">
        <v>-3.0820003000000007</v>
      </c>
      <c r="AD299" s="38">
        <v>24.411633082463041</v>
      </c>
      <c r="AE299" s="38">
        <v>3.235E-3</v>
      </c>
      <c r="AF299" s="38">
        <v>87600</v>
      </c>
      <c r="AG299" s="38">
        <v>0</v>
      </c>
      <c r="AH299" s="38">
        <v>0</v>
      </c>
      <c r="AI299" s="38">
        <v>-33292.689359999997</v>
      </c>
      <c r="AJ299" s="38">
        <v>388.36</v>
      </c>
      <c r="AK299" s="38">
        <v>-11.2090002</v>
      </c>
      <c r="AL299" s="38">
        <v>72.337162167787326</v>
      </c>
      <c r="AM299" s="38">
        <v>1.5746000000000003E-2</v>
      </c>
      <c r="AN299" s="38">
        <v>87600</v>
      </c>
      <c r="AO299" s="38">
        <v>0</v>
      </c>
      <c r="AP299" s="38">
        <v>0</v>
      </c>
      <c r="AQ299" s="38">
        <v>-34974.938540299998</v>
      </c>
      <c r="AR299" s="38">
        <v>429.78</v>
      </c>
      <c r="AS299" s="38">
        <v>-6.8620000999999995</v>
      </c>
      <c r="AT299" s="38">
        <v>47.371968590737509</v>
      </c>
      <c r="AU299" s="38">
        <v>1.0974000000000001E-2</v>
      </c>
      <c r="AV299" s="38">
        <v>54750</v>
      </c>
      <c r="AW299" s="38">
        <v>0</v>
      </c>
      <c r="AX299" s="38">
        <v>0</v>
      </c>
      <c r="AY299" s="38">
        <v>-34615.256080300001</v>
      </c>
      <c r="AZ299" s="38">
        <v>432</v>
      </c>
      <c r="BA299" s="38">
        <v>-1.4380001</v>
      </c>
      <c r="BB299" s="38">
        <v>21.343954556754397</v>
      </c>
      <c r="BC299" s="38">
        <v>1.0499999999999984E-4</v>
      </c>
      <c r="BD299" s="38">
        <v>599750</v>
      </c>
      <c r="BE299" s="38">
        <v>0</v>
      </c>
      <c r="BF299" s="38">
        <v>0</v>
      </c>
      <c r="BG299" s="38">
        <v>-36823.652399999999</v>
      </c>
      <c r="BH299" s="38">
        <v>881.8</v>
      </c>
      <c r="BI299" s="38">
        <v>-0.56220019999999948</v>
      </c>
      <c r="BJ299" s="38">
        <v>30.801797270023297</v>
      </c>
      <c r="BK299" s="38">
        <v>-1.3335700000000001E-3</v>
      </c>
      <c r="BL299" s="38">
        <v>40768.5</v>
      </c>
      <c r="BM299" s="38">
        <v>0</v>
      </c>
      <c r="BN299" s="38">
        <v>-8.9999999999999995E-9</v>
      </c>
      <c r="BO299" s="38">
        <v>-48643.270300000004</v>
      </c>
    </row>
    <row r="300" spans="1:67">
      <c r="A300" s="38" t="s">
        <v>824</v>
      </c>
      <c r="B300" s="38" t="s">
        <v>184</v>
      </c>
      <c r="C300" s="38" t="s">
        <v>825</v>
      </c>
      <c r="D300" s="38"/>
      <c r="E300" s="39">
        <v>146.88400000000001</v>
      </c>
      <c r="F300" s="38">
        <v>6.0099999999999997E-3</v>
      </c>
      <c r="G300" s="76">
        <v>55700</v>
      </c>
      <c r="H300" s="78">
        <v>60.15</v>
      </c>
      <c r="I300" s="38">
        <v>2000</v>
      </c>
      <c r="J300" s="38" t="s">
        <v>815</v>
      </c>
      <c r="K300" s="42">
        <v>2000</v>
      </c>
      <c r="L300" s="38">
        <v>1.8890000000000011</v>
      </c>
      <c r="M300" s="38">
        <v>-53.275085822946863</v>
      </c>
      <c r="N300" s="38">
        <v>3.0349999999999999E-3</v>
      </c>
      <c r="O300" s="38">
        <v>-12850</v>
      </c>
      <c r="P300" s="38">
        <v>0</v>
      </c>
      <c r="Q300" s="38">
        <v>0</v>
      </c>
      <c r="R300" s="38">
        <v>56619.419240000003</v>
      </c>
      <c r="S300" s="38">
        <v>368.3</v>
      </c>
      <c r="T300" s="38">
        <v>-0.37400000000000055</v>
      </c>
      <c r="U300" s="38">
        <v>-38.092140137006169</v>
      </c>
      <c r="V300" s="38">
        <v>4.7810000000000005E-3</v>
      </c>
      <c r="W300" s="38">
        <v>64950</v>
      </c>
      <c r="X300" s="38">
        <v>0</v>
      </c>
      <c r="Y300" s="38">
        <v>0</v>
      </c>
      <c r="Z300" s="38">
        <v>55504.310640000003</v>
      </c>
      <c r="AA300" s="38">
        <v>388.36</v>
      </c>
      <c r="AB300" s="38">
        <v>-8.5009999000000001</v>
      </c>
      <c r="AC300" s="38">
        <v>9.8333889483181167</v>
      </c>
      <c r="AD300" s="38">
        <v>1.7292000000000002E-2</v>
      </c>
      <c r="AE300" s="38">
        <v>64950</v>
      </c>
      <c r="AF300" s="38">
        <v>0</v>
      </c>
      <c r="AG300" s="38">
        <v>0</v>
      </c>
      <c r="AH300" s="38">
        <v>53822.061459700002</v>
      </c>
      <c r="AI300" s="38">
        <v>429.78</v>
      </c>
      <c r="AJ300" s="38">
        <v>-4.1539997999999994</v>
      </c>
      <c r="AK300" s="38">
        <v>-15.131804628731686</v>
      </c>
      <c r="AL300" s="38">
        <v>1.2520000000000002E-2</v>
      </c>
      <c r="AM300" s="38">
        <v>32100</v>
      </c>
      <c r="AN300" s="38">
        <v>0</v>
      </c>
      <c r="AO300" s="38">
        <v>0</v>
      </c>
      <c r="AP300" s="38">
        <v>54181.743919699999</v>
      </c>
      <c r="AQ300" s="38">
        <v>432</v>
      </c>
      <c r="AR300" s="38">
        <v>1.2700002000000001</v>
      </c>
      <c r="AS300" s="38">
        <v>-41.159818662714756</v>
      </c>
      <c r="AT300" s="38">
        <v>1.6509999999999999E-3</v>
      </c>
      <c r="AU300" s="38">
        <v>577100</v>
      </c>
      <c r="AV300" s="38">
        <v>0</v>
      </c>
      <c r="AW300" s="38">
        <v>0</v>
      </c>
      <c r="AX300" s="38">
        <v>51973.347600000001</v>
      </c>
      <c r="AY300" s="38">
        <v>881.8</v>
      </c>
      <c r="AZ300" s="38">
        <v>2.1458001000000007</v>
      </c>
      <c r="BA300" s="38">
        <v>-31.701975949445906</v>
      </c>
      <c r="BB300" s="38">
        <v>2.1243E-4</v>
      </c>
      <c r="BC300" s="38">
        <v>18118.5</v>
      </c>
      <c r="BD300" s="38">
        <v>0</v>
      </c>
      <c r="BE300" s="38">
        <v>-8.9999999999999995E-9</v>
      </c>
      <c r="BF300" s="38">
        <v>40153.729699999996</v>
      </c>
      <c r="BG300" s="42">
        <v>2000</v>
      </c>
      <c r="BH300" s="38">
        <v>2</v>
      </c>
      <c r="BI300" s="38">
        <v>44</v>
      </c>
      <c r="BJ300" s="38">
        <v>1</v>
      </c>
      <c r="BK300" s="38">
        <v>81</v>
      </c>
      <c r="BL300" s="38">
        <v>1</v>
      </c>
    </row>
    <row r="301" spans="1:67">
      <c r="A301" s="38" t="s">
        <v>826</v>
      </c>
      <c r="B301" s="38" t="s">
        <v>161</v>
      </c>
      <c r="C301" s="38" t="s">
        <v>827</v>
      </c>
      <c r="D301" s="38"/>
      <c r="E301" s="39">
        <v>236.57499999999999</v>
      </c>
      <c r="F301" s="38">
        <v>7.7649999999999997</v>
      </c>
      <c r="G301" s="76">
        <v>-7300</v>
      </c>
      <c r="H301" s="78">
        <v>20.6</v>
      </c>
      <c r="I301" s="38">
        <v>1000</v>
      </c>
      <c r="J301" s="38" t="s">
        <v>828</v>
      </c>
      <c r="K301" s="38">
        <v>797</v>
      </c>
      <c r="L301" s="38">
        <v>11410</v>
      </c>
      <c r="M301" s="38" t="s">
        <v>152</v>
      </c>
      <c r="N301" s="38">
        <v>16</v>
      </c>
      <c r="O301" s="38">
        <v>0</v>
      </c>
      <c r="P301" s="38">
        <v>0</v>
      </c>
      <c r="Q301" s="38">
        <v>0</v>
      </c>
      <c r="R301" s="38">
        <v>0</v>
      </c>
      <c r="S301" s="38">
        <v>5028</v>
      </c>
      <c r="T301" s="42">
        <v>1000</v>
      </c>
      <c r="U301" s="38">
        <v>-2.4280000000000008</v>
      </c>
      <c r="V301" s="38">
        <v>19.543166178168782</v>
      </c>
      <c r="W301" s="38">
        <v>2.1703499999999997E-3</v>
      </c>
      <c r="X301" s="38">
        <v>59613.5</v>
      </c>
      <c r="Y301" s="38">
        <v>0</v>
      </c>
      <c r="Z301" s="38">
        <v>7.3134999999999999E-7</v>
      </c>
      <c r="AA301" s="38">
        <v>-8192.022359999999</v>
      </c>
      <c r="AB301" s="38">
        <v>429.78</v>
      </c>
      <c r="AC301" s="38">
        <v>1.9190000999999999</v>
      </c>
      <c r="AD301" s="38">
        <v>-5.422027398881033</v>
      </c>
      <c r="AE301" s="38">
        <v>-2.6016500000000001E-3</v>
      </c>
      <c r="AF301" s="38">
        <v>26763.5</v>
      </c>
      <c r="AG301" s="38">
        <v>0</v>
      </c>
      <c r="AH301" s="38">
        <v>7.3134999999999999E-7</v>
      </c>
      <c r="AI301" s="38">
        <v>-7832.3398999999999</v>
      </c>
      <c r="AJ301" s="38">
        <v>797</v>
      </c>
      <c r="AK301" s="38">
        <v>-1.7179999000000006</v>
      </c>
      <c r="AL301" s="38">
        <v>7.0191302590554248</v>
      </c>
      <c r="AM301" s="38">
        <v>-1.9046499999999999E-3</v>
      </c>
      <c r="AN301" s="38">
        <v>-15736.5</v>
      </c>
      <c r="AO301" s="38">
        <v>0</v>
      </c>
      <c r="AP301" s="38">
        <v>7.3134999999999999E-7</v>
      </c>
      <c r="AQ301" s="38">
        <v>1228.660100000001</v>
      </c>
      <c r="AR301" s="38">
        <v>903.9</v>
      </c>
      <c r="AS301" s="38">
        <v>-1.5330000000000013</v>
      </c>
      <c r="AT301" s="38">
        <v>9.2270259512923261</v>
      </c>
      <c r="AU301" s="38">
        <v>-1.0000000000000001E-5</v>
      </c>
      <c r="AV301" s="38">
        <v>8500</v>
      </c>
      <c r="AW301" s="38">
        <v>0</v>
      </c>
      <c r="AX301" s="38">
        <v>0</v>
      </c>
      <c r="AY301" s="38">
        <v>-2939.9800999999998</v>
      </c>
      <c r="AZ301" s="42">
        <v>1000</v>
      </c>
      <c r="BA301" s="38">
        <v>2</v>
      </c>
      <c r="BB301" s="38">
        <v>44</v>
      </c>
      <c r="BC301" s="38">
        <v>1</v>
      </c>
      <c r="BD301" s="38">
        <v>82</v>
      </c>
      <c r="BE301" s="38">
        <v>1</v>
      </c>
    </row>
    <row r="302" spans="1:67">
      <c r="A302" s="38" t="s">
        <v>829</v>
      </c>
      <c r="B302" s="38" t="s">
        <v>161</v>
      </c>
      <c r="C302" s="38" t="s">
        <v>830</v>
      </c>
      <c r="D302" s="38"/>
      <c r="E302" s="39">
        <v>193.77799999999999</v>
      </c>
      <c r="F302" s="38">
        <v>5.5679999999999996</v>
      </c>
      <c r="G302" s="76">
        <v>-28200</v>
      </c>
      <c r="H302" s="78">
        <v>19.5</v>
      </c>
      <c r="I302" s="38">
        <v>1000</v>
      </c>
      <c r="J302" s="38" t="s">
        <v>831</v>
      </c>
      <c r="K302" s="38">
        <v>913</v>
      </c>
      <c r="L302" s="38">
        <v>6930</v>
      </c>
      <c r="M302" s="38" t="s">
        <v>152</v>
      </c>
      <c r="N302" s="38">
        <v>14.33</v>
      </c>
      <c r="O302" s="38">
        <v>0</v>
      </c>
      <c r="P302" s="38">
        <v>0</v>
      </c>
      <c r="Q302" s="38">
        <v>0</v>
      </c>
      <c r="R302" s="38">
        <v>0</v>
      </c>
      <c r="S302" s="38">
        <v>1374</v>
      </c>
      <c r="T302" s="42">
        <v>1000</v>
      </c>
      <c r="U302" s="38">
        <v>-4.8618001999999994</v>
      </c>
      <c r="V302" s="38">
        <v>33.522580011932433</v>
      </c>
      <c r="W302" s="38">
        <v>7.2551500000000001E-3</v>
      </c>
      <c r="X302" s="38">
        <v>62563.699000000001</v>
      </c>
      <c r="Y302" s="38">
        <v>0</v>
      </c>
      <c r="Z302" s="38">
        <v>-4.5988849999999998E-7</v>
      </c>
      <c r="AA302" s="38">
        <v>-29448.168959999999</v>
      </c>
      <c r="AB302" s="38">
        <v>429.78</v>
      </c>
      <c r="AC302" s="38">
        <v>-0.51480009999999865</v>
      </c>
      <c r="AD302" s="38">
        <v>8.5573864348826163</v>
      </c>
      <c r="AE302" s="38">
        <v>2.4831499999999999E-3</v>
      </c>
      <c r="AF302" s="38">
        <v>29713.699000000001</v>
      </c>
      <c r="AG302" s="38">
        <v>0</v>
      </c>
      <c r="AH302" s="38">
        <v>-4.5988849999999998E-7</v>
      </c>
      <c r="AI302" s="38">
        <v>-29088.486499999999</v>
      </c>
      <c r="AJ302" s="38">
        <v>494.3</v>
      </c>
      <c r="AK302" s="38">
        <v>11.946199999999997</v>
      </c>
      <c r="AL302" s="38">
        <v>-68.283496586991191</v>
      </c>
      <c r="AM302" s="38">
        <v>-9.9598499999999993E-3</v>
      </c>
      <c r="AN302" s="38">
        <v>-145303.80100000001</v>
      </c>
      <c r="AO302" s="38">
        <v>0</v>
      </c>
      <c r="AP302" s="38">
        <v>1.7847464999999999E-6</v>
      </c>
      <c r="AQ302" s="38">
        <v>-26190.915699999998</v>
      </c>
      <c r="AR302" s="38">
        <v>913</v>
      </c>
      <c r="AS302" s="38">
        <v>10.56</v>
      </c>
      <c r="AT302" s="38">
        <v>-63.832943756941823</v>
      </c>
      <c r="AU302" s="38">
        <v>-1.1269E-2</v>
      </c>
      <c r="AV302" s="38">
        <v>-174567.5</v>
      </c>
      <c r="AW302" s="38">
        <v>0</v>
      </c>
      <c r="AX302" s="38">
        <v>2.244635E-6</v>
      </c>
      <c r="AY302" s="38">
        <v>-20853.915699999998</v>
      </c>
      <c r="AZ302" s="42">
        <v>1000</v>
      </c>
      <c r="BA302" s="38">
        <v>2</v>
      </c>
      <c r="BB302" s="38">
        <v>44</v>
      </c>
      <c r="BC302" s="38">
        <v>1</v>
      </c>
      <c r="BD302" s="38">
        <v>84</v>
      </c>
      <c r="BE302" s="38">
        <v>1</v>
      </c>
    </row>
    <row r="303" spans="1:67">
      <c r="A303" s="38" t="s">
        <v>832</v>
      </c>
      <c r="B303" s="38" t="s">
        <v>161</v>
      </c>
      <c r="C303" s="38" t="s">
        <v>833</v>
      </c>
      <c r="D303" s="38"/>
      <c r="E303" s="39">
        <v>242.41800000000001</v>
      </c>
      <c r="F303" s="38">
        <v>6.29</v>
      </c>
      <c r="G303" s="76">
        <v>-17200</v>
      </c>
      <c r="H303" s="78">
        <v>25.26</v>
      </c>
      <c r="I303" s="38">
        <v>1200</v>
      </c>
      <c r="J303" s="38" t="s">
        <v>834</v>
      </c>
      <c r="K303" s="38">
        <v>965</v>
      </c>
      <c r="L303" s="38">
        <v>8580</v>
      </c>
      <c r="M303" s="38" t="s">
        <v>152</v>
      </c>
      <c r="N303" s="38">
        <v>14.497999999999999</v>
      </c>
      <c r="O303" s="38">
        <v>0</v>
      </c>
      <c r="P303" s="38">
        <v>0</v>
      </c>
      <c r="Q303" s="38">
        <v>0</v>
      </c>
      <c r="R303" s="38">
        <v>0</v>
      </c>
      <c r="S303" s="38">
        <v>3229</v>
      </c>
      <c r="T303" s="42">
        <v>1200</v>
      </c>
      <c r="U303" s="38">
        <v>-2.8970001999999999</v>
      </c>
      <c r="V303" s="38">
        <v>17.257948025961014</v>
      </c>
      <c r="W303" s="38">
        <v>5.1339999999999997E-3</v>
      </c>
      <c r="X303" s="38">
        <v>42350</v>
      </c>
      <c r="Y303" s="38">
        <v>0</v>
      </c>
      <c r="Z303" s="38">
        <v>0</v>
      </c>
      <c r="AA303" s="38">
        <v>-17891.61796</v>
      </c>
      <c r="AB303" s="38">
        <v>429.78</v>
      </c>
      <c r="AC303" s="38">
        <v>1.4499998999999999</v>
      </c>
      <c r="AD303" s="38">
        <v>-7.7072455510887892</v>
      </c>
      <c r="AE303" s="38">
        <v>3.6200000000000034E-4</v>
      </c>
      <c r="AF303" s="38">
        <v>9500</v>
      </c>
      <c r="AG303" s="38">
        <v>0</v>
      </c>
      <c r="AH303" s="38">
        <v>0</v>
      </c>
      <c r="AI303" s="38">
        <v>-17531.9355</v>
      </c>
      <c r="AJ303" s="38">
        <v>722.65</v>
      </c>
      <c r="AK303" s="38">
        <v>5.9349999999999996</v>
      </c>
      <c r="AL303" s="38">
        <v>-32.050792531624609</v>
      </c>
      <c r="AM303" s="38">
        <v>-2.3249999999999998E-3</v>
      </c>
      <c r="AN303" s="38">
        <v>8500</v>
      </c>
      <c r="AO303" s="38">
        <v>0</v>
      </c>
      <c r="AP303" s="38">
        <v>0</v>
      </c>
      <c r="AQ303" s="38">
        <v>-19871.295879999998</v>
      </c>
      <c r="AR303" s="38">
        <v>965</v>
      </c>
      <c r="AS303" s="38">
        <v>1.4689999999999994</v>
      </c>
      <c r="AT303" s="38">
        <v>-10.25301014088927</v>
      </c>
      <c r="AU303" s="38">
        <v>-1.0000000000000001E-5</v>
      </c>
      <c r="AV303" s="38">
        <v>8500</v>
      </c>
      <c r="AW303" s="38">
        <v>0</v>
      </c>
      <c r="AX303" s="38">
        <v>0</v>
      </c>
      <c r="AY303" s="38">
        <v>-13445.29588</v>
      </c>
      <c r="AZ303" s="42">
        <v>1200</v>
      </c>
      <c r="BA303" s="38">
        <v>2</v>
      </c>
      <c r="BB303" s="38">
        <v>44</v>
      </c>
      <c r="BC303" s="38">
        <v>1</v>
      </c>
      <c r="BD303" s="38">
        <v>92</v>
      </c>
      <c r="BE303" s="38">
        <v>1</v>
      </c>
    </row>
    <row r="304" spans="1:67">
      <c r="A304" s="37" t="s">
        <v>47</v>
      </c>
      <c r="B304" t="s">
        <v>149</v>
      </c>
      <c r="C304" t="s">
        <v>835</v>
      </c>
      <c r="E304" s="39">
        <v>39.098300000000002</v>
      </c>
      <c r="F304">
        <v>0.86</v>
      </c>
      <c r="G304" s="75">
        <v>0</v>
      </c>
      <c r="H304" s="77">
        <v>15.457000000000001</v>
      </c>
      <c r="I304" s="40">
        <v>5000</v>
      </c>
      <c r="J304" s="38" t="s">
        <v>836</v>
      </c>
      <c r="K304">
        <v>336.35</v>
      </c>
      <c r="L304">
        <v>558</v>
      </c>
      <c r="M304" t="s">
        <v>152</v>
      </c>
      <c r="N304">
        <v>8.8621301999999993</v>
      </c>
      <c r="O304">
        <v>-2.2902700000000001E-3</v>
      </c>
      <c r="P304">
        <v>-4965.29</v>
      </c>
      <c r="Q304">
        <v>0</v>
      </c>
      <c r="R304" s="51">
        <v>9.9292200000000003E-7</v>
      </c>
      <c r="S304">
        <v>-1902.7118</v>
      </c>
      <c r="T304">
        <v>1043.7</v>
      </c>
      <c r="U304">
        <v>19038</v>
      </c>
      <c r="V304" t="s">
        <v>153</v>
      </c>
      <c r="W304">
        <v>6.4238200000000001</v>
      </c>
      <c r="X304">
        <v>-6.7033999999999995E-4</v>
      </c>
      <c r="Y304">
        <v>497405</v>
      </c>
      <c r="Z304">
        <v>0</v>
      </c>
      <c r="AA304" s="46">
        <v>1.1602300000000001E-7</v>
      </c>
      <c r="AB304">
        <v>18431.169000000002</v>
      </c>
      <c r="AC304">
        <v>3000</v>
      </c>
      <c r="AD304">
        <v>0</v>
      </c>
      <c r="AE304" t="s">
        <v>237</v>
      </c>
      <c r="AF304">
        <v>2.1110000000000002</v>
      </c>
      <c r="AG304">
        <v>3.6999999999999999E-4</v>
      </c>
      <c r="AH304">
        <v>0</v>
      </c>
      <c r="AI304">
        <v>0</v>
      </c>
      <c r="AJ304" s="46">
        <v>3.5320000000000001E-8</v>
      </c>
      <c r="AK304">
        <v>24351</v>
      </c>
      <c r="AL304" s="41">
        <v>5000</v>
      </c>
      <c r="AM304" s="38">
        <v>1</v>
      </c>
      <c r="AN304" s="38">
        <v>47</v>
      </c>
      <c r="AO304" s="38">
        <v>1</v>
      </c>
    </row>
    <row r="305" spans="1:67">
      <c r="A305" s="38" t="s">
        <v>837</v>
      </c>
      <c r="B305" s="38" t="s">
        <v>184</v>
      </c>
      <c r="C305" s="38" t="s">
        <v>838</v>
      </c>
      <c r="D305" s="38"/>
      <c r="E305" s="39">
        <v>78.196600000000004</v>
      </c>
      <c r="F305" s="38">
        <v>3.2000000000000002E-3</v>
      </c>
      <c r="G305" s="76">
        <v>30374</v>
      </c>
      <c r="H305" s="78">
        <v>59.665999999999997</v>
      </c>
      <c r="I305" s="38">
        <v>3000</v>
      </c>
      <c r="J305" s="38" t="s">
        <v>836</v>
      </c>
      <c r="K305" s="42">
        <v>3000</v>
      </c>
      <c r="L305" s="38">
        <v>-6.8509998000000003</v>
      </c>
      <c r="M305" s="38">
        <v>5.2897008982108389</v>
      </c>
      <c r="N305" s="38">
        <v>1.9890000000000001E-2</v>
      </c>
      <c r="O305" s="38">
        <v>1500</v>
      </c>
      <c r="P305" s="38">
        <v>0</v>
      </c>
      <c r="Q305" s="38">
        <v>0</v>
      </c>
      <c r="R305" s="38">
        <v>30089.6878</v>
      </c>
      <c r="S305" s="38">
        <v>336.35</v>
      </c>
      <c r="T305" s="38">
        <v>8.7812605999999978</v>
      </c>
      <c r="U305" s="38">
        <v>-81.64174437494222</v>
      </c>
      <c r="V305" s="38">
        <v>-4.8265399999999998E-3</v>
      </c>
      <c r="W305" s="38">
        <v>6465.29</v>
      </c>
      <c r="X305" s="38">
        <v>0</v>
      </c>
      <c r="Y305" s="38">
        <v>9.9292200000000003E-7</v>
      </c>
      <c r="Z305" s="38">
        <v>31481.423600000002</v>
      </c>
      <c r="AA305" s="38">
        <v>1043.7</v>
      </c>
      <c r="AB305" s="38">
        <v>3.9046401999999993</v>
      </c>
      <c r="AC305" s="38">
        <v>-10.74671505595995</v>
      </c>
      <c r="AD305" s="38">
        <v>-1.58668E-3</v>
      </c>
      <c r="AE305" s="38">
        <v>-495905</v>
      </c>
      <c r="AF305" s="38">
        <v>0</v>
      </c>
      <c r="AG305" s="38">
        <v>1.1602300000000001E-7</v>
      </c>
      <c r="AH305" s="38">
        <v>-9186.3380000000034</v>
      </c>
      <c r="AI305" s="42">
        <v>3000</v>
      </c>
      <c r="AJ305" s="38">
        <v>1</v>
      </c>
      <c r="AK305" s="38">
        <v>47</v>
      </c>
      <c r="AL305" s="38">
        <v>2</v>
      </c>
    </row>
    <row r="306" spans="1:67">
      <c r="A306" s="38" t="s">
        <v>839</v>
      </c>
      <c r="B306" s="38" t="s">
        <v>184</v>
      </c>
      <c r="C306" s="38" t="s">
        <v>840</v>
      </c>
      <c r="D306" s="38"/>
      <c r="E306" s="39">
        <v>112.21128</v>
      </c>
      <c r="F306" s="38">
        <v>4.5900000000000003E-3</v>
      </c>
      <c r="G306" s="76">
        <v>-156500</v>
      </c>
      <c r="H306" s="78">
        <v>78.366</v>
      </c>
      <c r="I306" s="38">
        <v>2000</v>
      </c>
      <c r="J306" s="38" t="s">
        <v>836</v>
      </c>
      <c r="K306" s="42">
        <v>2000</v>
      </c>
      <c r="L306" s="38">
        <v>-21.109021000000006</v>
      </c>
      <c r="M306" s="38">
        <v>199.42203993904133</v>
      </c>
      <c r="N306" s="38">
        <v>2.1145704600000002E-2</v>
      </c>
      <c r="O306" s="38">
        <v>-111365</v>
      </c>
      <c r="P306" s="38">
        <v>-1351.5399599999998</v>
      </c>
      <c r="Q306" s="38">
        <v>-2.9439350000000002E-8</v>
      </c>
      <c r="R306" s="38">
        <v>-148500.17310000001</v>
      </c>
      <c r="S306" s="38">
        <v>336.35</v>
      </c>
      <c r="T306" s="38">
        <v>-5.4767606000000058</v>
      </c>
      <c r="U306" s="38">
        <v>112.49059466588818</v>
      </c>
      <c r="V306" s="38">
        <v>-3.5708354000000002E-3</v>
      </c>
      <c r="W306" s="38">
        <v>-106399.71</v>
      </c>
      <c r="X306" s="38">
        <v>-1351.5399599999998</v>
      </c>
      <c r="Y306" s="38">
        <v>9.6348265000000013E-7</v>
      </c>
      <c r="Z306" s="38">
        <v>-147108.43729999999</v>
      </c>
      <c r="AA306" s="38">
        <v>1043.7</v>
      </c>
      <c r="AB306" s="38">
        <v>-10.353381000000006</v>
      </c>
      <c r="AC306" s="38">
        <v>183.38562398487045</v>
      </c>
      <c r="AD306" s="38">
        <v>-3.3097539999999982E-4</v>
      </c>
      <c r="AE306" s="38">
        <v>-608770</v>
      </c>
      <c r="AF306" s="38">
        <v>-1351.5399599999998</v>
      </c>
      <c r="AG306" s="38">
        <v>8.6583650000000004E-8</v>
      </c>
      <c r="AH306" s="38">
        <v>-187776.19890000002</v>
      </c>
      <c r="AI306" s="42">
        <v>2000</v>
      </c>
      <c r="AJ306" s="38">
        <v>3</v>
      </c>
      <c r="AK306" s="38">
        <v>65</v>
      </c>
      <c r="AL306" s="38">
        <v>1</v>
      </c>
      <c r="AM306" s="38">
        <v>38</v>
      </c>
      <c r="AN306" s="38">
        <v>1</v>
      </c>
      <c r="AO306" s="38">
        <v>47</v>
      </c>
      <c r="AP306" s="38">
        <v>2</v>
      </c>
    </row>
    <row r="307" spans="1:67">
      <c r="A307" s="38" t="s">
        <v>841</v>
      </c>
      <c r="B307" s="38" t="s">
        <v>184</v>
      </c>
      <c r="C307" s="38" t="s">
        <v>842</v>
      </c>
      <c r="D307" s="38"/>
      <c r="E307" s="39">
        <v>238.00459999999998</v>
      </c>
      <c r="F307" s="38">
        <v>9.7300000000000008E-3</v>
      </c>
      <c r="G307" s="76">
        <v>-129200</v>
      </c>
      <c r="H307" s="78">
        <v>89.902000000000001</v>
      </c>
      <c r="I307" s="38">
        <v>2000</v>
      </c>
      <c r="J307" s="38" t="s">
        <v>843</v>
      </c>
      <c r="K307" s="42">
        <v>2000</v>
      </c>
      <c r="L307" s="38">
        <v>0.31500000000000128</v>
      </c>
      <c r="M307" s="38">
        <v>-36.504184198801397</v>
      </c>
      <c r="N307" s="38">
        <v>2.0035000000000001E-2</v>
      </c>
      <c r="O307" s="38">
        <v>14350</v>
      </c>
      <c r="P307" s="38">
        <v>0</v>
      </c>
      <c r="Q307" s="38">
        <v>0</v>
      </c>
      <c r="R307" s="38">
        <v>-127421.3703</v>
      </c>
      <c r="S307" s="38">
        <v>332.6</v>
      </c>
      <c r="T307" s="38">
        <v>-8.8459996999999984</v>
      </c>
      <c r="U307" s="38">
        <v>46.850898323465231</v>
      </c>
      <c r="V307" s="38">
        <v>2.019E-2</v>
      </c>
      <c r="W307" s="38">
        <v>-1350</v>
      </c>
      <c r="X307" s="38">
        <v>0</v>
      </c>
      <c r="Y307" s="38">
        <v>0</v>
      </c>
      <c r="Z307" s="38">
        <v>-137421.76459999999</v>
      </c>
      <c r="AA307" s="38">
        <v>336.35</v>
      </c>
      <c r="AB307" s="38">
        <v>6.7862606999999997</v>
      </c>
      <c r="AC307" s="38">
        <v>-40.0805469496878</v>
      </c>
      <c r="AD307" s="38">
        <v>-4.5265399999999999E-3</v>
      </c>
      <c r="AE307" s="38">
        <v>3615.29</v>
      </c>
      <c r="AF307" s="38">
        <v>0</v>
      </c>
      <c r="AG307" s="38">
        <v>9.9292200000000003E-7</v>
      </c>
      <c r="AH307" s="38">
        <v>-136030.0288</v>
      </c>
      <c r="AI307" s="38">
        <v>1043.7</v>
      </c>
      <c r="AJ307" s="38">
        <v>1.9096403000000031</v>
      </c>
      <c r="AK307" s="38">
        <v>30.814482369294439</v>
      </c>
      <c r="AL307" s="38">
        <v>-1.2866799999999999E-3</v>
      </c>
      <c r="AM307" s="38">
        <v>-498755</v>
      </c>
      <c r="AN307" s="38">
        <v>0</v>
      </c>
      <c r="AO307" s="38">
        <v>1.1602300000000001E-7</v>
      </c>
      <c r="AP307" s="38">
        <v>-176697.7904</v>
      </c>
      <c r="AQ307" s="42">
        <v>2000</v>
      </c>
      <c r="AR307" s="38">
        <v>2</v>
      </c>
      <c r="AS307" s="38">
        <v>47</v>
      </c>
      <c r="AT307" s="38">
        <v>2</v>
      </c>
      <c r="AU307" s="38">
        <v>14</v>
      </c>
      <c r="AV307" s="38">
        <v>1</v>
      </c>
    </row>
    <row r="308" spans="1:67">
      <c r="A308" s="38" t="s">
        <v>844</v>
      </c>
      <c r="B308" s="38" t="s">
        <v>161</v>
      </c>
      <c r="C308" s="38" t="s">
        <v>845</v>
      </c>
      <c r="D308" s="38"/>
      <c r="E308" s="39">
        <v>138.20580000000001</v>
      </c>
      <c r="F308" s="38">
        <v>2.4279999999999999</v>
      </c>
      <c r="G308" s="76">
        <v>-274900</v>
      </c>
      <c r="H308" s="78">
        <v>37.17</v>
      </c>
      <c r="I308" s="38">
        <v>2000</v>
      </c>
      <c r="J308" s="38" t="s">
        <v>836</v>
      </c>
      <c r="K308" s="38">
        <v>1174</v>
      </c>
      <c r="L308" s="38">
        <v>6600</v>
      </c>
      <c r="M308" s="38" t="s">
        <v>152</v>
      </c>
      <c r="N308" s="38">
        <v>50</v>
      </c>
      <c r="O308" s="38">
        <v>0</v>
      </c>
      <c r="P308" s="38">
        <v>0</v>
      </c>
      <c r="Q308" s="38">
        <v>0</v>
      </c>
      <c r="R308" s="38">
        <v>0</v>
      </c>
      <c r="S308" s="38">
        <v>-18018</v>
      </c>
      <c r="T308" s="42">
        <v>2000</v>
      </c>
      <c r="U308" s="38">
        <v>-9.5649499999999961</v>
      </c>
      <c r="V308" s="38">
        <v>122.12438982284164</v>
      </c>
      <c r="W308" s="38">
        <v>1.4408648499999999E-2</v>
      </c>
      <c r="X308" s="38">
        <v>99799</v>
      </c>
      <c r="Y308" s="38">
        <v>112.45404000000008</v>
      </c>
      <c r="Z308" s="38">
        <v>-6.1583897499999992E-7</v>
      </c>
      <c r="AA308" s="38">
        <v>-278143.58905000001</v>
      </c>
      <c r="AB308" s="38">
        <v>336.35</v>
      </c>
      <c r="AC308" s="38">
        <v>6.0673104000000038</v>
      </c>
      <c r="AD308" s="38">
        <v>35.192944549688491</v>
      </c>
      <c r="AE308" s="38">
        <v>-1.0307891499999999E-2</v>
      </c>
      <c r="AF308" s="38">
        <v>104764.29</v>
      </c>
      <c r="AG308" s="38">
        <v>112.45404000000008</v>
      </c>
      <c r="AH308" s="38">
        <v>3.77083025E-7</v>
      </c>
      <c r="AI308" s="38">
        <v>-276751.85324999999</v>
      </c>
      <c r="AJ308" s="38">
        <v>1043.7</v>
      </c>
      <c r="AK308" s="38">
        <v>1.1906899999999965</v>
      </c>
      <c r="AL308" s="38">
        <v>106.08797386867087</v>
      </c>
      <c r="AM308" s="38">
        <v>-7.0680314999999995E-3</v>
      </c>
      <c r="AN308" s="38">
        <v>-397606</v>
      </c>
      <c r="AO308" s="38">
        <v>112.45404000000008</v>
      </c>
      <c r="AP308" s="38">
        <v>-4.99815975E-7</v>
      </c>
      <c r="AQ308" s="38">
        <v>-317419.61485000001</v>
      </c>
      <c r="AR308" s="38">
        <v>1174</v>
      </c>
      <c r="AS308" s="38">
        <v>-4.5780100000000061</v>
      </c>
      <c r="AT308" s="38">
        <v>112.87644323340569</v>
      </c>
      <c r="AU308" s="38">
        <v>-2.9720014999999999E-3</v>
      </c>
      <c r="AV308" s="38">
        <v>-319515</v>
      </c>
      <c r="AW308" s="38">
        <v>1594.6120000000001</v>
      </c>
      <c r="AX308" s="38">
        <v>2.1195902499999998E-7</v>
      </c>
      <c r="AY308" s="38">
        <v>-335168.61485000001</v>
      </c>
      <c r="AZ308" s="42">
        <v>2000</v>
      </c>
      <c r="BA308" s="38">
        <v>3</v>
      </c>
      <c r="BB308" s="38">
        <v>47</v>
      </c>
      <c r="BC308" s="38">
        <v>2</v>
      </c>
      <c r="BD308" s="38">
        <v>15</v>
      </c>
      <c r="BE308" s="38">
        <v>1</v>
      </c>
      <c r="BF308" s="38">
        <v>65</v>
      </c>
      <c r="BG308" s="38">
        <v>1.5</v>
      </c>
    </row>
    <row r="309" spans="1:67">
      <c r="A309" s="38" t="s">
        <v>846</v>
      </c>
      <c r="B309" s="38" t="s">
        <v>184</v>
      </c>
      <c r="C309" s="38" t="s">
        <v>847</v>
      </c>
      <c r="D309" s="38"/>
      <c r="E309" s="39">
        <v>149.102</v>
      </c>
      <c r="F309" s="38">
        <v>6.0899999999999999E-3</v>
      </c>
      <c r="G309" s="76">
        <v>-147620</v>
      </c>
      <c r="H309" s="78">
        <v>84.308999999999997</v>
      </c>
      <c r="I309" s="38">
        <v>2000</v>
      </c>
      <c r="J309" s="38" t="s">
        <v>836</v>
      </c>
      <c r="K309" s="42">
        <v>2000</v>
      </c>
      <c r="L309" s="38">
        <v>-7.5554999999999986</v>
      </c>
      <c r="M309" s="38">
        <v>35.336510283636187</v>
      </c>
      <c r="N309" s="38">
        <v>1.9930988E-2</v>
      </c>
      <c r="O309" s="38">
        <v>10725.25</v>
      </c>
      <c r="P309" s="38">
        <v>117.19119999999999</v>
      </c>
      <c r="Q309" s="38">
        <v>1.6830849999999999E-8</v>
      </c>
      <c r="R309" s="38">
        <v>-149183.6545</v>
      </c>
      <c r="S309" s="38">
        <v>336.35</v>
      </c>
      <c r="T309" s="38">
        <v>8.0767604000000013</v>
      </c>
      <c r="U309" s="38">
        <v>-51.594934989516844</v>
      </c>
      <c r="V309" s="38">
        <v>-4.7855520000000002E-3</v>
      </c>
      <c r="W309" s="38">
        <v>15690.54</v>
      </c>
      <c r="X309" s="38">
        <v>117.19119999999999</v>
      </c>
      <c r="Y309" s="38">
        <v>1.0097528500000001E-6</v>
      </c>
      <c r="Z309" s="38">
        <v>-147791.91870000001</v>
      </c>
      <c r="AA309" s="38">
        <v>1043.7</v>
      </c>
      <c r="AB309" s="38">
        <v>3.2001400000000011</v>
      </c>
      <c r="AC309" s="38">
        <v>19.300094329465367</v>
      </c>
      <c r="AD309" s="38">
        <v>-1.545692E-3</v>
      </c>
      <c r="AE309" s="38">
        <v>-486679.75</v>
      </c>
      <c r="AF309" s="38">
        <v>117.19119999999999</v>
      </c>
      <c r="AG309" s="38">
        <v>1.3285385000000002E-7</v>
      </c>
      <c r="AH309" s="38">
        <v>-188459.68030000001</v>
      </c>
      <c r="AI309" s="42">
        <v>2000</v>
      </c>
      <c r="AJ309" s="38">
        <v>2</v>
      </c>
      <c r="AK309" s="38">
        <v>47</v>
      </c>
      <c r="AL309" s="38">
        <v>2</v>
      </c>
      <c r="AM309" s="38">
        <v>20</v>
      </c>
      <c r="AN309" s="38">
        <v>1</v>
      </c>
    </row>
    <row r="310" spans="1:67">
      <c r="A310" s="38" t="s">
        <v>848</v>
      </c>
      <c r="B310" s="38" t="s">
        <v>161</v>
      </c>
      <c r="C310" s="38" t="s">
        <v>849</v>
      </c>
      <c r="D310" s="38" t="s">
        <v>850</v>
      </c>
      <c r="E310" s="39">
        <v>294.18460000000005</v>
      </c>
      <c r="F310" s="38">
        <v>2.7320000000000002</v>
      </c>
      <c r="G310" s="76">
        <v>-492700</v>
      </c>
      <c r="H310" s="78">
        <v>69.599999999999994</v>
      </c>
      <c r="I310" s="38">
        <v>800</v>
      </c>
      <c r="J310" s="38" t="s">
        <v>851</v>
      </c>
      <c r="K310" s="38">
        <v>400</v>
      </c>
      <c r="L310" s="38">
        <v>0</v>
      </c>
      <c r="M310" t="s">
        <v>237</v>
      </c>
      <c r="N310" s="38">
        <v>4754.6298999999999</v>
      </c>
      <c r="O310" s="38">
        <v>-6.9180298000000002</v>
      </c>
      <c r="P310" s="38">
        <v>159911008</v>
      </c>
      <c r="Q310" s="38">
        <v>0</v>
      </c>
      <c r="R310" s="38">
        <v>3.8379999999999998E-3</v>
      </c>
      <c r="S310" s="38">
        <v>-1434577</v>
      </c>
      <c r="T310" s="38">
        <v>540</v>
      </c>
      <c r="U310" s="38">
        <v>300</v>
      </c>
      <c r="V310" s="38" t="s">
        <v>165</v>
      </c>
      <c r="W310" s="38">
        <v>-569.88702000000001</v>
      </c>
      <c r="X310" s="38">
        <v>0.35599500000000001</v>
      </c>
      <c r="Y310" s="38">
        <v>-74273104</v>
      </c>
      <c r="Z310" s="38">
        <v>0</v>
      </c>
      <c r="AA310" s="38">
        <v>0</v>
      </c>
      <c r="AB310" s="38">
        <v>357878</v>
      </c>
      <c r="AC310" s="38">
        <v>670</v>
      </c>
      <c r="AD310" s="38">
        <v>9500</v>
      </c>
      <c r="AE310" s="38" t="s">
        <v>152</v>
      </c>
      <c r="AF310" s="38">
        <v>98</v>
      </c>
      <c r="AG310" s="38">
        <v>0</v>
      </c>
      <c r="AH310" s="38">
        <v>0</v>
      </c>
      <c r="AI310" s="38">
        <v>0</v>
      </c>
      <c r="AJ310" s="38">
        <v>0</v>
      </c>
      <c r="AK310" s="38">
        <v>-31156</v>
      </c>
      <c r="AL310" s="42">
        <v>800</v>
      </c>
      <c r="AM310" s="38">
        <v>642.04683999999997</v>
      </c>
      <c r="AN310" s="38">
        <v>-3690.1311138340689</v>
      </c>
      <c r="AO310" s="38">
        <v>-1.1676068695000001</v>
      </c>
      <c r="AP310" s="38">
        <v>-6284888.5</v>
      </c>
      <c r="AQ310" s="38">
        <v>1743.7839999999999</v>
      </c>
      <c r="AR310" s="38">
        <v>4.0925320052499997E-4</v>
      </c>
      <c r="AS310" s="38">
        <v>-356268.52396999998</v>
      </c>
      <c r="AT310" s="38">
        <v>311.5</v>
      </c>
      <c r="AU310" s="38">
        <v>611.35484000000008</v>
      </c>
      <c r="AV310" s="38">
        <v>-3393.2940799089847</v>
      </c>
      <c r="AW310" s="38">
        <v>-1.1561598695000002</v>
      </c>
      <c r="AX310" s="38">
        <v>-7023084.5</v>
      </c>
      <c r="AY310" s="38">
        <v>-1731.2960800000003</v>
      </c>
      <c r="AZ310" s="38">
        <v>3.8788066752500002E-4</v>
      </c>
      <c r="BA310" s="38">
        <v>-330604.25215000001</v>
      </c>
      <c r="BB310" s="38">
        <v>336.35</v>
      </c>
      <c r="BC310" s="38">
        <v>626.98710040000003</v>
      </c>
      <c r="BD310" s="38">
        <v>-3480.225525182138</v>
      </c>
      <c r="BE310" s="38">
        <v>-1.1808764095000002</v>
      </c>
      <c r="BF310" s="38">
        <v>-7018119.21</v>
      </c>
      <c r="BG310" s="38">
        <v>-1731.2960800000003</v>
      </c>
      <c r="BH310" s="38">
        <v>3.8887358952499997E-4</v>
      </c>
      <c r="BI310" s="38">
        <v>-329212.51634999999</v>
      </c>
      <c r="BJ310" s="38">
        <v>400</v>
      </c>
      <c r="BK310" s="38">
        <v>-4722.6327896000003</v>
      </c>
      <c r="BL310" s="38">
        <v>29086.199818756559</v>
      </c>
      <c r="BM310" s="38">
        <v>6.9232733905000003</v>
      </c>
      <c r="BN310" s="38">
        <v>79478434.790000007</v>
      </c>
      <c r="BO310" s="38">
        <v>-1731.2960800000003</v>
      </c>
    </row>
    <row r="311" spans="1:67">
      <c r="A311" s="38" t="s">
        <v>852</v>
      </c>
      <c r="B311" s="38" t="s">
        <v>184</v>
      </c>
      <c r="C311" s="38" t="s">
        <v>853</v>
      </c>
      <c r="D311" s="38"/>
      <c r="E311" s="39">
        <v>116.1934</v>
      </c>
      <c r="F311" s="38">
        <v>4.7499999999999999E-3</v>
      </c>
      <c r="G311" s="76">
        <v>-206200</v>
      </c>
      <c r="H311" s="78">
        <v>76.444000000000003</v>
      </c>
      <c r="I311" s="38">
        <v>2000</v>
      </c>
      <c r="J311" s="38" t="s">
        <v>836</v>
      </c>
      <c r="K311" s="42">
        <v>2000</v>
      </c>
      <c r="L311" s="38">
        <v>-6.2654999999999976</v>
      </c>
      <c r="M311" s="38">
        <v>25.697426253465437</v>
      </c>
      <c r="N311" s="38">
        <v>1.9827284000000001E-2</v>
      </c>
      <c r="O311" s="38">
        <v>54578.55</v>
      </c>
      <c r="P311" s="38">
        <v>275.08801999999997</v>
      </c>
      <c r="Q311" s="38">
        <v>1.7353599999999999E-8</v>
      </c>
      <c r="R311" s="38">
        <v>-209045.32380000001</v>
      </c>
      <c r="S311" s="38">
        <v>336.35</v>
      </c>
      <c r="T311" s="38">
        <v>9.3667604000000004</v>
      </c>
      <c r="U311" s="38">
        <v>-61.234019019687707</v>
      </c>
      <c r="V311" s="38">
        <v>-4.8892559999999998E-3</v>
      </c>
      <c r="W311" s="38">
        <v>59543.839999999997</v>
      </c>
      <c r="X311" s="38">
        <v>275.08801999999997</v>
      </c>
      <c r="Y311" s="38">
        <v>1.0102756000000001E-6</v>
      </c>
      <c r="Z311" s="38">
        <v>-207653.58799999999</v>
      </c>
      <c r="AA311" s="38">
        <v>1043.7</v>
      </c>
      <c r="AB311" s="38">
        <v>4.4901400000000038</v>
      </c>
      <c r="AC311" s="38">
        <v>9.6610102992946452</v>
      </c>
      <c r="AD311" s="38">
        <v>-1.6493959999999998E-3</v>
      </c>
      <c r="AE311" s="38">
        <v>-442826.45</v>
      </c>
      <c r="AF311" s="38">
        <v>275.08801999999997</v>
      </c>
      <c r="AG311" s="38">
        <v>1.333766E-7</v>
      </c>
      <c r="AH311" s="38">
        <v>-248321.34960000002</v>
      </c>
      <c r="AI311" s="42">
        <v>2000</v>
      </c>
      <c r="AJ311" s="38">
        <v>2</v>
      </c>
      <c r="AK311" s="38">
        <v>47</v>
      </c>
      <c r="AL311" s="38">
        <v>2</v>
      </c>
      <c r="AM311" s="38">
        <v>31</v>
      </c>
      <c r="AN311" s="38">
        <v>1</v>
      </c>
    </row>
    <row r="312" spans="1:67">
      <c r="A312" s="38" t="s">
        <v>854</v>
      </c>
      <c r="B312" s="38" t="s">
        <v>184</v>
      </c>
      <c r="C312" s="38" t="s">
        <v>855</v>
      </c>
      <c r="D312" s="38"/>
      <c r="E312" s="39">
        <v>332.00554</v>
      </c>
      <c r="F312" s="38">
        <v>1.358E-2</v>
      </c>
      <c r="G312" s="76">
        <v>-100900</v>
      </c>
      <c r="H312" s="78">
        <v>94.558000000000007</v>
      </c>
      <c r="I312" s="38">
        <v>2000</v>
      </c>
      <c r="J312" s="38" t="s">
        <v>856</v>
      </c>
      <c r="K312" s="42">
        <v>2000</v>
      </c>
      <c r="L312" s="38">
        <v>-4.8999989999999976</v>
      </c>
      <c r="M312" s="38">
        <v>-15.859343227237844</v>
      </c>
      <c r="N312" s="38">
        <v>2.1627E-2</v>
      </c>
      <c r="O312" s="38">
        <v>9300</v>
      </c>
      <c r="P312" s="38">
        <v>0</v>
      </c>
      <c r="Q312" s="38">
        <v>0</v>
      </c>
      <c r="R312" s="38">
        <v>-100500.4057</v>
      </c>
      <c r="S312" s="38">
        <v>336.35</v>
      </c>
      <c r="T312" s="38">
        <v>10.732261400000002</v>
      </c>
      <c r="U312" s="38">
        <v>-102.79078850039093</v>
      </c>
      <c r="V312" s="38">
        <v>-3.08954E-3</v>
      </c>
      <c r="W312" s="38">
        <v>14265.29</v>
      </c>
      <c r="X312" s="38">
        <v>0</v>
      </c>
      <c r="Y312" s="38">
        <v>9.9292200000000003E-7</v>
      </c>
      <c r="Z312" s="38">
        <v>-99108.669899999994</v>
      </c>
      <c r="AA312" s="38">
        <v>386.8</v>
      </c>
      <c r="AB312" s="38">
        <v>17.136261399999999</v>
      </c>
      <c r="AC312" s="38">
        <v>-136.60608376830001</v>
      </c>
      <c r="AD312" s="38">
        <v>-4.5815400000000003E-3</v>
      </c>
      <c r="AE312" s="38">
        <v>14265.29</v>
      </c>
      <c r="AF312" s="38">
        <v>0</v>
      </c>
      <c r="AG312" s="38">
        <v>9.9292200000000003E-7</v>
      </c>
      <c r="AH312" s="38">
        <v>-100563.82709999999</v>
      </c>
      <c r="AI312" s="38">
        <v>458.4</v>
      </c>
      <c r="AJ312" s="38">
        <v>6.7962614000000023</v>
      </c>
      <c r="AK312" s="38">
        <v>-41.143157871067729</v>
      </c>
      <c r="AL312" s="38">
        <v>-4.5135399999999999E-3</v>
      </c>
      <c r="AM312" s="38">
        <v>6615.29</v>
      </c>
      <c r="AN312" s="38">
        <v>0</v>
      </c>
      <c r="AO312" s="38">
        <v>9.9292200000000003E-7</v>
      </c>
      <c r="AP312" s="38">
        <v>-115277.0174</v>
      </c>
      <c r="AQ312" s="38">
        <v>1043.7</v>
      </c>
      <c r="AR312" s="38">
        <v>1.9196410000000022</v>
      </c>
      <c r="AS312" s="38">
        <v>29.751871447914567</v>
      </c>
      <c r="AT312" s="38">
        <v>-1.2736799999999999E-3</v>
      </c>
      <c r="AU312" s="38">
        <v>-495755</v>
      </c>
      <c r="AV312" s="38">
        <v>0</v>
      </c>
      <c r="AW312" s="38">
        <v>1.1602300000000001E-7</v>
      </c>
      <c r="AX312" s="38">
        <v>-155944.77900000001</v>
      </c>
      <c r="AY312" s="42">
        <v>2000</v>
      </c>
      <c r="AZ312" s="38">
        <v>2</v>
      </c>
      <c r="BA312" s="38">
        <v>47</v>
      </c>
      <c r="BB312" s="38">
        <v>2</v>
      </c>
      <c r="BC312" s="38">
        <v>43</v>
      </c>
      <c r="BD312" s="38">
        <v>1</v>
      </c>
    </row>
    <row r="313" spans="1:67">
      <c r="A313" s="38" t="s">
        <v>857</v>
      </c>
      <c r="B313" s="38" t="s">
        <v>155</v>
      </c>
      <c r="C313" s="38" t="s">
        <v>858</v>
      </c>
      <c r="D313" s="38"/>
      <c r="E313" s="39">
        <v>94.195999999999998</v>
      </c>
      <c r="F313" s="38">
        <v>2.3199999999999998</v>
      </c>
      <c r="G313" s="76">
        <v>-81260</v>
      </c>
      <c r="H313" s="78">
        <v>24.38</v>
      </c>
      <c r="I313" s="38">
        <v>1100</v>
      </c>
      <c r="J313" s="38" t="s">
        <v>836</v>
      </c>
      <c r="K313" s="42">
        <v>1100</v>
      </c>
      <c r="L313" s="38">
        <v>-9.6384489999999996</v>
      </c>
      <c r="M313" s="38">
        <v>78.921688050668337</v>
      </c>
      <c r="N313" s="38">
        <v>1.7859161499999998E-2</v>
      </c>
      <c r="O313" s="38">
        <v>106494.5</v>
      </c>
      <c r="P313" s="38">
        <v>249.11199999999999</v>
      </c>
      <c r="Q313" s="38">
        <v>1.6200075E-8</v>
      </c>
      <c r="R313" s="38">
        <v>-85410.069050000006</v>
      </c>
      <c r="S313" s="38">
        <v>336.35</v>
      </c>
      <c r="T313" s="38">
        <v>5.9938113999999985</v>
      </c>
      <c r="U313" s="38">
        <v>-8.0097572224847511</v>
      </c>
      <c r="V313" s="38">
        <v>-6.8573785000000005E-3</v>
      </c>
      <c r="W313" s="38">
        <v>111459.79</v>
      </c>
      <c r="X313" s="38">
        <v>249.11199999999999</v>
      </c>
      <c r="Y313" s="38">
        <v>1.0091220749999999E-6</v>
      </c>
      <c r="Z313" s="38">
        <v>-84018.333249999996</v>
      </c>
      <c r="AA313" s="38">
        <v>1043.7</v>
      </c>
      <c r="AB313" s="38">
        <v>1.1171910000000018</v>
      </c>
      <c r="AC313" s="38">
        <v>62.885272096497495</v>
      </c>
      <c r="AD313" s="38">
        <v>-3.6175184999999999E-3</v>
      </c>
      <c r="AE313" s="38">
        <v>-390910.5</v>
      </c>
      <c r="AF313" s="38">
        <v>249.11199999999999</v>
      </c>
      <c r="AG313" s="38">
        <v>1.3222307500000001E-7</v>
      </c>
      <c r="AH313" s="38">
        <v>-124686.09484999999</v>
      </c>
      <c r="AI313" s="42">
        <v>1100</v>
      </c>
      <c r="AJ313" s="38">
        <v>2</v>
      </c>
      <c r="AK313" s="38">
        <v>47</v>
      </c>
      <c r="AL313" s="38">
        <v>2</v>
      </c>
      <c r="AM313" s="38">
        <v>65</v>
      </c>
      <c r="AN313" s="38">
        <v>0.5</v>
      </c>
    </row>
    <row r="314" spans="1:67">
      <c r="A314" s="38" t="s">
        <v>859</v>
      </c>
      <c r="B314" s="38" t="s">
        <v>155</v>
      </c>
      <c r="C314" s="38" t="s">
        <v>860</v>
      </c>
      <c r="D314" s="38"/>
      <c r="E314" s="39">
        <v>110.19540000000001</v>
      </c>
      <c r="F314" s="38" t="s">
        <v>370</v>
      </c>
      <c r="G314" s="76">
        <v>-118400</v>
      </c>
      <c r="H314" s="78">
        <v>26.31</v>
      </c>
      <c r="I314" s="38">
        <v>800</v>
      </c>
      <c r="J314" s="38" t="s">
        <v>836</v>
      </c>
      <c r="K314" s="42">
        <v>800</v>
      </c>
      <c r="L314" s="38">
        <v>-6.1408999999999985</v>
      </c>
      <c r="M314" s="38">
        <v>73.921834436665392</v>
      </c>
      <c r="N314" s="38">
        <v>1.3594323000000002E-2</v>
      </c>
      <c r="O314" s="38">
        <v>153389</v>
      </c>
      <c r="P314" s="38">
        <v>498.22399999999999</v>
      </c>
      <c r="Q314" s="38">
        <v>3.240015E-8</v>
      </c>
      <c r="R314" s="38">
        <v>-124350.8259</v>
      </c>
      <c r="S314" s="38">
        <v>336.35</v>
      </c>
      <c r="T314" s="38">
        <v>9.4913603999999978</v>
      </c>
      <c r="U314" s="38">
        <v>-13.009610836487695</v>
      </c>
      <c r="V314" s="38">
        <v>-1.1122217E-2</v>
      </c>
      <c r="W314" s="38">
        <v>158354.29</v>
      </c>
      <c r="X314" s="38">
        <v>498.22399999999999</v>
      </c>
      <c r="Y314" s="38">
        <v>1.02532215E-6</v>
      </c>
      <c r="Z314" s="38">
        <v>-122959.0901</v>
      </c>
      <c r="AA314" s="42">
        <v>800</v>
      </c>
      <c r="AB314" s="38">
        <v>2</v>
      </c>
      <c r="AC314" s="38">
        <v>47</v>
      </c>
      <c r="AD314" s="38">
        <v>2</v>
      </c>
      <c r="AE314" s="38">
        <v>65</v>
      </c>
      <c r="AF314" s="38">
        <v>1</v>
      </c>
    </row>
    <row r="315" spans="1:67">
      <c r="A315" s="38" t="s">
        <v>861</v>
      </c>
      <c r="B315" s="38" t="s">
        <v>161</v>
      </c>
      <c r="C315" s="38" t="s">
        <v>862</v>
      </c>
      <c r="D315" s="38"/>
      <c r="E315" s="39">
        <v>110.26260000000001</v>
      </c>
      <c r="F315" s="38">
        <v>1.8049999999999999</v>
      </c>
      <c r="G315" s="76">
        <v>-97080</v>
      </c>
      <c r="H315" s="78">
        <v>27.5</v>
      </c>
      <c r="I315" s="38">
        <v>2000</v>
      </c>
      <c r="J315" s="38" t="s">
        <v>863</v>
      </c>
      <c r="K315" s="38">
        <v>800</v>
      </c>
      <c r="L315" s="38">
        <v>0</v>
      </c>
      <c r="M315" t="s">
        <v>237</v>
      </c>
      <c r="N315" s="38">
        <v>650.17200000000003</v>
      </c>
      <c r="O315" s="38">
        <v>-0.60338999999999998</v>
      </c>
      <c r="P315" s="38">
        <v>47266600</v>
      </c>
      <c r="Q315" s="38">
        <v>0</v>
      </c>
      <c r="R315" s="38">
        <v>2.1358E-4</v>
      </c>
      <c r="S315" s="38">
        <v>-292665</v>
      </c>
      <c r="T315" s="38">
        <v>1050</v>
      </c>
      <c r="U315" s="38">
        <v>0</v>
      </c>
      <c r="V315" s="38" t="s">
        <v>549</v>
      </c>
      <c r="W315" s="38">
        <v>-381.08801</v>
      </c>
      <c r="X315" s="38">
        <v>8.8690000000000005E-2</v>
      </c>
      <c r="Y315" s="38">
        <v>-266184000</v>
      </c>
      <c r="Z315" s="38">
        <v>0</v>
      </c>
      <c r="AA315" s="38">
        <v>0</v>
      </c>
      <c r="AB315" s="38">
        <v>572910</v>
      </c>
      <c r="AC315" s="38">
        <v>1100</v>
      </c>
      <c r="AD315" s="38">
        <v>0</v>
      </c>
      <c r="AE315" t="s">
        <v>237</v>
      </c>
      <c r="AF315" s="38">
        <v>34.020000000000003</v>
      </c>
      <c r="AG315" s="38">
        <v>0</v>
      </c>
      <c r="AH315" s="38">
        <v>0</v>
      </c>
      <c r="AI315" s="38">
        <v>0</v>
      </c>
      <c r="AJ315" s="38">
        <v>0</v>
      </c>
      <c r="AK315" s="38">
        <v>-18380</v>
      </c>
      <c r="AL315" s="38">
        <v>1221</v>
      </c>
      <c r="AM315" s="38">
        <v>3860</v>
      </c>
      <c r="AN315" s="38" t="s">
        <v>152</v>
      </c>
      <c r="AO315" s="38">
        <v>24.129999000000002</v>
      </c>
      <c r="AP315" s="38">
        <v>0</v>
      </c>
      <c r="AQ315" s="38">
        <v>0</v>
      </c>
      <c r="AR315" s="38">
        <v>0</v>
      </c>
      <c r="AS315" s="38">
        <v>0</v>
      </c>
      <c r="AT315" s="38">
        <v>-2444.1323000000002</v>
      </c>
      <c r="AU315" s="42">
        <v>2000</v>
      </c>
      <c r="AV315" s="38">
        <v>-5.7012001999999988</v>
      </c>
      <c r="AW315" s="38">
        <v>39.25471792666832</v>
      </c>
      <c r="AX315" s="38">
        <v>1.5293900000000001E-2</v>
      </c>
      <c r="AY315" s="38">
        <v>-78659.054999999993</v>
      </c>
      <c r="AZ315" s="38">
        <v>0</v>
      </c>
      <c r="BA315" s="38">
        <v>0</v>
      </c>
      <c r="BB315" s="38">
        <v>-96892.979200000002</v>
      </c>
      <c r="BC315" s="38">
        <v>336.35</v>
      </c>
      <c r="BD315" s="38">
        <v>9.9310601999999992</v>
      </c>
      <c r="BE315" s="38">
        <v>-47.676727346484739</v>
      </c>
      <c r="BF315" s="38">
        <v>-9.4226399999999995E-3</v>
      </c>
      <c r="BG315" s="38">
        <v>-73693.764999999999</v>
      </c>
      <c r="BH315" s="38">
        <v>0</v>
      </c>
      <c r="BI315" s="38">
        <v>9.9292200000000003E-7</v>
      </c>
      <c r="BJ315" s="38">
        <v>-95501.243400000007</v>
      </c>
      <c r="BK315" s="38">
        <v>368.3</v>
      </c>
      <c r="BL315" s="38">
        <v>7.6680601999999976</v>
      </c>
      <c r="BM315" s="38">
        <v>-32.493781660544045</v>
      </c>
      <c r="BN315" s="38">
        <v>-7.6766400000000002E-3</v>
      </c>
      <c r="BO315" s="38">
        <v>4106.2349999999997</v>
      </c>
    </row>
    <row r="316" spans="1:67">
      <c r="A316" s="38" t="s">
        <v>864</v>
      </c>
      <c r="B316" s="38" t="s">
        <v>161</v>
      </c>
      <c r="C316" s="38" t="s">
        <v>865</v>
      </c>
      <c r="D316" s="38"/>
      <c r="E316" s="39">
        <v>238.52660000000003</v>
      </c>
      <c r="F316" s="38">
        <v>2.2709999999999999</v>
      </c>
      <c r="G316" s="76">
        <v>-112100</v>
      </c>
      <c r="H316" s="78">
        <v>62</v>
      </c>
      <c r="I316" s="38">
        <v>650</v>
      </c>
      <c r="J316" s="38" t="s">
        <v>863</v>
      </c>
      <c r="K316" s="38">
        <v>478</v>
      </c>
      <c r="L316" s="38">
        <v>6450</v>
      </c>
      <c r="M316" s="38" t="s">
        <v>152</v>
      </c>
      <c r="N316" s="38">
        <v>69.370002999999997</v>
      </c>
      <c r="O316" s="38">
        <v>0</v>
      </c>
      <c r="P316" s="38">
        <v>0</v>
      </c>
      <c r="Q316" s="38">
        <v>0</v>
      </c>
      <c r="R316" s="38">
        <v>0</v>
      </c>
      <c r="S316" s="38">
        <v>-17789</v>
      </c>
      <c r="T316" s="42">
        <v>650</v>
      </c>
      <c r="U316" s="38">
        <v>12.734999999999999</v>
      </c>
      <c r="V316" s="38">
        <v>-71.264012847646995</v>
      </c>
      <c r="W316" s="38">
        <v>-1.6025999999999999E-2</v>
      </c>
      <c r="X316" s="38">
        <v>-244050</v>
      </c>
      <c r="Y316" s="38">
        <v>0</v>
      </c>
      <c r="Z316" s="38">
        <v>0</v>
      </c>
      <c r="AA316" s="38">
        <v>-108090.64720000001</v>
      </c>
      <c r="AB316" s="38">
        <v>336.35</v>
      </c>
      <c r="AC316" s="38">
        <v>28.367260400000006</v>
      </c>
      <c r="AD316" s="38">
        <v>-158.19545812080014</v>
      </c>
      <c r="AE316" s="38">
        <v>-4.0742540000000001E-2</v>
      </c>
      <c r="AF316" s="38">
        <v>-239084.71</v>
      </c>
      <c r="AG316" s="38">
        <v>0</v>
      </c>
      <c r="AH316" s="38">
        <v>9.9292200000000003E-7</v>
      </c>
      <c r="AI316" s="38">
        <v>-106698.9114</v>
      </c>
      <c r="AJ316" s="38">
        <v>368.3</v>
      </c>
      <c r="AK316" s="38">
        <v>17.052260400000002</v>
      </c>
      <c r="AL316" s="38">
        <v>-82.280729691096724</v>
      </c>
      <c r="AM316" s="38">
        <v>-3.2012539999999999E-2</v>
      </c>
      <c r="AN316" s="38">
        <v>149915.29</v>
      </c>
      <c r="AO316" s="38">
        <v>0</v>
      </c>
      <c r="AP316" s="38">
        <v>9.9292200000000003E-7</v>
      </c>
      <c r="AQ316" s="38">
        <v>-112274.4544</v>
      </c>
      <c r="AR316" s="38">
        <v>388.36</v>
      </c>
      <c r="AS316" s="38">
        <v>-23.582739100000001</v>
      </c>
      <c r="AT316" s="38">
        <v>157.3469157355247</v>
      </c>
      <c r="AU316" s="38">
        <v>3.0542460000000004E-2</v>
      </c>
      <c r="AV316" s="38">
        <v>149915.29</v>
      </c>
      <c r="AW316" s="38">
        <v>0</v>
      </c>
      <c r="AX316" s="38">
        <v>9.9292200000000003E-7</v>
      </c>
      <c r="AY316" s="38">
        <v>-120685.70030150001</v>
      </c>
      <c r="AZ316" s="38">
        <v>432</v>
      </c>
      <c r="BA316" s="38">
        <v>3.5372608999999997</v>
      </c>
      <c r="BB316" s="38">
        <v>27.206845565609143</v>
      </c>
      <c r="BC316" s="38">
        <v>-2.3802540000000001E-2</v>
      </c>
      <c r="BD316" s="38">
        <v>2874915.29</v>
      </c>
      <c r="BE316" s="38">
        <v>0</v>
      </c>
      <c r="BF316" s="38">
        <v>9.9292200000000003E-7</v>
      </c>
      <c r="BG316" s="38">
        <v>-131727.6819</v>
      </c>
      <c r="BH316" s="38">
        <v>478</v>
      </c>
      <c r="BI316" s="38">
        <v>-35.605743099999998</v>
      </c>
      <c r="BJ316" s="38">
        <v>267.35521238901066</v>
      </c>
      <c r="BK316" s="38">
        <v>3.7744599999999994E-3</v>
      </c>
      <c r="BL316" s="38">
        <v>2729965.29</v>
      </c>
      <c r="BM316" s="38">
        <v>0</v>
      </c>
      <c r="BN316" s="38">
        <v>9.9292200000000003E-7</v>
      </c>
      <c r="BO316" s="38">
        <v>-137080.6819</v>
      </c>
    </row>
    <row r="317" spans="1:67">
      <c r="A317" s="38" t="s">
        <v>866</v>
      </c>
      <c r="B317" s="38" t="s">
        <v>161</v>
      </c>
      <c r="C317" s="38" t="s">
        <v>867</v>
      </c>
      <c r="D317" s="38" t="s">
        <v>868</v>
      </c>
      <c r="E317" s="39">
        <v>174.2602</v>
      </c>
      <c r="F317" s="38">
        <v>2.6619999999999999</v>
      </c>
      <c r="G317" s="76">
        <v>-343620</v>
      </c>
      <c r="H317" s="78">
        <v>41.956000000000003</v>
      </c>
      <c r="I317" s="38">
        <v>2000</v>
      </c>
      <c r="J317" s="38" t="s">
        <v>863</v>
      </c>
      <c r="K317" s="38">
        <v>857</v>
      </c>
      <c r="L317" s="38">
        <v>2020</v>
      </c>
      <c r="M317" s="38" t="s">
        <v>165</v>
      </c>
      <c r="N317" s="38">
        <v>27.143000000000001</v>
      </c>
      <c r="O317" s="38">
        <v>9.7730000000000004E-3</v>
      </c>
      <c r="P317" s="38">
        <v>-61200</v>
      </c>
      <c r="Q317" s="38">
        <v>0</v>
      </c>
      <c r="R317" s="38">
        <v>0</v>
      </c>
      <c r="S317" s="38">
        <v>-5606</v>
      </c>
      <c r="T317" s="38">
        <v>1342</v>
      </c>
      <c r="U317" s="38">
        <v>8220</v>
      </c>
      <c r="V317" s="38" t="s">
        <v>152</v>
      </c>
      <c r="W317" s="38">
        <v>48.150002000000001</v>
      </c>
      <c r="X317" s="38">
        <v>0</v>
      </c>
      <c r="Y317" s="38">
        <v>0</v>
      </c>
      <c r="Z317" s="38">
        <v>0</v>
      </c>
      <c r="AA317" s="38">
        <v>0</v>
      </c>
      <c r="AB317" s="38">
        <v>-8022</v>
      </c>
      <c r="AC317" s="42">
        <v>2000</v>
      </c>
      <c r="AD317" s="38">
        <v>5.1316987999999988</v>
      </c>
      <c r="AE317" s="38">
        <v>27.681712082588547</v>
      </c>
      <c r="AF317" s="38">
        <v>1.1825286000000001E-2</v>
      </c>
      <c r="AG317" s="38">
        <v>245686.5</v>
      </c>
      <c r="AH317" s="38">
        <v>996.44799999999998</v>
      </c>
      <c r="AI317" s="38">
        <v>-2.1164946999999998E-6</v>
      </c>
      <c r="AJ317" s="38">
        <v>-351402.00660000002</v>
      </c>
      <c r="AK317" s="38">
        <v>336.35</v>
      </c>
      <c r="AL317" s="38">
        <v>20.763959199999999</v>
      </c>
      <c r="AM317" s="38">
        <v>-59.24973319056437</v>
      </c>
      <c r="AN317" s="38">
        <v>-1.2891254E-2</v>
      </c>
      <c r="AO317" s="38">
        <v>250651.79</v>
      </c>
      <c r="AP317" s="38">
        <v>996.44799999999998</v>
      </c>
      <c r="AQ317" s="38">
        <v>-1.1235726999999998E-6</v>
      </c>
      <c r="AR317" s="38">
        <v>-350010.2708</v>
      </c>
      <c r="AS317" s="38">
        <v>368.3</v>
      </c>
      <c r="AT317" s="38">
        <v>18.5009592</v>
      </c>
      <c r="AU317" s="38">
        <v>-44.066787504623903</v>
      </c>
      <c r="AV317" s="38">
        <v>-1.1145254E-2</v>
      </c>
      <c r="AW317" s="38">
        <v>328451.78999999998</v>
      </c>
      <c r="AX317" s="38">
        <v>996.44799999999998</v>
      </c>
      <c r="AY317" s="38">
        <v>-1.1235726999999998E-6</v>
      </c>
      <c r="AZ317" s="38">
        <v>-351125.37939999998</v>
      </c>
      <c r="BA317" s="38">
        <v>388.36</v>
      </c>
      <c r="BB317" s="38">
        <v>10.373959299999999</v>
      </c>
      <c r="BC317" s="38">
        <v>3.8587415807006664</v>
      </c>
      <c r="BD317" s="38">
        <v>1.3657460000000019E-3</v>
      </c>
      <c r="BE317" s="38">
        <v>328451.78999999998</v>
      </c>
      <c r="BF317" s="38">
        <v>996.44799999999998</v>
      </c>
      <c r="BG317" s="38">
        <v>-1.1235726999999998E-6</v>
      </c>
      <c r="BH317" s="38">
        <v>-352807.62858030002</v>
      </c>
      <c r="BI317" s="38">
        <v>432</v>
      </c>
      <c r="BJ317" s="38">
        <v>15.797959299999999</v>
      </c>
      <c r="BK317" s="38">
        <v>-22.169272453282474</v>
      </c>
      <c r="BL317" s="38">
        <v>-9.5032539999999992E-3</v>
      </c>
      <c r="BM317" s="38">
        <v>873451.79</v>
      </c>
      <c r="BN317" s="38">
        <v>996.44799999999998</v>
      </c>
      <c r="BO317" s="38">
        <v>-1.1235726999999998E-6</v>
      </c>
    </row>
    <row r="318" spans="1:67">
      <c r="A318" s="38" t="s">
        <v>866</v>
      </c>
      <c r="B318" s="38" t="s">
        <v>184</v>
      </c>
      <c r="C318" s="38" t="s">
        <v>867</v>
      </c>
      <c r="D318" s="38"/>
      <c r="E318" s="39">
        <v>174.2602</v>
      </c>
      <c r="F318" s="38">
        <v>7.1300000000000001E-3</v>
      </c>
      <c r="G318" s="76">
        <v>-261500</v>
      </c>
      <c r="H318" s="78">
        <v>87.486000000000004</v>
      </c>
      <c r="I318" s="38">
        <v>2000</v>
      </c>
      <c r="J318" s="38" t="s">
        <v>863</v>
      </c>
      <c r="K318" s="42">
        <v>2000</v>
      </c>
      <c r="L318" s="38">
        <v>-27.031499199999999</v>
      </c>
      <c r="M318" s="38">
        <v>260.62478950627622</v>
      </c>
      <c r="N318" s="38">
        <v>2.2109735999999998E-2</v>
      </c>
      <c r="O318" s="38">
        <v>-16976</v>
      </c>
      <c r="P318" s="38">
        <v>-1512.4920000000002</v>
      </c>
      <c r="Q318" s="38">
        <v>-2.1592119999999998E-7</v>
      </c>
      <c r="R318" s="38">
        <v>-254433.00659999999</v>
      </c>
      <c r="S318" s="38">
        <v>336.35</v>
      </c>
      <c r="T318" s="38">
        <v>-11.399238799999999</v>
      </c>
      <c r="U318" s="38">
        <v>173.69334423312296</v>
      </c>
      <c r="V318" s="38">
        <v>-2.6068039999999999E-3</v>
      </c>
      <c r="W318" s="38">
        <v>-12010.71</v>
      </c>
      <c r="X318" s="38">
        <v>-1512.4920000000002</v>
      </c>
      <c r="Y318" s="38">
        <v>7.7700080000000008E-7</v>
      </c>
      <c r="Z318" s="38">
        <v>-253041.2708</v>
      </c>
      <c r="AA318" s="38">
        <v>368.3</v>
      </c>
      <c r="AB318" s="38">
        <v>-13.662238799999997</v>
      </c>
      <c r="AC318" s="38">
        <v>188.87628991906365</v>
      </c>
      <c r="AD318" s="38">
        <v>-8.6080399999999974E-4</v>
      </c>
      <c r="AE318" s="38">
        <v>65789.289999999994</v>
      </c>
      <c r="AF318" s="38">
        <v>-1512.4920000000002</v>
      </c>
      <c r="AG318" s="38">
        <v>7.7700080000000008E-7</v>
      </c>
      <c r="AH318" s="38">
        <v>-254156.37940000001</v>
      </c>
      <c r="AI318" s="38">
        <v>388.36</v>
      </c>
      <c r="AJ318" s="38">
        <v>-21.789238699999999</v>
      </c>
      <c r="AK318" s="38">
        <v>236.80181900438788</v>
      </c>
      <c r="AL318" s="38">
        <v>1.1650196000000002E-2</v>
      </c>
      <c r="AM318" s="38">
        <v>65789.289999999994</v>
      </c>
      <c r="AN318" s="38">
        <v>-1512.4920000000002</v>
      </c>
      <c r="AO318" s="38">
        <v>7.7700080000000008E-7</v>
      </c>
      <c r="AP318" s="38">
        <v>-255838.62858029999</v>
      </c>
      <c r="AQ318" s="38">
        <v>432</v>
      </c>
      <c r="AR318" s="38">
        <v>-16.365238699999999</v>
      </c>
      <c r="AS318" s="38">
        <v>210.77380497040485</v>
      </c>
      <c r="AT318" s="38">
        <v>7.8119599999999963E-4</v>
      </c>
      <c r="AU318" s="38">
        <v>610789.29</v>
      </c>
      <c r="AV318" s="38">
        <v>-1512.4920000000002</v>
      </c>
      <c r="AW318" s="38">
        <v>7.7700080000000008E-7</v>
      </c>
      <c r="AX318" s="38">
        <v>-258047.02489999999</v>
      </c>
      <c r="AY318" s="38">
        <v>881.8</v>
      </c>
      <c r="AZ318" s="38">
        <v>-15.489438800000002</v>
      </c>
      <c r="BA318" s="38">
        <v>220.23164768367374</v>
      </c>
      <c r="BB318" s="38">
        <v>-6.573740000000005E-4</v>
      </c>
      <c r="BC318" s="38">
        <v>51807.79</v>
      </c>
      <c r="BD318" s="38">
        <v>-1512.4920000000002</v>
      </c>
      <c r="BE318" s="38">
        <v>7.6800080000000004E-7</v>
      </c>
      <c r="BF318" s="38">
        <v>-269866.64280000003</v>
      </c>
      <c r="BG318" s="38">
        <v>1043.7</v>
      </c>
      <c r="BH318" s="38">
        <v>-20.366059199999995</v>
      </c>
      <c r="BI318" s="38">
        <v>291.12667700265592</v>
      </c>
      <c r="BJ318" s="38">
        <v>2.5824860000000002E-3</v>
      </c>
      <c r="BK318" s="38">
        <v>-450562.5</v>
      </c>
      <c r="BL318" s="38">
        <v>-1512.4920000000002</v>
      </c>
      <c r="BM318" s="38">
        <v>-1.0889819999999996E-7</v>
      </c>
      <c r="BN318" s="38">
        <v>-310534.4044</v>
      </c>
      <c r="BO318" s="42">
        <v>2000</v>
      </c>
    </row>
    <row r="319" spans="1:67">
      <c r="A319" s="38" t="s">
        <v>869</v>
      </c>
      <c r="B319" s="38" t="s">
        <v>161</v>
      </c>
      <c r="C319" s="38" t="s">
        <v>870</v>
      </c>
      <c r="D319" s="38"/>
      <c r="E319" s="39">
        <v>214.3646</v>
      </c>
      <c r="F319" s="38">
        <v>2.456</v>
      </c>
      <c r="G319" s="76">
        <v>-599400</v>
      </c>
      <c r="H319" s="78">
        <v>45.55</v>
      </c>
      <c r="I319" s="38">
        <v>1600</v>
      </c>
      <c r="J319" s="38" t="s">
        <v>871</v>
      </c>
      <c r="K319" s="38">
        <v>510</v>
      </c>
      <c r="L319" s="38">
        <v>290</v>
      </c>
      <c r="M319" s="38" t="s">
        <v>165</v>
      </c>
      <c r="N319" s="38">
        <v>38.042000000000002</v>
      </c>
      <c r="O319" s="38">
        <v>1.0704999999999999E-2</v>
      </c>
      <c r="P319" s="38">
        <v>271100</v>
      </c>
      <c r="Q319" s="38">
        <v>0</v>
      </c>
      <c r="R319" s="38">
        <v>0</v>
      </c>
      <c r="S319" s="38">
        <v>-13202</v>
      </c>
      <c r="T319" s="38">
        <v>867</v>
      </c>
      <c r="U319" s="38">
        <v>380</v>
      </c>
      <c r="V319" s="38" t="s">
        <v>165</v>
      </c>
      <c r="W319" s="38">
        <v>53.591000000000001</v>
      </c>
      <c r="X319" s="38">
        <v>5.2800000000000004E-4</v>
      </c>
      <c r="Y319" s="38">
        <v>0</v>
      </c>
      <c r="Z319" s="38">
        <v>0</v>
      </c>
      <c r="AA319" s="38">
        <v>0</v>
      </c>
      <c r="AB319" s="38">
        <v>-18340</v>
      </c>
      <c r="AC319" s="38">
        <v>1318</v>
      </c>
      <c r="AD319" s="38">
        <v>8420</v>
      </c>
      <c r="AE319" s="38" t="s">
        <v>152</v>
      </c>
      <c r="AF319" s="38">
        <v>65.800003000000004</v>
      </c>
      <c r="AG319" s="38">
        <v>0</v>
      </c>
      <c r="AH319" s="38">
        <v>0</v>
      </c>
      <c r="AI319" s="38">
        <v>0</v>
      </c>
      <c r="AJ319" s="38">
        <v>0</v>
      </c>
      <c r="AK319" s="38">
        <v>-25095</v>
      </c>
      <c r="AL319" s="42">
        <v>1600</v>
      </c>
      <c r="AM319" s="38">
        <v>-1.0765301999999934</v>
      </c>
      <c r="AN319" s="38">
        <v>84.575470987952258</v>
      </c>
      <c r="AO319" s="38">
        <v>1.6089733500000002E-2</v>
      </c>
      <c r="AP319" s="38">
        <v>545805.10199999996</v>
      </c>
      <c r="AQ319" s="38">
        <v>1245.56</v>
      </c>
      <c r="AR319" s="38">
        <v>-4.0198624999999991E-8</v>
      </c>
      <c r="AS319" s="38">
        <v>-612707.97704999999</v>
      </c>
      <c r="AT319" s="38">
        <v>336.35</v>
      </c>
      <c r="AU319" s="38">
        <v>14.555730200000006</v>
      </c>
      <c r="AV319" s="38">
        <v>-2.3559742852010004</v>
      </c>
      <c r="AW319" s="38">
        <v>-8.6268065000000005E-3</v>
      </c>
      <c r="AX319" s="38">
        <v>550770.39199999999</v>
      </c>
      <c r="AY319" s="38">
        <v>1245.56</v>
      </c>
      <c r="AZ319" s="38">
        <v>9.5272337500000009E-7</v>
      </c>
      <c r="BA319" s="38">
        <v>-611316.24124999996</v>
      </c>
      <c r="BB319" s="38">
        <v>510</v>
      </c>
      <c r="BC319" s="38">
        <v>22.368730200000002</v>
      </c>
      <c r="BD319" s="38">
        <v>-54.173859479779253</v>
      </c>
      <c r="BE319" s="38">
        <v>-1.4959806499999999E-2</v>
      </c>
      <c r="BF319" s="38">
        <v>242170.39199999999</v>
      </c>
      <c r="BG319" s="38">
        <v>1245.56</v>
      </c>
      <c r="BH319" s="38">
        <v>9.5272337500000009E-7</v>
      </c>
      <c r="BI319" s="38">
        <v>-607478.24124999996</v>
      </c>
      <c r="BJ319" s="38">
        <v>867</v>
      </c>
      <c r="BK319" s="38">
        <v>6.8197302000000022</v>
      </c>
      <c r="BL319" s="38">
        <v>48.299193369540035</v>
      </c>
      <c r="BM319" s="38">
        <v>-4.7828064999999994E-3</v>
      </c>
      <c r="BN319" s="38">
        <v>106620.39199999999</v>
      </c>
      <c r="BO319" s="38">
        <v>1245.56</v>
      </c>
    </row>
    <row r="320" spans="1:67">
      <c r="A320" s="38" t="s">
        <v>869</v>
      </c>
      <c r="B320" s="38" t="s">
        <v>872</v>
      </c>
      <c r="C320" s="38" t="s">
        <v>870</v>
      </c>
      <c r="D320" s="38"/>
      <c r="E320" s="39">
        <v>214.3646</v>
      </c>
      <c r="F320" s="38">
        <v>2.4740000000000002</v>
      </c>
      <c r="G320" s="76">
        <v>-594900</v>
      </c>
      <c r="H320" s="78">
        <v>48.95</v>
      </c>
      <c r="I320" s="38">
        <v>900</v>
      </c>
      <c r="J320" s="38" t="s">
        <v>871</v>
      </c>
      <c r="K320" s="42">
        <v>900</v>
      </c>
      <c r="L320" s="38">
        <v>0.97147080000000585</v>
      </c>
      <c r="M320" s="38">
        <v>69.054052729813748</v>
      </c>
      <c r="N320" s="38">
        <v>1.3193733500000002E-2</v>
      </c>
      <c r="O320" s="38">
        <v>534105.10199999996</v>
      </c>
      <c r="P320" s="38">
        <v>1245.56</v>
      </c>
      <c r="Q320" s="38">
        <v>-4.0198624999999991E-8</v>
      </c>
      <c r="R320" s="38">
        <v>-607775.97704999999</v>
      </c>
      <c r="S320" s="38">
        <v>336.35</v>
      </c>
      <c r="T320" s="38">
        <v>16.603731200000006</v>
      </c>
      <c r="U320" s="38">
        <v>-17.877392543339511</v>
      </c>
      <c r="V320" s="38">
        <v>-1.15228065E-2</v>
      </c>
      <c r="W320" s="38">
        <v>539070.39199999999</v>
      </c>
      <c r="X320" s="38">
        <v>1245.56</v>
      </c>
      <c r="Y320" s="38">
        <v>9.5272337500000009E-7</v>
      </c>
      <c r="Z320" s="38">
        <v>-606384.24124999996</v>
      </c>
      <c r="AA320" s="42">
        <v>900</v>
      </c>
      <c r="AB320" s="38">
        <v>3</v>
      </c>
      <c r="AC320" s="38">
        <v>47</v>
      </c>
      <c r="AD320" s="38">
        <v>2</v>
      </c>
      <c r="AE320" s="38">
        <v>85</v>
      </c>
      <c r="AF320" s="38">
        <v>2</v>
      </c>
      <c r="AG320" s="38">
        <v>65</v>
      </c>
      <c r="AH320" s="38">
        <v>2.5</v>
      </c>
    </row>
    <row r="321" spans="1:67">
      <c r="A321" s="38" t="s">
        <v>873</v>
      </c>
      <c r="B321" s="38" t="s">
        <v>155</v>
      </c>
      <c r="C321" s="38" t="s">
        <v>874</v>
      </c>
      <c r="D321" s="38"/>
      <c r="E321" s="39">
        <v>154.28030000000001</v>
      </c>
      <c r="F321" s="38" t="s">
        <v>370</v>
      </c>
      <c r="G321" s="76">
        <v>-363770</v>
      </c>
      <c r="H321" s="78">
        <v>34.93</v>
      </c>
      <c r="I321" s="38">
        <v>1249</v>
      </c>
      <c r="J321" s="38" t="s">
        <v>871</v>
      </c>
      <c r="K321" s="42">
        <v>1249</v>
      </c>
      <c r="L321" s="38">
        <v>-1.7709890999999978</v>
      </c>
      <c r="M321" s="38">
        <v>58.339091568922413</v>
      </c>
      <c r="N321" s="38">
        <v>1.43499475E-2</v>
      </c>
      <c r="O321" s="38">
        <v>238274.80100000001</v>
      </c>
      <c r="P321" s="38">
        <v>747.33600000000001</v>
      </c>
      <c r="Q321" s="38">
        <v>-1.1999274999999999E-8</v>
      </c>
      <c r="R321" s="38">
        <v>-371073.52305000002</v>
      </c>
      <c r="S321" s="38">
        <v>336.35</v>
      </c>
      <c r="T321" s="38">
        <v>13.861271299999995</v>
      </c>
      <c r="U321" s="38">
        <v>-28.592353704230732</v>
      </c>
      <c r="V321" s="38">
        <v>-1.0366592500000001E-2</v>
      </c>
      <c r="W321" s="38">
        <v>243240.09100000001</v>
      </c>
      <c r="X321" s="38">
        <v>747.33600000000001</v>
      </c>
      <c r="Y321" s="38">
        <v>9.8092272499999996E-7</v>
      </c>
      <c r="Z321" s="38">
        <v>-369681.78724999999</v>
      </c>
      <c r="AA321" s="38">
        <v>1043.7</v>
      </c>
      <c r="AB321" s="38">
        <v>8.9846509000000019</v>
      </c>
      <c r="AC321" s="38">
        <v>42.302675614751593</v>
      </c>
      <c r="AD321" s="38">
        <v>-7.1267324999999999E-3</v>
      </c>
      <c r="AE321" s="38">
        <v>-259130.19900000002</v>
      </c>
      <c r="AF321" s="38">
        <v>747.33600000000001</v>
      </c>
      <c r="AG321" s="38">
        <v>1.0402372500000001E-7</v>
      </c>
      <c r="AH321" s="38">
        <v>-410349.54885000002</v>
      </c>
      <c r="AI321" s="42">
        <v>1249</v>
      </c>
      <c r="AJ321" s="38">
        <v>3</v>
      </c>
      <c r="AK321" s="38">
        <v>47</v>
      </c>
      <c r="AL321" s="38">
        <v>2</v>
      </c>
      <c r="AM321" s="38">
        <v>85</v>
      </c>
      <c r="AN321" s="38">
        <v>1</v>
      </c>
      <c r="AO321" s="38">
        <v>65</v>
      </c>
      <c r="AP321" s="38">
        <v>1.5</v>
      </c>
    </row>
    <row r="322" spans="1:67">
      <c r="A322" s="38" t="s">
        <v>875</v>
      </c>
      <c r="B322" s="38" t="s">
        <v>155</v>
      </c>
      <c r="C322" s="38" t="s">
        <v>876</v>
      </c>
      <c r="D322" s="38"/>
      <c r="E322" s="39">
        <v>98.078640000000007</v>
      </c>
      <c r="F322" s="38" t="s">
        <v>370</v>
      </c>
      <c r="G322" s="76">
        <v>-270000</v>
      </c>
      <c r="H322" s="78">
        <v>20.448</v>
      </c>
      <c r="I322" s="38">
        <v>1400</v>
      </c>
      <c r="J322" s="38" t="s">
        <v>877</v>
      </c>
      <c r="K322" s="38">
        <v>810</v>
      </c>
      <c r="L322" s="38">
        <v>310</v>
      </c>
      <c r="M322" s="38" t="s">
        <v>165</v>
      </c>
      <c r="N322" s="38">
        <v>21.975999999999999</v>
      </c>
      <c r="O322" s="38">
        <v>1.4369999999999999E-3</v>
      </c>
      <c r="P322" s="38">
        <v>-100</v>
      </c>
      <c r="Q322" s="38">
        <v>0</v>
      </c>
      <c r="R322" s="38">
        <v>0</v>
      </c>
      <c r="S322" s="38">
        <v>-6863</v>
      </c>
      <c r="T322" s="42">
        <v>1400</v>
      </c>
      <c r="U322" s="38">
        <v>-5.565059999999999</v>
      </c>
      <c r="V322" s="38">
        <v>88.297676100717467</v>
      </c>
      <c r="W322" s="38">
        <v>5.0090629999999994E-3</v>
      </c>
      <c r="X322" s="38">
        <v>119163</v>
      </c>
      <c r="Y322" s="38">
        <v>-74.010000000000005</v>
      </c>
      <c r="Z322" s="38">
        <v>9.8082015000000003E-7</v>
      </c>
      <c r="AA322" s="38">
        <v>-271322.50329999998</v>
      </c>
      <c r="AB322" s="38">
        <v>336.35</v>
      </c>
      <c r="AC322" s="38">
        <v>2.2510701999999974</v>
      </c>
      <c r="AD322" s="38">
        <v>44.831953464141066</v>
      </c>
      <c r="AE322" s="38">
        <v>-7.349207E-3</v>
      </c>
      <c r="AF322" s="38">
        <v>121645.645</v>
      </c>
      <c r="AG322" s="38">
        <v>-74.010000000000005</v>
      </c>
      <c r="AH322" s="38">
        <v>1.47728115E-6</v>
      </c>
      <c r="AI322" s="38">
        <v>-270626.63540000003</v>
      </c>
      <c r="AJ322" s="38">
        <v>810</v>
      </c>
      <c r="AK322" s="38">
        <v>-3.0264298000000025</v>
      </c>
      <c r="AL322" s="38">
        <v>76.245422403083467</v>
      </c>
      <c r="AM322" s="38">
        <v>-8.6335699999999993E-4</v>
      </c>
      <c r="AN322" s="38">
        <v>522.14500000000407</v>
      </c>
      <c r="AO322" s="38">
        <v>-74.010000000000005</v>
      </c>
      <c r="AP322" s="38">
        <v>5.2886115000000003E-7</v>
      </c>
      <c r="AQ322" s="38">
        <v>-271044.63540000003</v>
      </c>
      <c r="AR322" s="38">
        <v>933.61</v>
      </c>
      <c r="AS322" s="38">
        <v>7.3232303999999999</v>
      </c>
      <c r="AT322" s="38">
        <v>-5.1871926081443576</v>
      </c>
      <c r="AU322" s="38">
        <v>-4.1909470000000004E-3</v>
      </c>
      <c r="AV322" s="38">
        <v>75621.645000000004</v>
      </c>
      <c r="AW322" s="38">
        <v>498.22399999999999</v>
      </c>
      <c r="AX322" s="38">
        <v>5.2886115000000003E-7</v>
      </c>
      <c r="AY322" s="38">
        <v>-275765.70228999999</v>
      </c>
      <c r="AZ322" s="38">
        <v>1043.7</v>
      </c>
      <c r="BA322" s="38">
        <v>4.8849202000000034</v>
      </c>
      <c r="BB322" s="38">
        <v>30.260322051346719</v>
      </c>
      <c r="BC322" s="38">
        <v>-2.5710170000000001E-3</v>
      </c>
      <c r="BD322" s="38">
        <v>-175563.5</v>
      </c>
      <c r="BE322" s="38">
        <v>498.22399999999999</v>
      </c>
      <c r="BF322" s="38">
        <v>9.0411650000000003E-8</v>
      </c>
      <c r="BG322" s="38">
        <v>-296099.58308999997</v>
      </c>
      <c r="BH322" s="42">
        <v>1400</v>
      </c>
      <c r="BI322" s="38">
        <v>3</v>
      </c>
      <c r="BJ322" s="38">
        <v>47</v>
      </c>
      <c r="BK322" s="38">
        <v>1</v>
      </c>
      <c r="BL322" s="38">
        <v>4</v>
      </c>
      <c r="BM322" s="38">
        <v>1</v>
      </c>
      <c r="BN322" s="38">
        <v>65</v>
      </c>
      <c r="BO322" s="38">
        <v>1</v>
      </c>
    </row>
    <row r="323" spans="1:67">
      <c r="A323" s="38" t="s">
        <v>878</v>
      </c>
      <c r="B323" s="38" t="s">
        <v>161</v>
      </c>
      <c r="C323" s="38" t="s">
        <v>879</v>
      </c>
      <c r="D323" s="38"/>
      <c r="E323" s="39">
        <v>119.00229999999999</v>
      </c>
      <c r="F323" s="38">
        <v>2.75</v>
      </c>
      <c r="G323" s="76">
        <v>-94120</v>
      </c>
      <c r="H323" s="78">
        <v>22.920999999999999</v>
      </c>
      <c r="I323" s="38">
        <v>1400</v>
      </c>
      <c r="J323" s="38" t="s">
        <v>843</v>
      </c>
      <c r="K323" s="38">
        <v>1007</v>
      </c>
      <c r="L323" s="38">
        <v>6100</v>
      </c>
      <c r="M323" s="38" t="s">
        <v>152</v>
      </c>
      <c r="N323" s="38">
        <v>16.540001</v>
      </c>
      <c r="O323" s="38">
        <v>0</v>
      </c>
      <c r="P323" s="38">
        <v>0</v>
      </c>
      <c r="Q323" s="38">
        <v>0</v>
      </c>
      <c r="R323" s="38">
        <v>0</v>
      </c>
      <c r="S323" s="38">
        <v>-806</v>
      </c>
      <c r="T323" s="42">
        <v>1400</v>
      </c>
      <c r="U323" s="38">
        <v>-1.0965000000000007</v>
      </c>
      <c r="V323" s="38">
        <v>13.205953594459686</v>
      </c>
      <c r="W323" s="38">
        <v>8.0740000000000013E-3</v>
      </c>
      <c r="X323" s="38">
        <v>-4350</v>
      </c>
      <c r="Y323" s="38">
        <v>0</v>
      </c>
      <c r="Z323" s="38">
        <v>0</v>
      </c>
      <c r="AA323" s="38">
        <v>-93699.685150000005</v>
      </c>
      <c r="AB323" s="38">
        <v>332.6</v>
      </c>
      <c r="AC323" s="38">
        <v>-5.6769998500000005</v>
      </c>
      <c r="AD323" s="38">
        <v>54.883494855592971</v>
      </c>
      <c r="AE323" s="38">
        <v>8.1515000000000008E-3</v>
      </c>
      <c r="AF323" s="38">
        <v>-12200</v>
      </c>
      <c r="AG323" s="38">
        <v>0</v>
      </c>
      <c r="AH323" s="38">
        <v>0</v>
      </c>
      <c r="AI323" s="38">
        <v>-98699.882299999997</v>
      </c>
      <c r="AJ323" s="38">
        <v>336.35</v>
      </c>
      <c r="AK323" s="38">
        <v>2.1391303499999985</v>
      </c>
      <c r="AL323" s="38">
        <v>11.417772219016399</v>
      </c>
      <c r="AM323" s="38">
        <v>-4.2067700000000003E-3</v>
      </c>
      <c r="AN323" s="38">
        <v>-9717.3549999999996</v>
      </c>
      <c r="AO323" s="38">
        <v>0</v>
      </c>
      <c r="AP323" s="38">
        <v>4.9646100000000001E-7</v>
      </c>
      <c r="AQ323" s="38">
        <v>-98004.0144</v>
      </c>
      <c r="AR323" s="38">
        <v>1007</v>
      </c>
      <c r="AS323" s="38">
        <v>-3.212870650000001</v>
      </c>
      <c r="AT323" s="38">
        <v>43.808896782866341</v>
      </c>
      <c r="AU323" s="38">
        <v>-2.2627699999999999E-3</v>
      </c>
      <c r="AV323" s="38">
        <v>-5367.3549999999996</v>
      </c>
      <c r="AW323" s="38">
        <v>0</v>
      </c>
      <c r="AX323" s="38">
        <v>4.9646100000000001E-7</v>
      </c>
      <c r="AY323" s="38">
        <v>-95331.0144</v>
      </c>
      <c r="AZ323" s="38">
        <v>1043.7</v>
      </c>
      <c r="BA323" s="38">
        <v>-5.6511808499999994</v>
      </c>
      <c r="BB323" s="38">
        <v>79.256411442357503</v>
      </c>
      <c r="BC323" s="38">
        <v>-6.4283999999999999E-4</v>
      </c>
      <c r="BD323" s="38">
        <v>-256552.5</v>
      </c>
      <c r="BE323" s="38">
        <v>0</v>
      </c>
      <c r="BF323" s="38">
        <v>5.8011500000000003E-8</v>
      </c>
      <c r="BG323" s="38">
        <v>-115664.8952</v>
      </c>
      <c r="BH323" s="42">
        <v>1400</v>
      </c>
      <c r="BI323" s="38">
        <v>2</v>
      </c>
      <c r="BJ323" s="38">
        <v>47</v>
      </c>
      <c r="BK323" s="38">
        <v>1</v>
      </c>
      <c r="BL323" s="38">
        <v>14</v>
      </c>
      <c r="BM323" s="38">
        <v>0.5</v>
      </c>
    </row>
    <row r="324" spans="1:67">
      <c r="A324" s="38" t="s">
        <v>878</v>
      </c>
      <c r="B324" s="38" t="s">
        <v>184</v>
      </c>
      <c r="C324" s="38" t="s">
        <v>879</v>
      </c>
      <c r="D324" s="38"/>
      <c r="E324" s="39">
        <v>119.00229999999999</v>
      </c>
      <c r="F324" s="38">
        <v>4.8700000000000002E-3</v>
      </c>
      <c r="G324" s="76">
        <v>-43040</v>
      </c>
      <c r="H324" s="78">
        <v>59.851999999999997</v>
      </c>
      <c r="I324" s="38">
        <v>2000</v>
      </c>
      <c r="J324" s="38" t="s">
        <v>843</v>
      </c>
      <c r="K324" s="42">
        <v>2000</v>
      </c>
      <c r="L324" s="38">
        <v>1.1544997000000006</v>
      </c>
      <c r="M324" s="38">
        <v>-39.769428830702537</v>
      </c>
      <c r="N324" s="38">
        <v>9.9220000000000003E-3</v>
      </c>
      <c r="O324" s="38">
        <v>7550</v>
      </c>
      <c r="P324" s="38">
        <v>0</v>
      </c>
      <c r="Q324" s="38">
        <v>0</v>
      </c>
      <c r="R324" s="38">
        <v>-41864.685149999998</v>
      </c>
      <c r="S324" s="38">
        <v>332.6</v>
      </c>
      <c r="T324" s="38">
        <v>-3.4260001499999992</v>
      </c>
      <c r="U324" s="38">
        <v>1.908112430430748</v>
      </c>
      <c r="V324" s="38">
        <v>9.9994999999999997E-3</v>
      </c>
      <c r="W324" s="38">
        <v>-300</v>
      </c>
      <c r="X324" s="38">
        <v>0</v>
      </c>
      <c r="Y324" s="38">
        <v>0</v>
      </c>
      <c r="Z324" s="38">
        <v>-46864.882299999997</v>
      </c>
      <c r="AA324" s="38">
        <v>336.35</v>
      </c>
      <c r="AB324" s="38">
        <v>4.3901300499999998</v>
      </c>
      <c r="AC324" s="38">
        <v>-41.557610206145782</v>
      </c>
      <c r="AD324" s="38">
        <v>-2.3587700000000001E-3</v>
      </c>
      <c r="AE324" s="38">
        <v>2182.645</v>
      </c>
      <c r="AF324" s="38">
        <v>0</v>
      </c>
      <c r="AG324" s="38">
        <v>4.9646100000000001E-7</v>
      </c>
      <c r="AH324" s="38">
        <v>-46169.0144</v>
      </c>
      <c r="AI324" s="38">
        <v>1043.7</v>
      </c>
      <c r="AJ324" s="38">
        <v>1.9518198500000015</v>
      </c>
      <c r="AK324" s="38">
        <v>-6.110095546654648</v>
      </c>
      <c r="AL324" s="38">
        <v>-7.3883999999999994E-4</v>
      </c>
      <c r="AM324" s="38">
        <v>-249002.5</v>
      </c>
      <c r="AN324" s="38">
        <v>0</v>
      </c>
      <c r="AO324" s="38">
        <v>5.8011500000000003E-8</v>
      </c>
      <c r="AP324" s="38">
        <v>-66502.895199999999</v>
      </c>
      <c r="AQ324" s="42">
        <v>2000</v>
      </c>
      <c r="AR324" s="38">
        <v>2</v>
      </c>
      <c r="AS324" s="38">
        <v>47</v>
      </c>
      <c r="AT324" s="38">
        <v>1</v>
      </c>
      <c r="AU324" s="38">
        <v>14</v>
      </c>
      <c r="AV324" s="38">
        <v>0.5</v>
      </c>
    </row>
    <row r="325" spans="1:67">
      <c r="A325" s="38" t="s">
        <v>880</v>
      </c>
      <c r="B325" s="38" t="s">
        <v>161</v>
      </c>
      <c r="C325" s="38" t="s">
        <v>881</v>
      </c>
      <c r="D325" s="38"/>
      <c r="E325" s="39">
        <v>65.116039999999998</v>
      </c>
      <c r="F325" s="38">
        <v>1.52</v>
      </c>
      <c r="G325" s="76">
        <v>-27120</v>
      </c>
      <c r="H325" s="78">
        <v>30.54</v>
      </c>
      <c r="I325" s="38">
        <v>2000</v>
      </c>
      <c r="J325" s="38" t="s">
        <v>836</v>
      </c>
      <c r="K325" s="38">
        <v>895</v>
      </c>
      <c r="L325" s="38">
        <v>3500</v>
      </c>
      <c r="M325" s="38" t="s">
        <v>152</v>
      </c>
      <c r="N325" s="38">
        <v>18</v>
      </c>
      <c r="O325" s="38">
        <v>0</v>
      </c>
      <c r="P325" s="38">
        <v>0</v>
      </c>
      <c r="Q325" s="38">
        <v>0</v>
      </c>
      <c r="R325" s="38">
        <v>0</v>
      </c>
      <c r="S325" s="38">
        <v>-3138</v>
      </c>
      <c r="T325" s="42">
        <v>2000</v>
      </c>
      <c r="U325" s="38">
        <v>3.1877999999999975</v>
      </c>
      <c r="V325" s="38">
        <v>-44.904245749199518</v>
      </c>
      <c r="W325" s="38">
        <v>9.2298769999999992E-3</v>
      </c>
      <c r="X325" s="38">
        <v>94620.25</v>
      </c>
      <c r="Y325" s="38">
        <v>976.60199999999998</v>
      </c>
      <c r="Z325" s="38">
        <v>3.3349924999999997E-8</v>
      </c>
      <c r="AA325" s="38">
        <v>-34413.411</v>
      </c>
      <c r="AB325" s="38">
        <v>336.35</v>
      </c>
      <c r="AC325" s="38">
        <v>11.003930199999997</v>
      </c>
      <c r="AD325" s="38">
        <v>-88.369968385776048</v>
      </c>
      <c r="AE325" s="38">
        <v>-3.1283930000000001E-3</v>
      </c>
      <c r="AF325" s="38">
        <v>97102.895000000004</v>
      </c>
      <c r="AG325" s="38">
        <v>976.60199999999998</v>
      </c>
      <c r="AH325" s="38">
        <v>5.2981092500000002E-7</v>
      </c>
      <c r="AI325" s="38">
        <v>-33717.543100000003</v>
      </c>
      <c r="AJ325" s="38">
        <v>895</v>
      </c>
      <c r="AK325" s="38">
        <v>8.7269301999999982</v>
      </c>
      <c r="AL325" s="38">
        <v>-74.699681382553763</v>
      </c>
      <c r="AM325" s="38">
        <v>-3.029393E-3</v>
      </c>
      <c r="AN325" s="38">
        <v>100902.895</v>
      </c>
      <c r="AO325" s="38">
        <v>976.60199999999998</v>
      </c>
      <c r="AP325" s="38">
        <v>5.2981092500000002E-7</v>
      </c>
      <c r="AQ325" s="38">
        <v>-32184.543099999999</v>
      </c>
      <c r="AR325" s="38">
        <v>1043.7</v>
      </c>
      <c r="AS325" s="38">
        <v>6.2886199999999981</v>
      </c>
      <c r="AT325" s="38">
        <v>-39.252166723062622</v>
      </c>
      <c r="AU325" s="38">
        <v>-1.4094629999999999E-3</v>
      </c>
      <c r="AV325" s="38">
        <v>-150282.25</v>
      </c>
      <c r="AW325" s="38">
        <v>976.60199999999998</v>
      </c>
      <c r="AX325" s="38">
        <v>9.1361425E-8</v>
      </c>
      <c r="AY325" s="38">
        <v>-52518.423900000002</v>
      </c>
      <c r="AZ325" s="42">
        <v>2000</v>
      </c>
      <c r="BA325" s="38">
        <v>3</v>
      </c>
      <c r="BB325" s="38">
        <v>47</v>
      </c>
      <c r="BC325" s="38">
        <v>1</v>
      </c>
      <c r="BD325" s="38">
        <v>15</v>
      </c>
      <c r="BE325" s="38">
        <v>1</v>
      </c>
      <c r="BF325" s="38">
        <v>57</v>
      </c>
      <c r="BG325" s="38">
        <v>0.5</v>
      </c>
    </row>
    <row r="326" spans="1:67">
      <c r="A326" s="38" t="s">
        <v>880</v>
      </c>
      <c r="B326" s="38" t="s">
        <v>184</v>
      </c>
      <c r="C326" s="38" t="s">
        <v>881</v>
      </c>
      <c r="D326" s="38"/>
      <c r="E326" s="39">
        <v>65.116039999999998</v>
      </c>
      <c r="F326" s="38">
        <v>2.6700000000000001E-3</v>
      </c>
      <c r="G326" s="76">
        <v>22200</v>
      </c>
      <c r="H326" s="78">
        <v>60.476999999999997</v>
      </c>
      <c r="I326" s="38">
        <v>2000</v>
      </c>
      <c r="J326" s="38" t="s">
        <v>836</v>
      </c>
      <c r="K326" s="42">
        <v>2000</v>
      </c>
      <c r="L326" s="38">
        <v>5.2798999999999978</v>
      </c>
      <c r="M326" s="38">
        <v>-84.022142544705801</v>
      </c>
      <c r="N326" s="38">
        <v>8.4259609999999992E-3</v>
      </c>
      <c r="O326" s="38">
        <v>87013.75</v>
      </c>
      <c r="P326" s="38">
        <v>822.64100199999996</v>
      </c>
      <c r="Q326" s="38">
        <v>1.11719925E-7</v>
      </c>
      <c r="R326" s="38">
        <v>16843.589</v>
      </c>
      <c r="S326" s="38">
        <v>336.35</v>
      </c>
      <c r="T326" s="38">
        <v>13.096030199999998</v>
      </c>
      <c r="U326" s="38">
        <v>-127.48786518128233</v>
      </c>
      <c r="V326" s="38">
        <v>-3.9323090000000002E-3</v>
      </c>
      <c r="W326" s="38">
        <v>89496.395000000004</v>
      </c>
      <c r="X326" s="38">
        <v>822.64100199999996</v>
      </c>
      <c r="Y326" s="38">
        <v>6.08180925E-7</v>
      </c>
      <c r="Z326" s="38">
        <v>17539.456900000001</v>
      </c>
      <c r="AA326" s="38">
        <v>1043.7</v>
      </c>
      <c r="AB326" s="38">
        <v>10.657719999999998</v>
      </c>
      <c r="AC326" s="38">
        <v>-92.040350521791211</v>
      </c>
      <c r="AD326" s="38">
        <v>-2.3123789999999998E-3</v>
      </c>
      <c r="AE326" s="38">
        <v>-161688.75</v>
      </c>
      <c r="AF326" s="38">
        <v>822.64100199999996</v>
      </c>
      <c r="AG326" s="38">
        <v>1.6973142500000001E-7</v>
      </c>
      <c r="AH326" s="38">
        <v>-2794.4239000000016</v>
      </c>
      <c r="AI326" s="42">
        <v>2000</v>
      </c>
      <c r="AJ326" s="38">
        <v>3</v>
      </c>
      <c r="AK326" s="38">
        <v>47</v>
      </c>
      <c r="AL326" s="38">
        <v>1</v>
      </c>
      <c r="AM326" s="38">
        <v>15</v>
      </c>
      <c r="AN326" s="38">
        <v>1</v>
      </c>
      <c r="AO326" s="38">
        <v>57</v>
      </c>
      <c r="AP326" s="38">
        <v>0.5</v>
      </c>
    </row>
    <row r="327" spans="1:67">
      <c r="A327" s="38" t="s">
        <v>882</v>
      </c>
      <c r="B327" s="38" t="s">
        <v>161</v>
      </c>
      <c r="C327" s="38" t="s">
        <v>883</v>
      </c>
      <c r="D327" s="38" t="s">
        <v>884</v>
      </c>
      <c r="E327" s="39">
        <v>74.551000000000002</v>
      </c>
      <c r="F327" s="38">
        <v>1.984</v>
      </c>
      <c r="G327" s="76">
        <v>-104390</v>
      </c>
      <c r="H327" s="78">
        <v>19.728999999999999</v>
      </c>
      <c r="I327" s="38">
        <v>1500</v>
      </c>
      <c r="J327" s="38" t="s">
        <v>836</v>
      </c>
      <c r="K327" s="38">
        <v>1045</v>
      </c>
      <c r="L327" s="38">
        <v>6251</v>
      </c>
      <c r="M327" s="38" t="s">
        <v>152</v>
      </c>
      <c r="N327" s="38">
        <v>17.542998999999998</v>
      </c>
      <c r="O327" s="38">
        <v>0</v>
      </c>
      <c r="P327" s="38">
        <v>0</v>
      </c>
      <c r="Q327" s="38">
        <v>0</v>
      </c>
      <c r="R327" s="38">
        <v>0</v>
      </c>
      <c r="S327" s="38">
        <v>-1646</v>
      </c>
      <c r="T327" s="42">
        <v>1500</v>
      </c>
      <c r="U327" s="38">
        <v>-82.822350999999998</v>
      </c>
      <c r="V327" s="38">
        <v>684.68261944567075</v>
      </c>
      <c r="W327" s="38">
        <v>4.3610294000000001E-2</v>
      </c>
      <c r="X327" s="38">
        <v>-453512.875</v>
      </c>
      <c r="Y327" s="38">
        <v>-4741.6642000000002</v>
      </c>
      <c r="Z327" s="38">
        <v>-5.2550845749999995E-6</v>
      </c>
      <c r="AA327" s="38">
        <v>-81505.827250000002</v>
      </c>
      <c r="AB327" s="38">
        <v>336.35</v>
      </c>
      <c r="AC327" s="38">
        <v>-75.006220799999994</v>
      </c>
      <c r="AD327" s="38">
        <v>641.21689680909435</v>
      </c>
      <c r="AE327" s="38">
        <v>3.1252024000000003E-2</v>
      </c>
      <c r="AF327" s="38">
        <v>-451030.23</v>
      </c>
      <c r="AG327" s="38">
        <v>-4741.6642000000002</v>
      </c>
      <c r="AH327" s="38">
        <v>-4.7586235749999993E-6</v>
      </c>
      <c r="AI327" s="38">
        <v>-80809.959350000005</v>
      </c>
      <c r="AJ327" s="38">
        <v>1043.7</v>
      </c>
      <c r="AK327" s="38">
        <v>-77.444530999999998</v>
      </c>
      <c r="AL327" s="38">
        <v>676.66441146858529</v>
      </c>
      <c r="AM327" s="38">
        <v>3.2871954000000002E-2</v>
      </c>
      <c r="AN327" s="38">
        <v>-702215.375</v>
      </c>
      <c r="AO327" s="38">
        <v>-4741.6642000000002</v>
      </c>
      <c r="AP327" s="38">
        <v>-5.1970730749999996E-6</v>
      </c>
      <c r="AQ327" s="38">
        <v>-101143.84015</v>
      </c>
      <c r="AR327" s="38">
        <v>1045</v>
      </c>
      <c r="AS327" s="38">
        <v>-6.0119289999999985</v>
      </c>
      <c r="AT327" s="38">
        <v>81.900373902861645</v>
      </c>
      <c r="AU327" s="38">
        <v>-7.7134600000000001E-4</v>
      </c>
      <c r="AV327" s="38">
        <v>-255264.875</v>
      </c>
      <c r="AW327" s="38">
        <v>58.595599999999997</v>
      </c>
      <c r="AX327" s="38">
        <v>6.6426925000000009E-8</v>
      </c>
      <c r="AY327" s="38">
        <v>-123414.84015</v>
      </c>
      <c r="AZ327" s="42">
        <v>1500</v>
      </c>
      <c r="BA327" s="38">
        <v>2</v>
      </c>
      <c r="BB327" s="38">
        <v>47</v>
      </c>
      <c r="BC327" s="38">
        <v>1</v>
      </c>
      <c r="BD327" s="38">
        <v>20</v>
      </c>
      <c r="BE327" s="38">
        <v>0.5</v>
      </c>
    </row>
    <row r="328" spans="1:67">
      <c r="A328" s="38" t="s">
        <v>882</v>
      </c>
      <c r="B328" s="38" t="s">
        <v>184</v>
      </c>
      <c r="C328" s="38" t="s">
        <v>883</v>
      </c>
      <c r="D328" s="38"/>
      <c r="E328" s="39">
        <v>74.551000000000002</v>
      </c>
      <c r="F328" s="38">
        <v>3.0500000000000002E-3</v>
      </c>
      <c r="G328" s="76">
        <v>-51180</v>
      </c>
      <c r="H328" s="78">
        <v>57.116</v>
      </c>
      <c r="I328" s="38">
        <v>2000</v>
      </c>
      <c r="J328" s="38" t="s">
        <v>836</v>
      </c>
      <c r="K328" s="42">
        <v>2000</v>
      </c>
      <c r="L328" s="38">
        <v>-2.7767502999999998</v>
      </c>
      <c r="M328" s="38">
        <v>-3.9449105320925355</v>
      </c>
      <c r="N328" s="38">
        <v>9.8729939999999995E-3</v>
      </c>
      <c r="O328" s="38">
        <v>5137.625</v>
      </c>
      <c r="P328" s="38">
        <v>58.595599999999997</v>
      </c>
      <c r="Q328" s="38">
        <v>8.4154249999999994E-9</v>
      </c>
      <c r="R328" s="38">
        <v>-51669.827250000002</v>
      </c>
      <c r="S328" s="38">
        <v>336.35</v>
      </c>
      <c r="T328" s="38">
        <v>5.0393799000000001</v>
      </c>
      <c r="U328" s="38">
        <v>-47.410633168669037</v>
      </c>
      <c r="V328" s="38">
        <v>-2.4852759999999998E-3</v>
      </c>
      <c r="W328" s="38">
        <v>7620.27</v>
      </c>
      <c r="X328" s="38">
        <v>58.595599999999997</v>
      </c>
      <c r="Y328" s="38">
        <v>5.0487642500000006E-7</v>
      </c>
      <c r="Z328" s="38">
        <v>-50973.959349999997</v>
      </c>
      <c r="AA328" s="38">
        <v>1043.7</v>
      </c>
      <c r="AB328" s="38">
        <v>2.6010697</v>
      </c>
      <c r="AC328" s="38">
        <v>-11.963118509177903</v>
      </c>
      <c r="AD328" s="38">
        <v>-8.6534600000000002E-4</v>
      </c>
      <c r="AE328" s="38">
        <v>-243564.875</v>
      </c>
      <c r="AF328" s="38">
        <v>58.595599999999997</v>
      </c>
      <c r="AG328" s="38">
        <v>6.6426925000000009E-8</v>
      </c>
      <c r="AH328" s="38">
        <v>-71307.840150000004</v>
      </c>
      <c r="AI328" s="42">
        <v>2000</v>
      </c>
      <c r="AJ328" s="38">
        <v>2</v>
      </c>
      <c r="AK328" s="38">
        <v>47</v>
      </c>
      <c r="AL328" s="38">
        <v>1</v>
      </c>
      <c r="AM328" s="38">
        <v>20</v>
      </c>
      <c r="AN328" s="38">
        <v>0.5</v>
      </c>
    </row>
    <row r="329" spans="1:67">
      <c r="A329" s="38" t="s">
        <v>885</v>
      </c>
      <c r="B329" s="38" t="s">
        <v>155</v>
      </c>
      <c r="C329" s="38" t="s">
        <v>886</v>
      </c>
      <c r="D329" s="38"/>
      <c r="E329" s="39">
        <v>138.54859999999999</v>
      </c>
      <c r="F329" s="38">
        <v>2.52</v>
      </c>
      <c r="G329" s="76">
        <v>-103430</v>
      </c>
      <c r="H329" s="78">
        <v>35.869999999999997</v>
      </c>
      <c r="I329" s="38">
        <v>800</v>
      </c>
      <c r="J329" s="38" t="s">
        <v>836</v>
      </c>
      <c r="K329" s="38">
        <v>573</v>
      </c>
      <c r="L329" s="38">
        <v>3400</v>
      </c>
      <c r="M329" s="38" t="s">
        <v>165</v>
      </c>
      <c r="N329" s="38">
        <v>-22.510999999999999</v>
      </c>
      <c r="O329" s="38">
        <v>3.4111000000000002E-2</v>
      </c>
      <c r="P329" s="38">
        <v>-5821500</v>
      </c>
      <c r="Q329" s="38">
        <v>0</v>
      </c>
      <c r="R329" s="38">
        <v>0</v>
      </c>
      <c r="S329" s="38">
        <v>24149</v>
      </c>
      <c r="T329" s="42">
        <v>800</v>
      </c>
      <c r="U329" s="38">
        <v>22.689450000000001</v>
      </c>
      <c r="V329" s="38">
        <v>-67.281019103760741</v>
      </c>
      <c r="W329" s="38">
        <v>-1.6850360000000002E-2</v>
      </c>
      <c r="X329" s="38">
        <v>85715.625</v>
      </c>
      <c r="Y329" s="38">
        <v>1055.0436</v>
      </c>
      <c r="Z329" s="38">
        <v>7.3215724999999994E-8</v>
      </c>
      <c r="AA329" s="38">
        <v>-107842.85464999999</v>
      </c>
      <c r="AB329" s="38">
        <v>336.35</v>
      </c>
      <c r="AC329" s="38">
        <v>30.505580199999997</v>
      </c>
      <c r="AD329" s="38">
        <v>-110.7467417403372</v>
      </c>
      <c r="AE329" s="38">
        <v>-2.9208629999999999E-2</v>
      </c>
      <c r="AF329" s="38">
        <v>88198.27</v>
      </c>
      <c r="AG329" s="38">
        <v>1055.0436</v>
      </c>
      <c r="AH329" s="38">
        <v>5.6967672500000009E-7</v>
      </c>
      <c r="AI329" s="38">
        <v>-107146.98675</v>
      </c>
      <c r="AJ329" s="38">
        <v>573</v>
      </c>
      <c r="AK329" s="38">
        <v>62.174580199999994</v>
      </c>
      <c r="AL329" s="38">
        <v>-348.75492955912125</v>
      </c>
      <c r="AM329" s="38">
        <v>-3.7429630000000005E-2</v>
      </c>
      <c r="AN329" s="38">
        <v>-2768451.73</v>
      </c>
      <c r="AO329" s="38">
        <v>1055.0436</v>
      </c>
      <c r="AP329" s="38">
        <v>5.6967672500000009E-7</v>
      </c>
      <c r="AQ329" s="38">
        <v>-78328.986749999996</v>
      </c>
      <c r="AR329" s="42">
        <v>800</v>
      </c>
      <c r="AS329" s="38">
        <v>3</v>
      </c>
      <c r="AT329" s="38">
        <v>47</v>
      </c>
      <c r="AU329" s="38">
        <v>1</v>
      </c>
      <c r="AV329" s="38">
        <v>20</v>
      </c>
      <c r="AW329" s="38">
        <v>0.5</v>
      </c>
      <c r="AX329" s="38">
        <v>65</v>
      </c>
      <c r="AY329" s="38">
        <v>2</v>
      </c>
    </row>
    <row r="330" spans="1:67">
      <c r="A330" s="38" t="s">
        <v>887</v>
      </c>
      <c r="B330" s="38" t="s">
        <v>161</v>
      </c>
      <c r="C330" s="38" t="s">
        <v>888</v>
      </c>
      <c r="D330" s="38" t="s">
        <v>889</v>
      </c>
      <c r="E330" s="39">
        <v>58.096699999999998</v>
      </c>
      <c r="F330" s="38">
        <v>2.48</v>
      </c>
      <c r="G330" s="76">
        <v>-135580</v>
      </c>
      <c r="H330" s="78">
        <v>15.91</v>
      </c>
      <c r="I330" s="38">
        <v>1500</v>
      </c>
      <c r="J330" s="38" t="s">
        <v>836</v>
      </c>
      <c r="K330" s="38">
        <v>1130</v>
      </c>
      <c r="L330" s="38">
        <v>7035</v>
      </c>
      <c r="M330" s="38" t="s">
        <v>152</v>
      </c>
      <c r="N330" s="38">
        <v>11.59</v>
      </c>
      <c r="O330" s="38">
        <v>1.457E-3</v>
      </c>
      <c r="P330" s="38">
        <v>0</v>
      </c>
      <c r="Q330" s="38">
        <v>0</v>
      </c>
      <c r="R330" s="38">
        <v>0</v>
      </c>
      <c r="S330" s="38">
        <v>3358</v>
      </c>
      <c r="T330" s="42">
        <v>1500</v>
      </c>
      <c r="U330" s="38">
        <v>-3.6625500000000004</v>
      </c>
      <c r="V330" s="38">
        <v>40.318347336409943</v>
      </c>
      <c r="W330" s="38">
        <v>6.8909220000000007E-3</v>
      </c>
      <c r="X330" s="38">
        <v>17953.975000000002</v>
      </c>
      <c r="Y330" s="38">
        <v>137.54400999999999</v>
      </c>
      <c r="Z330" s="38">
        <v>3.3934879999999997E-7</v>
      </c>
      <c r="AA330" s="38">
        <v>-137349.16190000001</v>
      </c>
      <c r="AB330" s="38">
        <v>336.35</v>
      </c>
      <c r="AC330" s="38">
        <v>4.1535801999999986</v>
      </c>
      <c r="AD330" s="38">
        <v>-3.1473753001666864</v>
      </c>
      <c r="AE330" s="38">
        <v>-5.4673480000000003E-3</v>
      </c>
      <c r="AF330" s="38">
        <v>20436.62</v>
      </c>
      <c r="AG330" s="38">
        <v>137.54400999999999</v>
      </c>
      <c r="AH330" s="38">
        <v>8.3580980000000009E-7</v>
      </c>
      <c r="AI330" s="38">
        <v>-136653.29399999999</v>
      </c>
      <c r="AJ330" s="38">
        <v>1043.7</v>
      </c>
      <c r="AK330" s="38">
        <v>1.7152700000000003</v>
      </c>
      <c r="AL330" s="38">
        <v>32.30013935932449</v>
      </c>
      <c r="AM330" s="38">
        <v>-3.847418E-3</v>
      </c>
      <c r="AN330" s="38">
        <v>-230748.52499999999</v>
      </c>
      <c r="AO330" s="38">
        <v>137.54400999999999</v>
      </c>
      <c r="AP330" s="38">
        <v>3.9736029999999998E-7</v>
      </c>
      <c r="AQ330" s="38">
        <v>-156987.17480000001</v>
      </c>
      <c r="AR330" s="38">
        <v>1130</v>
      </c>
      <c r="AS330" s="38">
        <v>0.5730700000000013</v>
      </c>
      <c r="AT330" s="38">
        <v>32.950672014829081</v>
      </c>
      <c r="AU330" s="38">
        <v>-2.2761980000000001E-3</v>
      </c>
      <c r="AV330" s="38">
        <v>-245288.22500000001</v>
      </c>
      <c r="AW330" s="38">
        <v>137.54400999999999</v>
      </c>
      <c r="AX330" s="38">
        <v>6.6688299999999998E-8</v>
      </c>
      <c r="AY330" s="38">
        <v>-150165.17480000001</v>
      </c>
      <c r="AZ330" s="42">
        <v>1500</v>
      </c>
      <c r="BA330" s="38">
        <v>2</v>
      </c>
      <c r="BB330" s="38">
        <v>47</v>
      </c>
      <c r="BC330" s="38">
        <v>1</v>
      </c>
      <c r="BD330" s="38">
        <v>31</v>
      </c>
      <c r="BE330" s="38">
        <v>0.5</v>
      </c>
    </row>
    <row r="331" spans="1:67">
      <c r="A331" s="38" t="s">
        <v>887</v>
      </c>
      <c r="B331" s="38" t="s">
        <v>184</v>
      </c>
      <c r="C331" s="38" t="s">
        <v>888</v>
      </c>
      <c r="D331" s="38"/>
      <c r="E331" s="39">
        <v>58.096699999999998</v>
      </c>
      <c r="F331" s="38">
        <v>2.3800000000000002E-3</v>
      </c>
      <c r="G331" s="76">
        <v>-77780</v>
      </c>
      <c r="H331" s="78">
        <v>54.134999999999998</v>
      </c>
      <c r="I331" s="38">
        <v>2000</v>
      </c>
      <c r="J331" s="38" t="s">
        <v>836</v>
      </c>
      <c r="K331" s="42">
        <v>2000</v>
      </c>
      <c r="L331" s="38">
        <v>-2.1097504999999996</v>
      </c>
      <c r="M331" s="38">
        <v>-9.8650872354009493</v>
      </c>
      <c r="N331" s="38">
        <v>9.824142000000001E-3</v>
      </c>
      <c r="O331" s="38">
        <v>27064.275000000001</v>
      </c>
      <c r="P331" s="38">
        <v>137.54400999999999</v>
      </c>
      <c r="Q331" s="38">
        <v>8.6767999999999997E-9</v>
      </c>
      <c r="R331" s="38">
        <v>-78904.161900000006</v>
      </c>
      <c r="S331" s="38">
        <v>336.35</v>
      </c>
      <c r="T331" s="38">
        <v>5.7063796999999994</v>
      </c>
      <c r="U331" s="38">
        <v>-53.330809871977607</v>
      </c>
      <c r="V331" s="38">
        <v>-2.5341280000000001E-3</v>
      </c>
      <c r="W331" s="38">
        <v>29546.92</v>
      </c>
      <c r="X331" s="38">
        <v>137.54400999999999</v>
      </c>
      <c r="Y331" s="38">
        <v>5.0513780000000005E-7</v>
      </c>
      <c r="Z331" s="38">
        <v>-78208.293999999994</v>
      </c>
      <c r="AA331" s="38">
        <v>1043.7</v>
      </c>
      <c r="AB331" s="38">
        <v>3.2680695000000011</v>
      </c>
      <c r="AC331" s="38">
        <v>-17.883295212486445</v>
      </c>
      <c r="AD331" s="38">
        <v>-9.1419799999999996E-4</v>
      </c>
      <c r="AE331" s="38">
        <v>-221638.22500000001</v>
      </c>
      <c r="AF331" s="38">
        <v>137.54400999999999</v>
      </c>
      <c r="AG331" s="38">
        <v>6.6688299999999998E-8</v>
      </c>
      <c r="AH331" s="38">
        <v>-98542.174800000008</v>
      </c>
      <c r="AI331" s="42">
        <v>2000</v>
      </c>
      <c r="AJ331" s="38">
        <v>2</v>
      </c>
      <c r="AK331" s="38">
        <v>47</v>
      </c>
      <c r="AL331" s="38">
        <v>1</v>
      </c>
      <c r="AM331" s="38">
        <v>31</v>
      </c>
      <c r="AN331" s="38">
        <v>0.5</v>
      </c>
    </row>
    <row r="332" spans="1:67">
      <c r="A332" s="38" t="s">
        <v>890</v>
      </c>
      <c r="B332" s="38" t="s">
        <v>155</v>
      </c>
      <c r="C332" s="38" t="s">
        <v>891</v>
      </c>
      <c r="D332" s="38"/>
      <c r="E332" s="39">
        <v>40.10624</v>
      </c>
      <c r="F332" s="38">
        <v>1.47</v>
      </c>
      <c r="G332" s="76">
        <v>-13800</v>
      </c>
      <c r="H332" s="78">
        <v>12</v>
      </c>
      <c r="I332" s="38">
        <v>800</v>
      </c>
      <c r="J332" s="38" t="s">
        <v>836</v>
      </c>
      <c r="K332" s="42">
        <v>800</v>
      </c>
      <c r="L332" s="38">
        <v>47.364941999999999</v>
      </c>
      <c r="M332" s="38">
        <v>-374.76923028802264</v>
      </c>
      <c r="N332" s="38">
        <v>-1.8484174999999999E-2</v>
      </c>
      <c r="O332" s="38">
        <v>363925.75</v>
      </c>
      <c r="P332" s="38">
        <v>3129.1172000000001</v>
      </c>
      <c r="Q332" s="38">
        <v>4.1430702500000005E-6</v>
      </c>
      <c r="R332" s="38">
        <v>-30558.329700000002</v>
      </c>
      <c r="S332" s="38">
        <v>336.35</v>
      </c>
      <c r="T332" s="38">
        <v>55.181072200000003</v>
      </c>
      <c r="U332" s="38">
        <v>-418.23495292459927</v>
      </c>
      <c r="V332" s="38">
        <v>-3.0842445E-2</v>
      </c>
      <c r="W332" s="38">
        <v>366408.39500000002</v>
      </c>
      <c r="X332" s="38">
        <v>3129.1172000000001</v>
      </c>
      <c r="Y332" s="38">
        <v>4.6395312500000007E-6</v>
      </c>
      <c r="Z332" s="38">
        <v>-29862.461800000001</v>
      </c>
      <c r="AA332" s="42">
        <v>800</v>
      </c>
      <c r="AB332" s="38">
        <v>2</v>
      </c>
      <c r="AC332" s="38">
        <v>47</v>
      </c>
      <c r="AD332" s="38">
        <v>1</v>
      </c>
      <c r="AE332" s="38">
        <v>38</v>
      </c>
      <c r="AF332" s="38">
        <v>0.5</v>
      </c>
    </row>
    <row r="333" spans="1:67">
      <c r="A333" s="38" t="s">
        <v>890</v>
      </c>
      <c r="B333" s="38" t="s">
        <v>184</v>
      </c>
      <c r="C333" s="38" t="s">
        <v>891</v>
      </c>
      <c r="D333" s="38"/>
      <c r="E333" s="39">
        <v>40.10624</v>
      </c>
      <c r="F333" s="38">
        <v>1.64E-3</v>
      </c>
      <c r="G333" s="76">
        <v>31400</v>
      </c>
      <c r="H333" s="78">
        <v>47.304000000000002</v>
      </c>
      <c r="I333" s="38">
        <v>2000</v>
      </c>
      <c r="J333" s="38" t="s">
        <v>836</v>
      </c>
      <c r="K333" s="42">
        <v>2000</v>
      </c>
      <c r="L333" s="38">
        <v>-11.03966</v>
      </c>
      <c r="M333" s="38">
        <v>67.586503275290326</v>
      </c>
      <c r="N333" s="38">
        <v>1.1399605E-2</v>
      </c>
      <c r="O333" s="38">
        <v>-57797.849499999997</v>
      </c>
      <c r="P333" s="38">
        <v>-598.09100000000001</v>
      </c>
      <c r="Q333" s="38">
        <v>-7.3898850000000004E-8</v>
      </c>
      <c r="R333" s="38">
        <v>34669.670299999998</v>
      </c>
      <c r="S333" s="38">
        <v>336.35</v>
      </c>
      <c r="T333" s="38">
        <v>-3.2235297999999997</v>
      </c>
      <c r="U333" s="38">
        <v>24.120780638713811</v>
      </c>
      <c r="V333" s="38">
        <v>-9.5866500000000004E-4</v>
      </c>
      <c r="W333" s="38">
        <v>-55315.2045</v>
      </c>
      <c r="X333" s="38">
        <v>-598.09100000000001</v>
      </c>
      <c r="Y333" s="38">
        <v>4.2256215000000001E-7</v>
      </c>
      <c r="Z333" s="38">
        <v>35365.538200000003</v>
      </c>
      <c r="AA333" s="38">
        <v>1043.7</v>
      </c>
      <c r="AB333" s="38">
        <v>-5.6618399999999998</v>
      </c>
      <c r="AC333" s="38">
        <v>59.568295298204958</v>
      </c>
      <c r="AD333" s="38">
        <v>6.6126500000000007E-4</v>
      </c>
      <c r="AE333" s="38">
        <v>-306500.34950000001</v>
      </c>
      <c r="AF333" s="38">
        <v>-598.09100000000001</v>
      </c>
      <c r="AG333" s="38">
        <v>-1.5887350000000001E-8</v>
      </c>
      <c r="AH333" s="38">
        <v>15031.657399999998</v>
      </c>
      <c r="AI333" s="42">
        <v>2000</v>
      </c>
      <c r="AJ333" s="38">
        <v>2</v>
      </c>
      <c r="AK333" s="38">
        <v>47</v>
      </c>
      <c r="AL333" s="38">
        <v>1</v>
      </c>
      <c r="AM333" s="38">
        <v>38</v>
      </c>
      <c r="AN333" s="38">
        <v>0.5</v>
      </c>
    </row>
    <row r="334" spans="1:67">
      <c r="A334" s="38" t="s">
        <v>892</v>
      </c>
      <c r="B334" s="38" t="s">
        <v>161</v>
      </c>
      <c r="C334" s="38" t="s">
        <v>893</v>
      </c>
      <c r="D334" s="38"/>
      <c r="E334" s="39">
        <v>78.103039999999993</v>
      </c>
      <c r="F334" s="38">
        <v>2.37</v>
      </c>
      <c r="G334" s="76">
        <v>-221720</v>
      </c>
      <c r="H334" s="78">
        <v>24.92</v>
      </c>
      <c r="I334" s="38">
        <v>550</v>
      </c>
      <c r="J334" s="38" t="s">
        <v>836</v>
      </c>
      <c r="K334" s="38">
        <v>469.8</v>
      </c>
      <c r="L334" s="38">
        <v>2680</v>
      </c>
      <c r="M334" s="38" t="s">
        <v>165</v>
      </c>
      <c r="N334" s="38">
        <v>24.466000000000001</v>
      </c>
      <c r="O334" s="38">
        <v>0</v>
      </c>
      <c r="P334" s="38">
        <v>0</v>
      </c>
      <c r="Q334" s="38">
        <v>0</v>
      </c>
      <c r="R334" s="38">
        <v>0</v>
      </c>
      <c r="S334" s="38">
        <v>-5364</v>
      </c>
      <c r="T334" s="38">
        <v>511.9</v>
      </c>
      <c r="U334" s="38">
        <v>1580</v>
      </c>
      <c r="V334" s="38" t="s">
        <v>152</v>
      </c>
      <c r="W334" s="38">
        <v>22</v>
      </c>
      <c r="X334" s="38">
        <v>0</v>
      </c>
      <c r="Y334" s="38">
        <v>0</v>
      </c>
      <c r="Z334" s="38">
        <v>0</v>
      </c>
      <c r="AA334" s="38">
        <v>0</v>
      </c>
      <c r="AB334" s="38">
        <v>-2522</v>
      </c>
      <c r="AC334" s="42">
        <v>550</v>
      </c>
      <c r="AD334" s="38">
        <v>-0.41945999999999906</v>
      </c>
      <c r="AE334" s="38">
        <v>53.969169791509103</v>
      </c>
      <c r="AF334" s="38">
        <v>1.8386089999999997E-3</v>
      </c>
      <c r="AG334" s="38">
        <v>4755.8</v>
      </c>
      <c r="AH334" s="38">
        <v>82.345019999999977</v>
      </c>
      <c r="AI334" s="38">
        <v>-1.3566150000000002E-8</v>
      </c>
      <c r="AJ334" s="38">
        <v>-222425.3413</v>
      </c>
      <c r="AK334" s="38">
        <v>336.35</v>
      </c>
      <c r="AL334" s="38">
        <v>7.3966702000000009</v>
      </c>
      <c r="AM334" s="38">
        <v>10.503447154932587</v>
      </c>
      <c r="AN334" s="38">
        <v>-1.0519661000000001E-2</v>
      </c>
      <c r="AO334" s="38">
        <v>7238.4449999999997</v>
      </c>
      <c r="AP334" s="38">
        <v>82.345019999999977</v>
      </c>
      <c r="AQ334" s="38">
        <v>4.8289485000000002E-7</v>
      </c>
      <c r="AR334" s="38">
        <v>-221729.47339999999</v>
      </c>
      <c r="AS334" s="38">
        <v>469.8</v>
      </c>
      <c r="AT334" s="38">
        <v>-3.2283298000000009</v>
      </c>
      <c r="AU334" s="38">
        <v>72.541343725699676</v>
      </c>
      <c r="AV334" s="38">
        <v>-1.868661E-3</v>
      </c>
      <c r="AW334" s="38">
        <v>-19761.555</v>
      </c>
      <c r="AX334" s="38">
        <v>82.345019999999977</v>
      </c>
      <c r="AY334" s="38">
        <v>4.8289485000000002E-7</v>
      </c>
      <c r="AZ334" s="38">
        <v>-222016.47339999999</v>
      </c>
      <c r="BA334" s="38">
        <v>511.9</v>
      </c>
      <c r="BB334" s="38">
        <v>-0.76232979999999984</v>
      </c>
      <c r="BC334" s="38">
        <v>51.605576548108445</v>
      </c>
      <c r="BD334" s="38">
        <v>-1.868661E-3</v>
      </c>
      <c r="BE334" s="38">
        <v>-19761.555</v>
      </c>
      <c r="BF334" s="38">
        <v>82.345019999999977</v>
      </c>
      <c r="BG334" s="38">
        <v>4.8289485000000002E-7</v>
      </c>
      <c r="BH334" s="38">
        <v>-219174.47339999999</v>
      </c>
      <c r="BI334" s="42">
        <v>550</v>
      </c>
      <c r="BJ334" s="38">
        <v>3</v>
      </c>
      <c r="BK334" s="38">
        <v>47</v>
      </c>
      <c r="BL334" s="38">
        <v>1</v>
      </c>
      <c r="BM334" s="38">
        <v>38</v>
      </c>
      <c r="BN334" s="38">
        <v>0.5</v>
      </c>
      <c r="BO334" s="38">
        <v>31</v>
      </c>
    </row>
    <row r="335" spans="1:67">
      <c r="A335" s="38" t="s">
        <v>894</v>
      </c>
      <c r="B335" s="38" t="s">
        <v>161</v>
      </c>
      <c r="C335" s="38" t="s">
        <v>895</v>
      </c>
      <c r="D335" s="38"/>
      <c r="E335" s="39">
        <v>166.00277</v>
      </c>
      <c r="F335" s="38">
        <v>3.13</v>
      </c>
      <c r="G335" s="76">
        <v>-78370</v>
      </c>
      <c r="H335" s="78">
        <v>25.41</v>
      </c>
      <c r="I335" s="38">
        <v>1400</v>
      </c>
      <c r="J335" s="38" t="s">
        <v>856</v>
      </c>
      <c r="K335" s="38">
        <v>954</v>
      </c>
      <c r="L335" s="38">
        <v>5740</v>
      </c>
      <c r="M335" s="38" t="s">
        <v>152</v>
      </c>
      <c r="N335" s="38">
        <v>16.309999000000001</v>
      </c>
      <c r="O335" s="38">
        <v>0</v>
      </c>
      <c r="P335" s="38">
        <v>0</v>
      </c>
      <c r="Q335" s="38">
        <v>0</v>
      </c>
      <c r="R335" s="38">
        <v>0</v>
      </c>
      <c r="S335" s="38">
        <v>-729</v>
      </c>
      <c r="T335" s="42">
        <v>1400</v>
      </c>
      <c r="U335" s="38">
        <v>-3.8765000000000001</v>
      </c>
      <c r="V335" s="38">
        <v>24.594588502293391</v>
      </c>
      <c r="W335" s="38">
        <v>8.8320000000000013E-3</v>
      </c>
      <c r="X335" s="38">
        <v>-2500</v>
      </c>
      <c r="Y335" s="38">
        <v>0</v>
      </c>
      <c r="Z335" s="38">
        <v>0</v>
      </c>
      <c r="AA335" s="38">
        <v>-78724.202850000001</v>
      </c>
      <c r="AB335" s="38">
        <v>336.35</v>
      </c>
      <c r="AC335" s="38">
        <v>3.9396301999999999</v>
      </c>
      <c r="AD335" s="38">
        <v>-18.871134134283125</v>
      </c>
      <c r="AE335" s="38">
        <v>-3.5262699999999998E-3</v>
      </c>
      <c r="AF335" s="38">
        <v>-17.355</v>
      </c>
      <c r="AG335" s="38">
        <v>0</v>
      </c>
      <c r="AH335" s="38">
        <v>4.9646100000000001E-7</v>
      </c>
      <c r="AI335" s="38">
        <v>-78028.334950000004</v>
      </c>
      <c r="AJ335" s="38">
        <v>386.8</v>
      </c>
      <c r="AK335" s="38">
        <v>7.141630199999998</v>
      </c>
      <c r="AL335" s="38">
        <v>-35.77878176823765</v>
      </c>
      <c r="AM335" s="38">
        <v>-4.2722699999999999E-3</v>
      </c>
      <c r="AN335" s="38">
        <v>-17.355</v>
      </c>
      <c r="AO335" s="38">
        <v>0</v>
      </c>
      <c r="AP335" s="38">
        <v>4.9646100000000001E-7</v>
      </c>
      <c r="AQ335" s="38">
        <v>-78755.913549999997</v>
      </c>
      <c r="AR335" s="38">
        <v>458.4</v>
      </c>
      <c r="AS335" s="38">
        <v>1.9716301999999999</v>
      </c>
      <c r="AT335" s="38">
        <v>11.952681180378534</v>
      </c>
      <c r="AU335" s="38">
        <v>-4.2382699999999997E-3</v>
      </c>
      <c r="AV335" s="38">
        <v>-3842.355</v>
      </c>
      <c r="AW335" s="38">
        <v>0</v>
      </c>
      <c r="AX335" s="38">
        <v>4.9646100000000001E-7</v>
      </c>
      <c r="AY335" s="38">
        <v>-86112.508700000006</v>
      </c>
      <c r="AZ335" s="38">
        <v>954</v>
      </c>
      <c r="BA335" s="38">
        <v>-2.9773688000000007</v>
      </c>
      <c r="BB335" s="38">
        <v>41.059417243835426</v>
      </c>
      <c r="BC335" s="38">
        <v>-2.2562699999999999E-3</v>
      </c>
      <c r="BD335" s="38">
        <v>-1342.355</v>
      </c>
      <c r="BE335" s="38">
        <v>0</v>
      </c>
      <c r="BF335" s="38">
        <v>4.9646100000000001E-7</v>
      </c>
      <c r="BG335" s="38">
        <v>-83294.508700000006</v>
      </c>
      <c r="BH335" s="38">
        <v>1043.7</v>
      </c>
      <c r="BI335" s="38">
        <v>-5.4156790000000008</v>
      </c>
      <c r="BJ335" s="38">
        <v>76.50693190332656</v>
      </c>
      <c r="BK335" s="38">
        <v>-6.3634E-4</v>
      </c>
      <c r="BL335" s="38">
        <v>-252527.5</v>
      </c>
      <c r="BM335" s="38">
        <v>0</v>
      </c>
      <c r="BN335" s="38">
        <v>5.8011500000000003E-8</v>
      </c>
      <c r="BO335" s="38">
        <v>-103628.3895</v>
      </c>
    </row>
    <row r="336" spans="1:67">
      <c r="A336" s="38" t="s">
        <v>894</v>
      </c>
      <c r="B336" s="38" t="s">
        <v>184</v>
      </c>
      <c r="C336" s="38" t="s">
        <v>895</v>
      </c>
      <c r="D336" s="38"/>
      <c r="E336" s="39">
        <v>166.00277</v>
      </c>
      <c r="F336" s="38">
        <v>6.79E-3</v>
      </c>
      <c r="G336" s="76">
        <v>-30000</v>
      </c>
      <c r="H336" s="78">
        <v>61.704000000000001</v>
      </c>
      <c r="I336" s="38">
        <v>2000</v>
      </c>
      <c r="J336" s="38" t="s">
        <v>856</v>
      </c>
      <c r="K336" s="42">
        <v>2000</v>
      </c>
      <c r="L336" s="38">
        <v>-1.4525002999999987</v>
      </c>
      <c r="M336" s="38">
        <v>-28.966062645702067</v>
      </c>
      <c r="N336" s="38">
        <v>1.0714000000000001E-2</v>
      </c>
      <c r="O336" s="38">
        <v>5550</v>
      </c>
      <c r="P336" s="38">
        <v>0</v>
      </c>
      <c r="Q336" s="38">
        <v>0</v>
      </c>
      <c r="R336" s="38">
        <v>-29518.202850000001</v>
      </c>
      <c r="S336" s="38">
        <v>336.35</v>
      </c>
      <c r="T336" s="38">
        <v>6.3636299000000012</v>
      </c>
      <c r="U336" s="38">
        <v>-72.431785282278611</v>
      </c>
      <c r="V336" s="38">
        <v>-1.64427E-3</v>
      </c>
      <c r="W336" s="38">
        <v>8032.6450000000004</v>
      </c>
      <c r="X336" s="38">
        <v>0</v>
      </c>
      <c r="Y336" s="38">
        <v>4.9646100000000001E-7</v>
      </c>
      <c r="Z336" s="38">
        <v>-28822.33495</v>
      </c>
      <c r="AA336" s="38">
        <v>386.8</v>
      </c>
      <c r="AB336" s="38">
        <v>9.5656298999999994</v>
      </c>
      <c r="AC336" s="38">
        <v>-89.339432916233164</v>
      </c>
      <c r="AD336" s="38">
        <v>-2.3902699999999999E-3</v>
      </c>
      <c r="AE336" s="38">
        <v>8032.6450000000004</v>
      </c>
      <c r="AF336" s="38">
        <v>0</v>
      </c>
      <c r="AG336" s="38">
        <v>4.9646100000000001E-7</v>
      </c>
      <c r="AH336" s="38">
        <v>-29549.913550000001</v>
      </c>
      <c r="AI336" s="38">
        <v>458.4</v>
      </c>
      <c r="AJ336" s="38">
        <v>4.3956299000000012</v>
      </c>
      <c r="AK336" s="38">
        <v>-41.607969967617016</v>
      </c>
      <c r="AL336" s="38">
        <v>-2.3562699999999997E-3</v>
      </c>
      <c r="AM336" s="38">
        <v>4207.6450000000004</v>
      </c>
      <c r="AN336" s="38">
        <v>0</v>
      </c>
      <c r="AO336" s="38">
        <v>4.9646100000000001E-7</v>
      </c>
      <c r="AP336" s="38">
        <v>-36906.508699999998</v>
      </c>
      <c r="AQ336" s="38">
        <v>1043.7</v>
      </c>
      <c r="AR336" s="38">
        <v>1.9573197000000011</v>
      </c>
      <c r="AS336" s="38">
        <v>-6.1604553081258402</v>
      </c>
      <c r="AT336" s="38">
        <v>-7.3634000000000004E-4</v>
      </c>
      <c r="AU336" s="38">
        <v>-246977.5</v>
      </c>
      <c r="AV336" s="38">
        <v>0</v>
      </c>
      <c r="AW336" s="38">
        <v>5.8011500000000003E-8</v>
      </c>
      <c r="AX336" s="38">
        <v>-57240.389500000005</v>
      </c>
      <c r="AY336" s="42">
        <v>2000</v>
      </c>
      <c r="AZ336" s="38">
        <v>2</v>
      </c>
      <c r="BA336" s="38">
        <v>47</v>
      </c>
      <c r="BB336" s="38">
        <v>1</v>
      </c>
      <c r="BC336" s="38">
        <v>43</v>
      </c>
      <c r="BD336" s="38">
        <v>0.5</v>
      </c>
    </row>
    <row r="337" spans="1:67">
      <c r="A337" s="38" t="s">
        <v>896</v>
      </c>
      <c r="B337" s="38" t="s">
        <v>155</v>
      </c>
      <c r="C337" s="38" t="s">
        <v>897</v>
      </c>
      <c r="D337" s="38"/>
      <c r="E337" s="39">
        <v>158.03395</v>
      </c>
      <c r="F337" s="38">
        <v>2.91</v>
      </c>
      <c r="G337" s="76">
        <v>-200100</v>
      </c>
      <c r="H337" s="78">
        <v>41</v>
      </c>
      <c r="I337" s="38">
        <v>500</v>
      </c>
      <c r="J337" s="38" t="s">
        <v>898</v>
      </c>
      <c r="K337" s="42">
        <v>500</v>
      </c>
      <c r="L337" s="38">
        <v>16.7822</v>
      </c>
      <c r="M337" s="38">
        <v>-55.049981320494908</v>
      </c>
      <c r="N337" s="38">
        <v>-8.7723539999999978E-3</v>
      </c>
      <c r="O337" s="38">
        <v>77678</v>
      </c>
      <c r="P337" s="38">
        <v>996.44799999999998</v>
      </c>
      <c r="Q337" s="38">
        <v>6.4800300000000001E-8</v>
      </c>
      <c r="R337" s="38">
        <v>-204996.4486</v>
      </c>
      <c r="S337" s="38">
        <v>336.35</v>
      </c>
      <c r="T337" s="38">
        <v>24.598330199999996</v>
      </c>
      <c r="U337" s="38">
        <v>-98.515703957071423</v>
      </c>
      <c r="V337" s="38">
        <v>-2.1130623999999997E-2</v>
      </c>
      <c r="W337" s="38">
        <v>80160.64499999999</v>
      </c>
      <c r="X337" s="38">
        <v>996.44799999999998</v>
      </c>
      <c r="Y337" s="38">
        <v>5.6126130000000004E-7</v>
      </c>
      <c r="Z337" s="38">
        <v>-204300.58069999999</v>
      </c>
      <c r="AA337" s="42">
        <v>500</v>
      </c>
      <c r="AB337" s="38">
        <v>3</v>
      </c>
      <c r="AC337" s="38">
        <v>47</v>
      </c>
      <c r="AD337" s="38">
        <v>1</v>
      </c>
      <c r="AE337" s="38">
        <v>55</v>
      </c>
      <c r="AF337" s="38">
        <v>1</v>
      </c>
      <c r="AG337" s="38">
        <v>65</v>
      </c>
      <c r="AH337" s="38">
        <v>2</v>
      </c>
    </row>
    <row r="338" spans="1:67">
      <c r="A338" s="38" t="s">
        <v>899</v>
      </c>
      <c r="B338" s="38" t="s">
        <v>161</v>
      </c>
      <c r="C338" s="38" t="s">
        <v>900</v>
      </c>
      <c r="D338" s="38"/>
      <c r="E338" s="39">
        <v>85.103840000000005</v>
      </c>
      <c r="F338" s="38">
        <v>1.915</v>
      </c>
      <c r="G338" s="76">
        <v>-87450</v>
      </c>
      <c r="H338" s="78">
        <v>36.353000000000002</v>
      </c>
      <c r="I338" s="38">
        <v>1500</v>
      </c>
      <c r="J338" s="38" t="s">
        <v>836</v>
      </c>
      <c r="K338" s="38">
        <v>314.7</v>
      </c>
      <c r="L338" s="38">
        <v>179</v>
      </c>
      <c r="M338" s="38" t="s">
        <v>165</v>
      </c>
      <c r="N338" s="38">
        <v>19.530000999999999</v>
      </c>
      <c r="O338" s="38">
        <v>2E-3</v>
      </c>
      <c r="P338" s="38">
        <v>0</v>
      </c>
      <c r="Q338" s="38">
        <v>0</v>
      </c>
      <c r="R338" s="38">
        <v>0</v>
      </c>
      <c r="S338" s="38">
        <v>-5707</v>
      </c>
      <c r="T338" s="38">
        <v>711</v>
      </c>
      <c r="U338" s="38">
        <v>3990</v>
      </c>
      <c r="V338" s="38" t="s">
        <v>152</v>
      </c>
      <c r="W338" s="38">
        <v>24.379999000000002</v>
      </c>
      <c r="X338" s="38">
        <v>0</v>
      </c>
      <c r="Y338" s="38">
        <v>0</v>
      </c>
      <c r="Z338" s="38">
        <v>0</v>
      </c>
      <c r="AA338" s="38">
        <v>0</v>
      </c>
      <c r="AB338" s="38">
        <v>-4154</v>
      </c>
      <c r="AC338" s="42">
        <v>1500</v>
      </c>
      <c r="AD338" s="38">
        <v>64.978197999999992</v>
      </c>
      <c r="AE338" s="38">
        <v>-334.86655337792973</v>
      </c>
      <c r="AF338" s="38">
        <v>-0.111268994</v>
      </c>
      <c r="AG338" s="38">
        <v>103502.75</v>
      </c>
      <c r="AH338" s="38">
        <v>627.54999999999995</v>
      </c>
      <c r="AI338" s="38">
        <v>1.8414275E-8</v>
      </c>
      <c r="AJ338" s="38">
        <v>-84078.918399999995</v>
      </c>
      <c r="AK338" s="38">
        <v>314.7</v>
      </c>
      <c r="AL338" s="38">
        <v>-1.0758009999999985</v>
      </c>
      <c r="AM338" s="38">
        <v>35.593480730090107</v>
      </c>
      <c r="AN338" s="38">
        <v>7.801006000000001E-3</v>
      </c>
      <c r="AO338" s="38">
        <v>103502.75</v>
      </c>
      <c r="AP338" s="38">
        <v>627.54999999999995</v>
      </c>
      <c r="AQ338" s="38">
        <v>1.8414275E-8</v>
      </c>
      <c r="AR338" s="38">
        <v>-92894.918399999995</v>
      </c>
      <c r="AS338" s="38">
        <v>336.35</v>
      </c>
      <c r="AT338" s="38">
        <v>6.7403291999999979</v>
      </c>
      <c r="AU338" s="38">
        <v>-7.8722419064863232</v>
      </c>
      <c r="AV338" s="38">
        <v>-4.5572640000000001E-3</v>
      </c>
      <c r="AW338" s="38">
        <v>105985.39499999999</v>
      </c>
      <c r="AX338" s="38">
        <v>627.54999999999995</v>
      </c>
      <c r="AY338" s="38">
        <v>5.1487527500000003E-7</v>
      </c>
      <c r="AZ338" s="38">
        <v>-92199.050499999998</v>
      </c>
      <c r="BA338" s="38">
        <v>711</v>
      </c>
      <c r="BB338" s="38">
        <v>1.890331199999995</v>
      </c>
      <c r="BC338" s="38">
        <v>20.370289898722916</v>
      </c>
      <c r="BD338" s="38">
        <v>-2.5572640000000001E-3</v>
      </c>
      <c r="BE338" s="38">
        <v>105985.39499999999</v>
      </c>
      <c r="BF338" s="38">
        <v>627.54999999999995</v>
      </c>
      <c r="BG338" s="38">
        <v>5.1487527500000003E-7</v>
      </c>
      <c r="BH338" s="38">
        <v>-90646.050499999998</v>
      </c>
      <c r="BI338" s="38">
        <v>1043.7</v>
      </c>
      <c r="BJ338" s="38">
        <v>-0.54797900000000155</v>
      </c>
      <c r="BK338" s="38">
        <v>55.817804558214036</v>
      </c>
      <c r="BL338" s="38">
        <v>-9.3733399999999995E-4</v>
      </c>
      <c r="BM338" s="38">
        <v>-145199.75</v>
      </c>
      <c r="BN338" s="38">
        <v>627.54999999999995</v>
      </c>
      <c r="BO338" s="38">
        <v>7.6425775000000003E-8</v>
      </c>
    </row>
    <row r="339" spans="1:67">
      <c r="A339" s="38" t="s">
        <v>901</v>
      </c>
      <c r="B339" s="38" t="s">
        <v>161</v>
      </c>
      <c r="C339" s="38" t="s">
        <v>902</v>
      </c>
      <c r="D339" s="38" t="s">
        <v>903</v>
      </c>
      <c r="E339" s="39">
        <v>101.10324</v>
      </c>
      <c r="F339" s="38">
        <v>2.109</v>
      </c>
      <c r="G339" s="76">
        <v>-118220</v>
      </c>
      <c r="H339" s="78">
        <v>31.8</v>
      </c>
      <c r="I339" s="38">
        <v>800</v>
      </c>
      <c r="J339" s="38" t="s">
        <v>836</v>
      </c>
      <c r="K339" s="38">
        <v>406</v>
      </c>
      <c r="L339" s="38">
        <v>1300</v>
      </c>
      <c r="M339" s="38" t="s">
        <v>165</v>
      </c>
      <c r="N339" s="38">
        <v>-24.966000000000001</v>
      </c>
      <c r="O339" s="38">
        <v>4.0413999999999999E-2</v>
      </c>
      <c r="P339" s="38">
        <v>-3684300</v>
      </c>
      <c r="Q339" s="38">
        <v>0</v>
      </c>
      <c r="R339" s="38">
        <v>0</v>
      </c>
      <c r="S339" s="38">
        <v>16519</v>
      </c>
      <c r="T339" s="38">
        <v>610</v>
      </c>
      <c r="U339" s="38">
        <v>2400</v>
      </c>
      <c r="V339" s="38" t="s">
        <v>152</v>
      </c>
      <c r="W339" s="38">
        <v>34.084000000000003</v>
      </c>
      <c r="X339" s="38">
        <v>-6.0700000000000001E-4</v>
      </c>
      <c r="Y339" s="38">
        <v>-104400</v>
      </c>
      <c r="Z339" s="38">
        <v>0</v>
      </c>
      <c r="AA339" s="38">
        <v>0</v>
      </c>
      <c r="AB339" s="38">
        <v>-7706</v>
      </c>
      <c r="AC339" s="42">
        <v>800</v>
      </c>
      <c r="AD339" s="38">
        <v>15.363750099999999</v>
      </c>
      <c r="AE339" s="38">
        <v>-40.594562169289361</v>
      </c>
      <c r="AF339" s="38">
        <v>-1.10298325E-2</v>
      </c>
      <c r="AG339" s="38">
        <v>95447.25</v>
      </c>
      <c r="AH339" s="38">
        <v>876.66200000000003</v>
      </c>
      <c r="AI339" s="38">
        <v>3.4614350000000001E-8</v>
      </c>
      <c r="AJ339" s="38">
        <v>-122826.67525</v>
      </c>
      <c r="AK339" s="38">
        <v>336.35</v>
      </c>
      <c r="AL339" s="38">
        <v>23.179880299999994</v>
      </c>
      <c r="AM339" s="38">
        <v>-84.060284805865848</v>
      </c>
      <c r="AN339" s="38">
        <v>-2.3388102500000001E-2</v>
      </c>
      <c r="AO339" s="38">
        <v>97929.89499999999</v>
      </c>
      <c r="AP339" s="38">
        <v>876.66200000000003</v>
      </c>
      <c r="AQ339" s="38">
        <v>5.3107535000000003E-7</v>
      </c>
      <c r="AR339" s="38">
        <v>-122130.80735</v>
      </c>
      <c r="AS339" s="38">
        <v>406</v>
      </c>
      <c r="AT339" s="38">
        <v>57.659880199999996</v>
      </c>
      <c r="AU339" s="38">
        <v>-323.65630957410576</v>
      </c>
      <c r="AV339" s="38">
        <v>-4.32031025E-2</v>
      </c>
      <c r="AW339" s="38">
        <v>-1699570.105</v>
      </c>
      <c r="AX339" s="38">
        <v>876.66200000000003</v>
      </c>
      <c r="AY339" s="38">
        <v>5.3107535000000003E-7</v>
      </c>
      <c r="AZ339" s="38">
        <v>-101243.80735</v>
      </c>
      <c r="BA339" s="38">
        <v>610</v>
      </c>
      <c r="BB339" s="38">
        <v>-1.3901198000000079</v>
      </c>
      <c r="BC339" s="38">
        <v>64.938796047110458</v>
      </c>
      <c r="BD339" s="38">
        <v>-2.1821025000000002E-3</v>
      </c>
      <c r="BE339" s="38">
        <v>90379.89499999999</v>
      </c>
      <c r="BF339" s="38">
        <v>876.66200000000003</v>
      </c>
      <c r="BG339" s="38">
        <v>5.3107535000000003E-7</v>
      </c>
      <c r="BH339" s="38">
        <v>-125468.80735</v>
      </c>
      <c r="BI339" s="42">
        <v>800</v>
      </c>
      <c r="BJ339" s="38">
        <v>3</v>
      </c>
      <c r="BK339" s="38">
        <v>47</v>
      </c>
      <c r="BL339" s="38">
        <v>1</v>
      </c>
      <c r="BM339" s="38">
        <v>57</v>
      </c>
      <c r="BN339" s="38">
        <v>0.5</v>
      </c>
      <c r="BO339" s="38">
        <v>65</v>
      </c>
    </row>
    <row r="340" spans="1:67">
      <c r="A340" s="38" t="s">
        <v>904</v>
      </c>
      <c r="B340" s="38" t="s">
        <v>184</v>
      </c>
      <c r="C340" s="38" t="s">
        <v>858</v>
      </c>
      <c r="D340" s="38"/>
      <c r="E340" s="39">
        <v>55.097700000000003</v>
      </c>
      <c r="F340" s="38">
        <v>2.2499999999999998E-3</v>
      </c>
      <c r="G340" s="76">
        <v>17000</v>
      </c>
      <c r="H340" s="78">
        <v>56.863</v>
      </c>
      <c r="I340" s="38">
        <v>2000</v>
      </c>
      <c r="J340" s="38" t="s">
        <v>836</v>
      </c>
      <c r="K340" s="42">
        <v>2000</v>
      </c>
      <c r="L340" s="38">
        <v>-1.4444496000000004</v>
      </c>
      <c r="M340" s="38">
        <v>-19.633800381211415</v>
      </c>
      <c r="N340" s="38">
        <v>9.7131615000000011E-3</v>
      </c>
      <c r="O340" s="38">
        <v>53794.5</v>
      </c>
      <c r="P340" s="38">
        <v>249.11199999999999</v>
      </c>
      <c r="Q340" s="38">
        <v>1.6200075E-8</v>
      </c>
      <c r="R340" s="38">
        <v>14922.08705</v>
      </c>
      <c r="S340" s="38">
        <v>336.35</v>
      </c>
      <c r="T340" s="38">
        <v>6.3716805999999977</v>
      </c>
      <c r="U340" s="38">
        <v>-63.099523017787945</v>
      </c>
      <c r="V340" s="38">
        <v>-2.6451084999999999E-3</v>
      </c>
      <c r="W340" s="38">
        <v>56277.144999999997</v>
      </c>
      <c r="X340" s="38">
        <v>249.11199999999999</v>
      </c>
      <c r="Y340" s="38">
        <v>5.1266107500000002E-7</v>
      </c>
      <c r="Z340" s="38">
        <v>15617.954949999999</v>
      </c>
      <c r="AA340" s="38">
        <v>1043.7</v>
      </c>
      <c r="AB340" s="38">
        <v>3.9333703999999994</v>
      </c>
      <c r="AC340" s="38">
        <v>-27.652008358296818</v>
      </c>
      <c r="AD340" s="38">
        <v>-1.0251785E-3</v>
      </c>
      <c r="AE340" s="38">
        <v>-194908</v>
      </c>
      <c r="AF340" s="38">
        <v>249.11199999999999</v>
      </c>
      <c r="AG340" s="38">
        <v>7.4211574999999997E-8</v>
      </c>
      <c r="AH340" s="38">
        <v>-4715.9258500000033</v>
      </c>
      <c r="AI340" s="42">
        <v>2000</v>
      </c>
      <c r="AJ340" s="38">
        <v>2</v>
      </c>
      <c r="AK340" s="38">
        <v>47</v>
      </c>
      <c r="AL340" s="38">
        <v>1</v>
      </c>
      <c r="AM340" s="38">
        <v>65</v>
      </c>
      <c r="AN340" s="38">
        <v>0.5</v>
      </c>
    </row>
    <row r="341" spans="1:67">
      <c r="A341" s="38" t="s">
        <v>905</v>
      </c>
      <c r="B341" s="38" t="s">
        <v>155</v>
      </c>
      <c r="C341" s="38" t="s">
        <v>906</v>
      </c>
      <c r="D341" s="38"/>
      <c r="E341" s="39">
        <v>71.097099999999998</v>
      </c>
      <c r="F341" s="38">
        <v>2.14</v>
      </c>
      <c r="G341" s="76">
        <v>-68000</v>
      </c>
      <c r="H341" s="78">
        <v>29.28</v>
      </c>
      <c r="I341" s="38">
        <v>800</v>
      </c>
      <c r="J341" s="38" t="s">
        <v>836</v>
      </c>
      <c r="K341" s="42">
        <v>800</v>
      </c>
      <c r="L341" s="38">
        <v>-7.232501000000001</v>
      </c>
      <c r="M341" s="38">
        <v>65.465593312443616</v>
      </c>
      <c r="N341" s="38">
        <v>1.0077842000000002E-2</v>
      </c>
      <c r="O341" s="38">
        <v>189709.5</v>
      </c>
      <c r="P341" s="38">
        <v>498.22399999999999</v>
      </c>
      <c r="Q341" s="38">
        <v>-5.4579484999999998E-7</v>
      </c>
      <c r="R341" s="38">
        <v>-74863.669800000003</v>
      </c>
      <c r="S341" s="38">
        <v>336.35</v>
      </c>
      <c r="T341" s="38">
        <v>0.58362920000000074</v>
      </c>
      <c r="U341" s="38">
        <v>21.999870675867072</v>
      </c>
      <c r="V341" s="38">
        <v>-2.2804280000000001E-3</v>
      </c>
      <c r="W341" s="38">
        <v>192192.14500000002</v>
      </c>
      <c r="X341" s="38">
        <v>498.22399999999999</v>
      </c>
      <c r="Y341" s="38">
        <v>-4.9333849999999969E-8</v>
      </c>
      <c r="Z341" s="38">
        <v>-74167.801900000006</v>
      </c>
      <c r="AA341" s="42">
        <v>800</v>
      </c>
      <c r="AB341" s="38">
        <v>2</v>
      </c>
      <c r="AC341" s="38">
        <v>47</v>
      </c>
      <c r="AD341" s="38">
        <v>1</v>
      </c>
      <c r="AE341" s="38">
        <v>65</v>
      </c>
      <c r="AF341" s="38">
        <v>1</v>
      </c>
    </row>
    <row r="342" spans="1:67">
      <c r="A342" s="38" t="s">
        <v>907</v>
      </c>
      <c r="B342" s="38" t="s">
        <v>161</v>
      </c>
      <c r="C342" s="38" t="s">
        <v>908</v>
      </c>
      <c r="D342" s="38"/>
      <c r="E342" s="39">
        <v>56.105640000000001</v>
      </c>
      <c r="F342" s="38">
        <v>2.044</v>
      </c>
      <c r="G342" s="76">
        <v>-101520</v>
      </c>
      <c r="H342" s="78">
        <v>18.850000000000001</v>
      </c>
      <c r="I342" s="38">
        <v>1300</v>
      </c>
      <c r="J342" s="38" t="s">
        <v>836</v>
      </c>
      <c r="K342" s="38">
        <v>522.15</v>
      </c>
      <c r="L342" s="38">
        <v>1475</v>
      </c>
      <c r="M342" s="38" t="s">
        <v>165</v>
      </c>
      <c r="N342" s="38">
        <v>-8.7069998000000002</v>
      </c>
      <c r="O342" s="38">
        <v>2.4565E-2</v>
      </c>
      <c r="P342" s="38">
        <v>0</v>
      </c>
      <c r="Q342" s="38">
        <v>0</v>
      </c>
      <c r="R342" s="38">
        <v>0</v>
      </c>
      <c r="S342" s="38">
        <v>3184</v>
      </c>
      <c r="T342" s="38">
        <v>683.15</v>
      </c>
      <c r="U342" s="38">
        <v>1825</v>
      </c>
      <c r="V342" s="38" t="s">
        <v>152</v>
      </c>
      <c r="W342" s="38">
        <v>20.399999999999999</v>
      </c>
      <c r="X342" s="38">
        <v>0</v>
      </c>
      <c r="Y342" s="38">
        <v>0</v>
      </c>
      <c r="Z342" s="38">
        <v>0</v>
      </c>
      <c r="AA342" s="38">
        <v>0</v>
      </c>
      <c r="AB342" s="38">
        <v>-3411</v>
      </c>
      <c r="AC342" s="42">
        <v>1300</v>
      </c>
      <c r="AD342" s="38">
        <v>3.2475900000000006</v>
      </c>
      <c r="AE342" s="38">
        <v>13.448770746389471</v>
      </c>
      <c r="AF342" s="38">
        <v>-2.3245135E-3</v>
      </c>
      <c r="AG342" s="38">
        <v>-112978.25</v>
      </c>
      <c r="AH342" s="38">
        <v>56.369</v>
      </c>
      <c r="AI342" s="38">
        <v>-1.4719675000000001E-8</v>
      </c>
      <c r="AJ342" s="38">
        <v>-100488.08655000001</v>
      </c>
      <c r="AK342" s="38">
        <v>336.35</v>
      </c>
      <c r="AL342" s="38">
        <v>11.063720199999999</v>
      </c>
      <c r="AM342" s="38">
        <v>-30.01695189018713</v>
      </c>
      <c r="AN342" s="38">
        <v>-1.4682783500000001E-2</v>
      </c>
      <c r="AO342" s="38">
        <v>-110495.60500000001</v>
      </c>
      <c r="AP342" s="38">
        <v>56.369</v>
      </c>
      <c r="AQ342" s="38">
        <v>4.8174132500000007E-7</v>
      </c>
      <c r="AR342" s="38">
        <v>-99792.218649999995</v>
      </c>
      <c r="AS342" s="38">
        <v>522.15</v>
      </c>
      <c r="AT342" s="38">
        <v>24.889719999999997</v>
      </c>
      <c r="AU342" s="38">
        <v>-120.54567442737684</v>
      </c>
      <c r="AV342" s="38">
        <v>-2.6367783499999999E-2</v>
      </c>
      <c r="AW342" s="38">
        <v>10004.394999999997</v>
      </c>
      <c r="AX342" s="38">
        <v>56.369</v>
      </c>
      <c r="AY342" s="38">
        <v>4.8174132500000007E-7</v>
      </c>
      <c r="AZ342" s="38">
        <v>-94745.218649999995</v>
      </c>
      <c r="BA342" s="38">
        <v>683.15</v>
      </c>
      <c r="BB342" s="38">
        <v>-4.2172798</v>
      </c>
      <c r="BC342" s="38">
        <v>62.299793765307001</v>
      </c>
      <c r="BD342" s="38">
        <v>-1.8027835E-3</v>
      </c>
      <c r="BE342" s="38">
        <v>10004.394999999997</v>
      </c>
      <c r="BF342" s="38">
        <v>56.369</v>
      </c>
      <c r="BG342" s="38">
        <v>4.8174132500000007E-7</v>
      </c>
      <c r="BH342" s="38">
        <v>-101340.21865</v>
      </c>
      <c r="BI342" s="38">
        <v>1043.7</v>
      </c>
      <c r="BJ342" s="38">
        <v>-6.6555899999999983</v>
      </c>
      <c r="BK342" s="38">
        <v>97.747308424798121</v>
      </c>
      <c r="BL342" s="38">
        <v>-1.8285349999999992E-4</v>
      </c>
      <c r="BM342" s="38">
        <v>-241180.75</v>
      </c>
      <c r="BN342" s="38">
        <v>56.369</v>
      </c>
      <c r="BO342" s="38">
        <v>4.3291824999999995E-8</v>
      </c>
    </row>
    <row r="343" spans="1:67">
      <c r="A343" s="38" t="s">
        <v>907</v>
      </c>
      <c r="B343" s="38" t="s">
        <v>184</v>
      </c>
      <c r="C343" s="38" t="s">
        <v>908</v>
      </c>
      <c r="D343" s="38"/>
      <c r="E343" s="39">
        <v>56.105640000000001</v>
      </c>
      <c r="F343" s="38">
        <v>2.2899999999999999E-3</v>
      </c>
      <c r="G343" s="76">
        <v>-54500</v>
      </c>
      <c r="H343" s="78">
        <v>56.469000000000001</v>
      </c>
      <c r="I343" s="38">
        <v>2000</v>
      </c>
      <c r="J343" s="38" t="s">
        <v>836</v>
      </c>
      <c r="K343" s="42">
        <v>2000</v>
      </c>
      <c r="L343" s="38">
        <v>0.46809000000000012</v>
      </c>
      <c r="M343" s="38">
        <v>-19.452223344507217</v>
      </c>
      <c r="N343" s="38">
        <v>8.8807865000000014E-3</v>
      </c>
      <c r="O343" s="38">
        <v>97521.75</v>
      </c>
      <c r="P343" s="38">
        <v>386.44898000000001</v>
      </c>
      <c r="Q343" s="38">
        <v>8.3312825E-8</v>
      </c>
      <c r="R343" s="38">
        <v>-57557.08655</v>
      </c>
      <c r="S343" s="38">
        <v>336.35</v>
      </c>
      <c r="T343" s="38">
        <v>8.2842201999999983</v>
      </c>
      <c r="U343" s="38">
        <v>-62.917945981083761</v>
      </c>
      <c r="V343" s="38">
        <v>-3.4774835000000001E-3</v>
      </c>
      <c r="W343" s="38">
        <v>100004.39499999999</v>
      </c>
      <c r="X343" s="38">
        <v>386.44898000000001</v>
      </c>
      <c r="Y343" s="38">
        <v>5.7977382500000007E-7</v>
      </c>
      <c r="Z343" s="38">
        <v>-56861.218650000003</v>
      </c>
      <c r="AA343" s="38">
        <v>1043.7</v>
      </c>
      <c r="AB343" s="38">
        <v>5.8459099999999999</v>
      </c>
      <c r="AC343" s="38">
        <v>-27.470431321592635</v>
      </c>
      <c r="AD343" s="38">
        <v>-1.8575535E-3</v>
      </c>
      <c r="AE343" s="38">
        <v>-151180.75</v>
      </c>
      <c r="AF343" s="38">
        <v>386.44898000000001</v>
      </c>
      <c r="AG343" s="38">
        <v>1.4132432499999999E-7</v>
      </c>
      <c r="AH343" s="38">
        <v>-77195.099450000009</v>
      </c>
      <c r="AI343" s="42">
        <v>2000</v>
      </c>
      <c r="AJ343" s="38">
        <v>3</v>
      </c>
      <c r="AK343" s="38">
        <v>47</v>
      </c>
      <c r="AL343" s="38">
        <v>1</v>
      </c>
      <c r="AM343" s="38">
        <v>65</v>
      </c>
      <c r="AN343" s="38">
        <v>0.5</v>
      </c>
      <c r="AO343" s="38">
        <v>38</v>
      </c>
      <c r="AP343" s="38">
        <v>0.5</v>
      </c>
    </row>
    <row r="344" spans="1:67">
      <c r="A344" s="38" t="s">
        <v>909</v>
      </c>
      <c r="B344" s="38" t="s">
        <v>184</v>
      </c>
      <c r="C344" s="38" t="s">
        <v>862</v>
      </c>
      <c r="D344" s="38"/>
      <c r="E344" s="39">
        <v>71.164299999999997</v>
      </c>
      <c r="F344" s="38">
        <v>2.9099999999999998E-3</v>
      </c>
      <c r="G344" s="76">
        <v>26600</v>
      </c>
      <c r="H344" s="78">
        <v>59.545999999999999</v>
      </c>
      <c r="I344" s="38">
        <v>2000</v>
      </c>
      <c r="J344" s="38" t="s">
        <v>863</v>
      </c>
      <c r="K344" s="42">
        <v>2000</v>
      </c>
      <c r="L344" s="38">
        <v>0.29900029999999944</v>
      </c>
      <c r="M344" s="38">
        <v>-44.129436118349943</v>
      </c>
      <c r="N344" s="38">
        <v>8.3270000000000011E-3</v>
      </c>
      <c r="O344" s="38">
        <v>-65200</v>
      </c>
      <c r="P344" s="38">
        <v>0</v>
      </c>
      <c r="Q344" s="38">
        <v>0</v>
      </c>
      <c r="R344" s="38">
        <v>27867.176899999999</v>
      </c>
      <c r="S344" s="38">
        <v>336.35</v>
      </c>
      <c r="T344" s="38">
        <v>8.1151304999999994</v>
      </c>
      <c r="U344" s="38">
        <v>-87.595158754926487</v>
      </c>
      <c r="V344" s="38">
        <v>-4.03127E-3</v>
      </c>
      <c r="W344" s="38">
        <v>-62717.354999999996</v>
      </c>
      <c r="X344" s="38">
        <v>0</v>
      </c>
      <c r="Y344" s="38">
        <v>4.9646100000000001E-7</v>
      </c>
      <c r="Z344" s="38">
        <v>28563.0448</v>
      </c>
      <c r="AA344" s="38">
        <v>368.3</v>
      </c>
      <c r="AB344" s="38">
        <v>5.8521304999999977</v>
      </c>
      <c r="AC344" s="38">
        <v>-72.412213068985807</v>
      </c>
      <c r="AD344" s="38">
        <v>-2.2852700000000003E-3</v>
      </c>
      <c r="AE344" s="38">
        <v>15082.645</v>
      </c>
      <c r="AF344" s="38">
        <v>0</v>
      </c>
      <c r="AG344" s="38">
        <v>4.9646100000000001E-7</v>
      </c>
      <c r="AH344" s="38">
        <v>27447.9362</v>
      </c>
      <c r="AI344" s="38">
        <v>388.36</v>
      </c>
      <c r="AJ344" s="38">
        <v>-2.2748694000000018</v>
      </c>
      <c r="AK344" s="38">
        <v>-24.486683983661521</v>
      </c>
      <c r="AL344" s="38">
        <v>1.0225730000000001E-2</v>
      </c>
      <c r="AM344" s="38">
        <v>15082.645</v>
      </c>
      <c r="AN344" s="38">
        <v>0</v>
      </c>
      <c r="AO344" s="38">
        <v>4.9646100000000001E-7</v>
      </c>
      <c r="AP344" s="38">
        <v>25765.687019699999</v>
      </c>
      <c r="AQ344" s="38">
        <v>432</v>
      </c>
      <c r="AR344" s="38">
        <v>3.1491305999999994</v>
      </c>
      <c r="AS344" s="38">
        <v>-50.514698017644648</v>
      </c>
      <c r="AT344" s="38">
        <v>-6.4327000000000015E-4</v>
      </c>
      <c r="AU344" s="38">
        <v>560082.64500000002</v>
      </c>
      <c r="AV344" s="38">
        <v>0</v>
      </c>
      <c r="AW344" s="38">
        <v>4.9646100000000001E-7</v>
      </c>
      <c r="AX344" s="38">
        <v>23557.290700000001</v>
      </c>
      <c r="AY344" s="38">
        <v>881.8</v>
      </c>
      <c r="AZ344" s="38">
        <v>4.0249305</v>
      </c>
      <c r="BA344" s="38">
        <v>-41.056855304375787</v>
      </c>
      <c r="BB344" s="38">
        <v>-2.0818400000000002E-3</v>
      </c>
      <c r="BC344" s="38">
        <v>1101.145</v>
      </c>
      <c r="BD344" s="38">
        <v>0</v>
      </c>
      <c r="BE344" s="38">
        <v>4.8746099999999997E-7</v>
      </c>
      <c r="BF344" s="38">
        <v>11737.6728</v>
      </c>
      <c r="BG344" s="38">
        <v>1043.7</v>
      </c>
      <c r="BH344" s="38">
        <v>1.5866202999999999</v>
      </c>
      <c r="BI344" s="38">
        <v>-5.609340644884627</v>
      </c>
      <c r="BJ344" s="38">
        <v>-4.6190999999999995E-4</v>
      </c>
      <c r="BK344" s="38">
        <v>-250084</v>
      </c>
      <c r="BL344" s="38">
        <v>0</v>
      </c>
      <c r="BM344" s="38">
        <v>4.9011500000000002E-8</v>
      </c>
      <c r="BN344" s="38">
        <v>-8596.2079999999987</v>
      </c>
      <c r="BO344" s="42">
        <v>2000</v>
      </c>
    </row>
    <row r="345" spans="1:67">
      <c r="A345" s="37" t="s">
        <v>910</v>
      </c>
      <c r="B345" t="s">
        <v>149</v>
      </c>
      <c r="C345" t="s">
        <v>911</v>
      </c>
      <c r="E345" s="39">
        <v>6.9409999999999998</v>
      </c>
      <c r="F345">
        <v>0.53400000000000003</v>
      </c>
      <c r="G345" s="75">
        <v>0</v>
      </c>
      <c r="H345" s="77">
        <v>6.9539999999999997</v>
      </c>
      <c r="I345">
        <v>3000</v>
      </c>
      <c r="J345" s="38" t="s">
        <v>912</v>
      </c>
      <c r="K345">
        <v>453.7</v>
      </c>
      <c r="L345">
        <v>717</v>
      </c>
      <c r="M345" t="s">
        <v>152</v>
      </c>
      <c r="N345">
        <v>6.79392</v>
      </c>
      <c r="O345" s="46">
        <v>-2.7164299999999999E-6</v>
      </c>
      <c r="P345">
        <v>-94559.297000000006</v>
      </c>
      <c r="Q345">
        <v>0</v>
      </c>
      <c r="R345">
        <v>0</v>
      </c>
      <c r="S345">
        <v>-1158.3870999999999</v>
      </c>
      <c r="T345">
        <v>1638</v>
      </c>
      <c r="U345">
        <v>35160</v>
      </c>
      <c r="V345" t="s">
        <v>153</v>
      </c>
      <c r="W345">
        <v>3.7522299000000001</v>
      </c>
      <c r="X345">
        <v>2.13072E-4</v>
      </c>
      <c r="Y345">
        <v>-1488230</v>
      </c>
      <c r="Z345">
        <v>0</v>
      </c>
      <c r="AA345">
        <v>0</v>
      </c>
      <c r="AB345">
        <v>39255.767999999996</v>
      </c>
      <c r="AC345" s="41">
        <v>3000</v>
      </c>
      <c r="AD345" s="38">
        <v>1</v>
      </c>
      <c r="AE345" s="38">
        <v>50</v>
      </c>
      <c r="AF345" s="38">
        <v>1</v>
      </c>
    </row>
    <row r="346" spans="1:67">
      <c r="A346" s="38" t="s">
        <v>913</v>
      </c>
      <c r="B346" s="38" t="s">
        <v>161</v>
      </c>
      <c r="C346" s="38" t="s">
        <v>914</v>
      </c>
      <c r="D346" s="38" t="s">
        <v>915</v>
      </c>
      <c r="E346" s="39">
        <v>73.891199999999998</v>
      </c>
      <c r="F346" s="38">
        <v>2.11</v>
      </c>
      <c r="G346" s="76">
        <v>-290640</v>
      </c>
      <c r="H346" s="78">
        <v>21.550999999999998</v>
      </c>
      <c r="I346" s="38">
        <v>2000</v>
      </c>
      <c r="J346" s="38" t="s">
        <v>916</v>
      </c>
      <c r="K346" s="38">
        <v>623</v>
      </c>
      <c r="L346" s="38">
        <v>134</v>
      </c>
      <c r="M346" s="38" t="s">
        <v>165</v>
      </c>
      <c r="N346" s="38">
        <v>38.665999999999997</v>
      </c>
      <c r="O346" s="38">
        <v>0</v>
      </c>
      <c r="P346" s="38">
        <v>0</v>
      </c>
      <c r="Q346" s="38">
        <v>0</v>
      </c>
      <c r="R346" s="38">
        <v>0</v>
      </c>
      <c r="S346" s="38">
        <v>-14389</v>
      </c>
      <c r="T346" s="38">
        <v>683</v>
      </c>
      <c r="U346" s="38">
        <v>535</v>
      </c>
      <c r="V346" s="38" t="s">
        <v>165</v>
      </c>
      <c r="W346" s="38">
        <v>-113.828</v>
      </c>
      <c r="X346" s="38">
        <v>0.113897</v>
      </c>
      <c r="Y346" s="38">
        <v>-13777200</v>
      </c>
      <c r="Z346" s="38">
        <v>0</v>
      </c>
      <c r="AA346" s="38">
        <v>-2.7087799999999998E-5</v>
      </c>
      <c r="AB346" s="38">
        <v>65969</v>
      </c>
      <c r="AC346" s="38">
        <v>993.15</v>
      </c>
      <c r="AD346" s="38">
        <v>10700</v>
      </c>
      <c r="AE346" s="38" t="s">
        <v>152</v>
      </c>
      <c r="AF346" s="38">
        <v>44.32</v>
      </c>
      <c r="AG346" s="38">
        <v>0</v>
      </c>
      <c r="AH346" s="38">
        <v>0</v>
      </c>
      <c r="AI346" s="38">
        <v>0</v>
      </c>
      <c r="AJ346" s="38">
        <v>0</v>
      </c>
      <c r="AK346" s="38">
        <v>-8460</v>
      </c>
      <c r="AL346" s="42">
        <v>2000</v>
      </c>
      <c r="AM346" s="38">
        <v>382.40935999999999</v>
      </c>
      <c r="AN346" s="38">
        <v>-3044.1980161606834</v>
      </c>
      <c r="AO346" s="38">
        <v>-0.17789232150000001</v>
      </c>
      <c r="AP346" s="38">
        <v>2170600</v>
      </c>
      <c r="AQ346" s="38">
        <v>23279.212</v>
      </c>
      <c r="AR346" s="38">
        <v>2.4791486025000001E-5</v>
      </c>
      <c r="AS346" s="38">
        <v>-406665.56932999997</v>
      </c>
      <c r="AT346" s="38">
        <v>453.7</v>
      </c>
      <c r="AU346" s="38">
        <v>392.5992</v>
      </c>
      <c r="AV346" s="38">
        <v>-3103.5966093707943</v>
      </c>
      <c r="AW346" s="38">
        <v>-0.18881375436</v>
      </c>
      <c r="AX346" s="38">
        <v>2182159.2970000003</v>
      </c>
      <c r="AY346" s="38">
        <v>23279.212</v>
      </c>
      <c r="AZ346" s="38">
        <v>2.4791486025000001E-5</v>
      </c>
      <c r="BA346" s="38">
        <v>-405775.50264999998</v>
      </c>
      <c r="BB346" s="38">
        <v>623</v>
      </c>
      <c r="BC346" s="38">
        <v>7.4961899999999986</v>
      </c>
      <c r="BD346" s="38">
        <v>-15.745539992332851</v>
      </c>
      <c r="BE346" s="38">
        <v>-1.6367543600000001E-3</v>
      </c>
      <c r="BF346" s="38">
        <v>272449.29700000002</v>
      </c>
      <c r="BG346" s="38">
        <v>1594.6120000000001</v>
      </c>
      <c r="BH346" s="38">
        <v>9.5936025000000004E-8</v>
      </c>
      <c r="BI346" s="38">
        <v>-308100.50264999998</v>
      </c>
      <c r="BJ346" s="38">
        <v>683</v>
      </c>
      <c r="BK346" s="38">
        <v>159.99018999999998</v>
      </c>
      <c r="BL346" s="38">
        <v>-1042.4120028272048</v>
      </c>
      <c r="BM346" s="38">
        <v>-0.11553375436</v>
      </c>
      <c r="BN346" s="38">
        <v>-6616150.7029999997</v>
      </c>
      <c r="BO346" s="38">
        <v>1594.6120000000001</v>
      </c>
    </row>
    <row r="347" spans="1:67">
      <c r="A347" s="38" t="s">
        <v>917</v>
      </c>
      <c r="B347" s="38" t="s">
        <v>155</v>
      </c>
      <c r="C347" s="38" t="s">
        <v>918</v>
      </c>
      <c r="D347" s="38"/>
      <c r="E347" s="39">
        <v>34.829740000000001</v>
      </c>
      <c r="F347" s="38" t="s">
        <v>370</v>
      </c>
      <c r="G347" s="76">
        <v>-39330</v>
      </c>
      <c r="H347" s="78">
        <v>14.959</v>
      </c>
      <c r="I347" s="38">
        <v>1086</v>
      </c>
      <c r="J347" s="38" t="s">
        <v>916</v>
      </c>
      <c r="K347" s="42">
        <v>1086</v>
      </c>
      <c r="L347" s="38">
        <v>24.063000000000002</v>
      </c>
      <c r="M347" s="38">
        <v>-180.37702309848231</v>
      </c>
      <c r="N347" s="38">
        <v>-5.5333169999999994E-3</v>
      </c>
      <c r="O347" s="38">
        <v>413182.75</v>
      </c>
      <c r="P347" s="38">
        <v>1917.31404</v>
      </c>
      <c r="Q347" s="38">
        <v>1.6079191250000001E-6</v>
      </c>
      <c r="R347" s="38">
        <v>-51887.187319999997</v>
      </c>
      <c r="S347" s="38">
        <v>453.7</v>
      </c>
      <c r="T347" s="38">
        <v>39.347760000000001</v>
      </c>
      <c r="U347" s="38">
        <v>-269.47491291364923</v>
      </c>
      <c r="V347" s="38">
        <v>-2.1915466289999998E-2</v>
      </c>
      <c r="W347" s="38">
        <v>430521.69550000003</v>
      </c>
      <c r="X347" s="38">
        <v>1917.31404</v>
      </c>
      <c r="Y347" s="38">
        <v>1.6079191250000001E-6</v>
      </c>
      <c r="Z347" s="38">
        <v>-50552.087299999999</v>
      </c>
      <c r="AA347" s="42">
        <v>1086</v>
      </c>
      <c r="AB347" s="38">
        <v>2</v>
      </c>
      <c r="AC347" s="38">
        <v>50</v>
      </c>
      <c r="AD347" s="38">
        <v>3</v>
      </c>
      <c r="AE347" s="38">
        <v>57</v>
      </c>
      <c r="AF347" s="38">
        <v>0.5</v>
      </c>
    </row>
    <row r="348" spans="1:67">
      <c r="A348" s="37" t="s">
        <v>40</v>
      </c>
      <c r="B348" t="s">
        <v>149</v>
      </c>
      <c r="C348" t="s">
        <v>919</v>
      </c>
      <c r="E348" s="39">
        <v>24.305</v>
      </c>
      <c r="F348">
        <v>1.74</v>
      </c>
      <c r="G348" s="75">
        <v>0</v>
      </c>
      <c r="H348" s="77">
        <v>7.81</v>
      </c>
      <c r="I348" s="40">
        <v>4200</v>
      </c>
      <c r="J348" s="38" t="s">
        <v>920</v>
      </c>
      <c r="K348">
        <v>922</v>
      </c>
      <c r="L348">
        <v>2139</v>
      </c>
      <c r="M348" t="s">
        <v>152</v>
      </c>
      <c r="N348">
        <v>5.28</v>
      </c>
      <c r="O348">
        <v>1.2999999999999999E-3</v>
      </c>
      <c r="P348">
        <v>0</v>
      </c>
      <c r="Q348">
        <v>0</v>
      </c>
      <c r="R348">
        <v>0</v>
      </c>
      <c r="S348">
        <v>427</v>
      </c>
      <c r="T348">
        <v>1363</v>
      </c>
      <c r="U348">
        <v>30250</v>
      </c>
      <c r="V348" t="s">
        <v>153</v>
      </c>
      <c r="W348">
        <v>4.9679998999999997</v>
      </c>
      <c r="X348">
        <v>0</v>
      </c>
      <c r="Y348">
        <v>0</v>
      </c>
      <c r="Z348">
        <v>0</v>
      </c>
      <c r="AA348">
        <v>0</v>
      </c>
      <c r="AB348">
        <v>33516.000999999997</v>
      </c>
      <c r="AC348">
        <v>2000</v>
      </c>
      <c r="AD348">
        <v>0</v>
      </c>
      <c r="AE348" t="s">
        <v>237</v>
      </c>
      <c r="AF348">
        <v>5.9680999999999997</v>
      </c>
      <c r="AG348" s="46">
        <v>-4.1010999999999999E-4</v>
      </c>
      <c r="AH348">
        <v>0</v>
      </c>
      <c r="AI348">
        <v>0</v>
      </c>
      <c r="AJ348" s="46">
        <v>5.5999999999999999E-8</v>
      </c>
      <c r="AK348">
        <v>32708</v>
      </c>
      <c r="AL348" s="41">
        <v>4200</v>
      </c>
      <c r="AM348" s="38">
        <v>1</v>
      </c>
      <c r="AN348" s="38">
        <v>54</v>
      </c>
      <c r="AO348" s="38">
        <v>1</v>
      </c>
    </row>
    <row r="349" spans="1:67">
      <c r="A349" s="38" t="s">
        <v>921</v>
      </c>
      <c r="B349" s="38" t="s">
        <v>155</v>
      </c>
      <c r="C349" s="38" t="s">
        <v>922</v>
      </c>
      <c r="D349" s="38" t="s">
        <v>923</v>
      </c>
      <c r="E349" s="39">
        <v>58.319679999999998</v>
      </c>
      <c r="F349" s="38">
        <v>2.36</v>
      </c>
      <c r="G349" s="76">
        <v>-221100</v>
      </c>
      <c r="H349" s="78">
        <v>15.09</v>
      </c>
      <c r="I349" s="38">
        <v>900</v>
      </c>
      <c r="J349" s="38" t="s">
        <v>920</v>
      </c>
      <c r="K349" s="42">
        <v>900</v>
      </c>
      <c r="L349" s="38">
        <v>-135.96181990000002</v>
      </c>
      <c r="M349" s="38">
        <v>1186.2443107930158</v>
      </c>
      <c r="N349" s="38">
        <v>5.5880672999999999E-2</v>
      </c>
      <c r="O349" s="38">
        <v>-531926.5</v>
      </c>
      <c r="P349" s="38">
        <v>-8288.242400000001</v>
      </c>
      <c r="Q349" s="38">
        <v>-7.4931893500000002E-6</v>
      </c>
      <c r="R349" s="38">
        <v>-181941.7188</v>
      </c>
      <c r="S349" s="42">
        <v>900</v>
      </c>
      <c r="T349" s="38">
        <v>3</v>
      </c>
      <c r="U349" s="38">
        <v>65</v>
      </c>
      <c r="V349" s="38">
        <v>1</v>
      </c>
      <c r="W349" s="38">
        <v>38</v>
      </c>
      <c r="X349" s="38">
        <v>1</v>
      </c>
      <c r="Y349" s="38">
        <v>54</v>
      </c>
      <c r="Z349" s="38">
        <v>1</v>
      </c>
    </row>
    <row r="350" spans="1:67">
      <c r="A350" s="38" t="s">
        <v>924</v>
      </c>
      <c r="B350" s="38" t="s">
        <v>184</v>
      </c>
      <c r="C350" s="38" t="s">
        <v>925</v>
      </c>
      <c r="D350" s="38"/>
      <c r="E350" s="39">
        <v>48.61</v>
      </c>
      <c r="F350" s="38">
        <v>1.99E-3</v>
      </c>
      <c r="G350" s="76">
        <v>68590</v>
      </c>
      <c r="H350" s="78">
        <v>58.281999999999996</v>
      </c>
      <c r="I350" s="38">
        <v>2000</v>
      </c>
      <c r="J350" s="38" t="s">
        <v>920</v>
      </c>
      <c r="K350" s="42">
        <v>2000</v>
      </c>
      <c r="L350" s="38">
        <v>3.2749999999999999</v>
      </c>
      <c r="M350" s="38">
        <v>-66.61251477099276</v>
      </c>
      <c r="N350" s="38">
        <v>2.7929999999999999E-3</v>
      </c>
      <c r="O350" s="38">
        <v>-31150</v>
      </c>
      <c r="P350" s="38">
        <v>0</v>
      </c>
      <c r="Q350" s="38">
        <v>0</v>
      </c>
      <c r="R350" s="38">
        <v>70023.284199999995</v>
      </c>
      <c r="S350" s="38">
        <v>922</v>
      </c>
      <c r="T350" s="38">
        <v>5.0069993999999998</v>
      </c>
      <c r="U350" s="38">
        <v>-74.670617100088492</v>
      </c>
      <c r="V350" s="38">
        <v>2.1610000000000002E-3</v>
      </c>
      <c r="W350" s="38">
        <v>-292850</v>
      </c>
      <c r="X350" s="38">
        <v>0</v>
      </c>
      <c r="Y350" s="38">
        <v>0</v>
      </c>
      <c r="Z350" s="38">
        <v>67372.614260000002</v>
      </c>
      <c r="AA350" s="38">
        <v>1363</v>
      </c>
      <c r="AB350" s="38">
        <v>2.9249995999999996</v>
      </c>
      <c r="AC350" s="38">
        <v>-7.1880861185193936</v>
      </c>
      <c r="AD350" s="38">
        <v>1.7E-5</v>
      </c>
      <c r="AE350" s="38">
        <v>-29250</v>
      </c>
      <c r="AF350" s="38">
        <v>0</v>
      </c>
      <c r="AG350" s="38">
        <v>0</v>
      </c>
      <c r="AH350" s="38">
        <v>-335.00199999999313</v>
      </c>
      <c r="AI350" s="42">
        <v>2000</v>
      </c>
      <c r="AJ350" s="38">
        <v>1</v>
      </c>
      <c r="AK350" s="38">
        <v>54</v>
      </c>
      <c r="AL350" s="38">
        <v>2</v>
      </c>
    </row>
    <row r="351" spans="1:67">
      <c r="A351" s="38" t="s">
        <v>124</v>
      </c>
      <c r="B351" s="38" t="s">
        <v>155</v>
      </c>
      <c r="C351" s="38" t="s">
        <v>926</v>
      </c>
      <c r="D351" s="38" t="s">
        <v>927</v>
      </c>
      <c r="E351" s="39">
        <v>84.3142</v>
      </c>
      <c r="F351" s="38">
        <v>2.9580000000000002</v>
      </c>
      <c r="G351" s="76">
        <v>-266040</v>
      </c>
      <c r="H351" s="78">
        <v>15.56</v>
      </c>
      <c r="I351" s="38">
        <v>1000</v>
      </c>
      <c r="J351" s="38" t="s">
        <v>920</v>
      </c>
      <c r="K351" s="42">
        <v>1000</v>
      </c>
      <c r="L351" s="38">
        <v>18.365351100000005</v>
      </c>
      <c r="M351" s="38">
        <v>-93.761870250584252</v>
      </c>
      <c r="N351" s="38">
        <v>-6.5063215000000004E-3</v>
      </c>
      <c r="O351" s="38">
        <v>394090</v>
      </c>
      <c r="P351" s="38">
        <v>1594.6120000000001</v>
      </c>
      <c r="Q351" s="38">
        <v>9.5936025000000004E-8</v>
      </c>
      <c r="R351" s="38">
        <v>-277548.13475000003</v>
      </c>
      <c r="S351" s="38">
        <v>922</v>
      </c>
      <c r="T351" s="38">
        <v>19.231350799999994</v>
      </c>
      <c r="U351" s="38">
        <v>-97.79092141513199</v>
      </c>
      <c r="V351" s="38">
        <v>-6.8223215000000007E-3</v>
      </c>
      <c r="W351" s="38">
        <v>263240</v>
      </c>
      <c r="X351" s="38">
        <v>1594.6120000000001</v>
      </c>
      <c r="Y351" s="38">
        <v>9.5936025000000004E-8</v>
      </c>
      <c r="Z351" s="38">
        <v>-278873.46971999999</v>
      </c>
      <c r="AA351" s="42">
        <v>1000</v>
      </c>
      <c r="AB351" s="38">
        <v>3</v>
      </c>
      <c r="AC351" s="38">
        <v>54</v>
      </c>
      <c r="AD351" s="38">
        <v>1</v>
      </c>
      <c r="AE351" s="38">
        <v>15</v>
      </c>
      <c r="AF351" s="38">
        <v>1</v>
      </c>
      <c r="AG351" s="38">
        <v>65</v>
      </c>
      <c r="AH351" s="38">
        <v>1.5</v>
      </c>
    </row>
    <row r="352" spans="1:67">
      <c r="A352" s="38" t="s">
        <v>928</v>
      </c>
      <c r="B352" s="38" t="s">
        <v>155</v>
      </c>
      <c r="C352" s="38" t="s">
        <v>929</v>
      </c>
      <c r="D352" s="38" t="s">
        <v>930</v>
      </c>
      <c r="E352" s="39">
        <v>199.9966</v>
      </c>
      <c r="F352" s="38">
        <v>4.5</v>
      </c>
      <c r="G352" s="76">
        <v>-341400</v>
      </c>
      <c r="H352" s="78">
        <v>29.6</v>
      </c>
      <c r="I352" s="38">
        <v>1800</v>
      </c>
      <c r="J352" s="38" t="s">
        <v>931</v>
      </c>
      <c r="K352" s="38">
        <v>670</v>
      </c>
      <c r="L352" s="38">
        <v>0</v>
      </c>
      <c r="M352" s="38" t="s">
        <v>549</v>
      </c>
      <c r="N352" s="38">
        <v>45.535998999999997</v>
      </c>
      <c r="O352" s="38">
        <v>0</v>
      </c>
      <c r="P352" s="38">
        <v>0</v>
      </c>
      <c r="Q352" s="38">
        <v>0</v>
      </c>
      <c r="R352" s="38">
        <v>0</v>
      </c>
      <c r="S352" s="38">
        <v>-14678</v>
      </c>
      <c r="T352" s="38">
        <v>1230</v>
      </c>
      <c r="U352" s="38">
        <v>300</v>
      </c>
      <c r="V352" s="38" t="s">
        <v>165</v>
      </c>
      <c r="W352" s="38">
        <v>24.554001</v>
      </c>
      <c r="X352" s="38">
        <v>7.1370000000000001E-3</v>
      </c>
      <c r="Y352" s="38">
        <v>0</v>
      </c>
      <c r="Z352" s="38">
        <v>0</v>
      </c>
      <c r="AA352" s="38">
        <v>0</v>
      </c>
      <c r="AB352" s="38">
        <v>632</v>
      </c>
      <c r="AC352" s="42">
        <v>1800</v>
      </c>
      <c r="AD352" s="38">
        <v>-1000.5847997000001</v>
      </c>
      <c r="AE352" s="38">
        <v>8027.042924012444</v>
      </c>
      <c r="AF352" s="38">
        <v>0.57478764599999999</v>
      </c>
      <c r="AG352" s="38">
        <v>-3566127</v>
      </c>
      <c r="AH352" s="38">
        <v>-54894.154000000002</v>
      </c>
      <c r="AI352" s="38">
        <v>-1.1086586969999999E-4</v>
      </c>
      <c r="AJ352" s="38">
        <v>-96655.487900000007</v>
      </c>
      <c r="AK352" s="38">
        <v>670</v>
      </c>
      <c r="AL352" s="38">
        <v>-0.66079869999999374</v>
      </c>
      <c r="AM352" s="38">
        <v>69.584309104813769</v>
      </c>
      <c r="AN352" s="38">
        <v>-2.214354E-3</v>
      </c>
      <c r="AO352" s="38">
        <v>69878</v>
      </c>
      <c r="AP352" s="38">
        <v>996.44799999999998</v>
      </c>
      <c r="AQ352" s="38">
        <v>2.3091302999999998E-6</v>
      </c>
      <c r="AR352" s="38">
        <v>-351844.48790000001</v>
      </c>
      <c r="AS352" s="38">
        <v>800</v>
      </c>
      <c r="AT352" s="38">
        <v>-154.47879690000002</v>
      </c>
      <c r="AU352" s="38">
        <v>1171.8430624739381</v>
      </c>
      <c r="AV352" s="38">
        <v>6.666064599999999E-2</v>
      </c>
      <c r="AW352" s="38">
        <v>16785428</v>
      </c>
      <c r="AX352" s="38">
        <v>996.44799999999998</v>
      </c>
      <c r="AY352" s="38">
        <v>6.4800300000000001E-8</v>
      </c>
      <c r="AZ352" s="38">
        <v>-474905.96130000002</v>
      </c>
      <c r="BA352" s="38">
        <v>922</v>
      </c>
      <c r="BB352" s="38">
        <v>-153.61279720000002</v>
      </c>
      <c r="BC352" s="38">
        <v>1167.8140113093903</v>
      </c>
      <c r="BD352" s="38">
        <v>6.6344645999999993E-2</v>
      </c>
      <c r="BE352" s="38">
        <v>16654578</v>
      </c>
      <c r="BF352" s="38">
        <v>996.44799999999998</v>
      </c>
      <c r="BG352" s="38">
        <v>6.4800300000000001E-8</v>
      </c>
      <c r="BH352" s="38">
        <v>-476231.29626999999</v>
      </c>
      <c r="BI352" s="38">
        <v>1000</v>
      </c>
      <c r="BJ352" s="38">
        <v>-162.35280320000001</v>
      </c>
      <c r="BK352" s="38">
        <v>1178.2678398942257</v>
      </c>
      <c r="BL352" s="38">
        <v>8.7354645999999994E-2</v>
      </c>
      <c r="BM352" s="38">
        <v>14578</v>
      </c>
      <c r="BN352" s="38">
        <v>996.44799999999998</v>
      </c>
      <c r="BO352" s="38">
        <v>6.4800300000000001E-8</v>
      </c>
    </row>
    <row r="353" spans="1:67">
      <c r="A353" s="38" t="s">
        <v>62</v>
      </c>
      <c r="B353" s="38" t="s">
        <v>161</v>
      </c>
      <c r="C353" s="38" t="s">
        <v>932</v>
      </c>
      <c r="D353" s="38" t="s">
        <v>933</v>
      </c>
      <c r="E353" s="39">
        <v>40.304400000000001</v>
      </c>
      <c r="F353" s="38">
        <v>3.58</v>
      </c>
      <c r="G353" s="76">
        <v>-143760</v>
      </c>
      <c r="H353" s="78">
        <v>6.44</v>
      </c>
      <c r="I353" s="44">
        <v>4200</v>
      </c>
      <c r="J353" s="38" t="s">
        <v>934</v>
      </c>
      <c r="K353" s="45">
        <v>2000</v>
      </c>
      <c r="L353" s="38">
        <v>0</v>
      </c>
      <c r="M353" s="38" t="s">
        <v>935</v>
      </c>
      <c r="N353" s="38">
        <v>11.327</v>
      </c>
      <c r="O353" s="38">
        <v>4.6818000000000001E-4</v>
      </c>
      <c r="P353" s="38">
        <v>0</v>
      </c>
      <c r="Q353" s="38">
        <v>0</v>
      </c>
      <c r="R353" s="38">
        <v>0</v>
      </c>
      <c r="S353" s="38">
        <v>-3927</v>
      </c>
      <c r="T353" s="38">
        <v>3105</v>
      </c>
      <c r="U353" s="38">
        <v>18600</v>
      </c>
      <c r="V353" s="38" t="s">
        <v>516</v>
      </c>
      <c r="W353" s="38">
        <v>16</v>
      </c>
      <c r="X353" s="38">
        <v>0</v>
      </c>
      <c r="Y353" s="38">
        <v>0</v>
      </c>
      <c r="Z353" s="38">
        <v>0</v>
      </c>
      <c r="AA353" s="38">
        <v>0</v>
      </c>
      <c r="AB353" s="38">
        <v>4677</v>
      </c>
      <c r="AC353" s="42">
        <v>4200</v>
      </c>
      <c r="AD353" s="38">
        <v>-2.733550000000001</v>
      </c>
      <c r="AE353" s="38">
        <v>45.184496902031071</v>
      </c>
      <c r="AF353" s="38">
        <v>1.0786798E-3</v>
      </c>
      <c r="AG353" s="38">
        <v>108679.5</v>
      </c>
      <c r="AH353" s="38">
        <v>-14.806000000000012</v>
      </c>
      <c r="AI353" s="42">
        <v>1.6200075E-8</v>
      </c>
      <c r="AJ353" s="38">
        <v>-145079.61475000001</v>
      </c>
      <c r="AK353" s="38">
        <v>922</v>
      </c>
      <c r="AL353" s="38">
        <v>-1.8675502000000002</v>
      </c>
      <c r="AM353" s="38">
        <v>41.155444954828624</v>
      </c>
      <c r="AN353" s="38">
        <v>7.626798E-4</v>
      </c>
      <c r="AO353">
        <v>-22170.5</v>
      </c>
      <c r="AP353">
        <v>-14.806000000000012</v>
      </c>
      <c r="AQ353">
        <v>1.6200075E-8</v>
      </c>
      <c r="AR353">
        <v>-146404.94972</v>
      </c>
      <c r="AS353">
        <v>1363</v>
      </c>
      <c r="AT353">
        <v>-2.9085501000000011</v>
      </c>
      <c r="AU353">
        <v>74.896710445613166</v>
      </c>
      <c r="AV353">
        <v>-3.0932019999999999E-4</v>
      </c>
      <c r="AW353">
        <v>109629.5</v>
      </c>
      <c r="AX353">
        <v>-14.806000000000012</v>
      </c>
      <c r="AY353">
        <v>1.6200075E-8</v>
      </c>
      <c r="AZ353">
        <v>-180258.75784999999</v>
      </c>
      <c r="BA353">
        <v>2000</v>
      </c>
      <c r="BB353">
        <v>1.0646499999999985</v>
      </c>
      <c r="BC353">
        <v>40.621885440841389</v>
      </c>
      <c r="BD353">
        <v>-1.1101284999999999E-3</v>
      </c>
      <c r="BE353">
        <v>36594.5</v>
      </c>
      <c r="BF353">
        <v>249.11199999999999</v>
      </c>
      <c r="BG353">
        <v>4.4200074999999999E-8</v>
      </c>
      <c r="BH353">
        <v>-180895.75685000001</v>
      </c>
      <c r="BI353">
        <v>3000</v>
      </c>
      <c r="BJ353">
        <v>-1.1153999999999993</v>
      </c>
      <c r="BK353">
        <v>61.052093055228859</v>
      </c>
      <c r="BL353">
        <v>-7.9153999999999997E-4</v>
      </c>
      <c r="BM353">
        <v>0</v>
      </c>
      <c r="BN353">
        <v>0</v>
      </c>
      <c r="BO353">
        <v>2.7999999999999999E-8</v>
      </c>
    </row>
    <row r="354" spans="1:67">
      <c r="A354" s="38" t="s">
        <v>62</v>
      </c>
      <c r="B354" s="38" t="s">
        <v>184</v>
      </c>
      <c r="C354" s="38" t="s">
        <v>932</v>
      </c>
      <c r="D354" s="38"/>
      <c r="E354" s="39">
        <v>40.304400000000001</v>
      </c>
      <c r="F354" s="38">
        <v>1.65E-3</v>
      </c>
      <c r="G354" s="76">
        <v>13900</v>
      </c>
      <c r="H354" s="78">
        <v>50.945999999999998</v>
      </c>
      <c r="I354" s="44">
        <v>4200</v>
      </c>
      <c r="J354" s="38" t="s">
        <v>920</v>
      </c>
      <c r="K354" s="38">
        <v>1000</v>
      </c>
      <c r="L354" s="38">
        <v>0</v>
      </c>
      <c r="M354" t="s">
        <v>237</v>
      </c>
      <c r="N354" s="38">
        <v>33.078299999999999</v>
      </c>
      <c r="O354" s="38">
        <v>-9.2715000000000002E-3</v>
      </c>
      <c r="P354" s="38">
        <v>5475690</v>
      </c>
      <c r="Q354" s="38">
        <v>0</v>
      </c>
      <c r="R354" s="38">
        <v>1.3453799999999999E-6</v>
      </c>
      <c r="S354" s="38">
        <v>-23128</v>
      </c>
      <c r="T354" s="45">
        <v>2000</v>
      </c>
      <c r="U354" s="38">
        <v>0</v>
      </c>
      <c r="V354" s="38" t="s">
        <v>237</v>
      </c>
      <c r="W354" s="38">
        <v>8.1377000000000006</v>
      </c>
      <c r="X354" s="38">
        <v>1.4856799999999999E-4</v>
      </c>
      <c r="Y354" s="38">
        <v>-7988526</v>
      </c>
      <c r="Z354" s="38">
        <v>0</v>
      </c>
      <c r="AA354" s="38">
        <v>0</v>
      </c>
      <c r="AB354" s="38">
        <v>6569</v>
      </c>
      <c r="AC354" s="42">
        <v>4200</v>
      </c>
      <c r="AD354" s="38">
        <v>90.279952000000009</v>
      </c>
      <c r="AE354" s="38">
        <v>-744.98391065524015</v>
      </c>
      <c r="AF354" s="38">
        <v>-4.3361338499999999E-2</v>
      </c>
      <c r="AG354" s="38">
        <v>423800</v>
      </c>
      <c r="AH354" s="38">
        <v>5205.2322000000004</v>
      </c>
      <c r="AI354" s="38">
        <v>5.9547000750000003E-6</v>
      </c>
      <c r="AJ354" s="38">
        <v>-10504.614750000001</v>
      </c>
      <c r="AK354" s="38">
        <v>922</v>
      </c>
      <c r="AL354" s="38">
        <v>91.145951800000006</v>
      </c>
      <c r="AM354" s="38">
        <v>-749.01296260244237</v>
      </c>
      <c r="AN354" s="38">
        <v>-4.3677338500000003E-2</v>
      </c>
      <c r="AO354" s="38">
        <v>292950</v>
      </c>
      <c r="AP354" s="38">
        <v>5205.2322000000004</v>
      </c>
      <c r="AQ354" s="38">
        <v>5.9547000750000003E-6</v>
      </c>
      <c r="AR354" s="38">
        <v>-11829.949720000001</v>
      </c>
      <c r="AS354" s="38">
        <v>1000</v>
      </c>
      <c r="AT354" s="38">
        <v>-20.645750199999998</v>
      </c>
      <c r="AU354" s="38">
        <v>127.97685948230179</v>
      </c>
      <c r="AV354" s="38">
        <v>1.0111661500000001E-2</v>
      </c>
      <c r="AW354" s="38">
        <v>2642639.5</v>
      </c>
      <c r="AX354" s="38">
        <v>249.11199999999999</v>
      </c>
      <c r="AY354" s="38">
        <v>-6.5648992499999996E-7</v>
      </c>
      <c r="AZ354" s="42">
        <v>-9390.9497200000005</v>
      </c>
      <c r="BA354" s="38">
        <v>1363</v>
      </c>
      <c r="BB354" s="38">
        <v>-21.686750099999998</v>
      </c>
      <c r="BC354" s="38">
        <v>161.7181249730863</v>
      </c>
      <c r="BD354" s="38">
        <v>9.0396615000000007E-3</v>
      </c>
      <c r="BE354" s="38">
        <v>2774439.5</v>
      </c>
      <c r="BF354">
        <v>249.11199999999999</v>
      </c>
      <c r="BG354">
        <v>-6.5648992499999996E-7</v>
      </c>
      <c r="BH354">
        <v>-43244.757849999995</v>
      </c>
      <c r="BI354">
        <v>2000</v>
      </c>
      <c r="BJ354">
        <v>4.2539499999999979</v>
      </c>
      <c r="BK354">
        <v>-32.165901319247205</v>
      </c>
      <c r="BL354">
        <v>-7.9051649999999996E-4</v>
      </c>
      <c r="BM354">
        <v>-3957668.5</v>
      </c>
      <c r="BN354">
        <v>249.11199999999999</v>
      </c>
      <c r="BO354">
        <v>4.4200074999999999E-8</v>
      </c>
    </row>
    <row r="355" spans="1:67">
      <c r="A355" s="38" t="s">
        <v>936</v>
      </c>
      <c r="B355" s="38" t="s">
        <v>155</v>
      </c>
      <c r="C355" s="38" t="s">
        <v>937</v>
      </c>
      <c r="D355" s="38" t="s">
        <v>938</v>
      </c>
      <c r="E355" s="39">
        <v>56.371000000000002</v>
      </c>
      <c r="F355" s="38">
        <v>2.84</v>
      </c>
      <c r="G355" s="76">
        <v>-82630</v>
      </c>
      <c r="H355" s="78">
        <v>12.03</v>
      </c>
      <c r="I355" s="38">
        <v>2500</v>
      </c>
      <c r="J355" s="38" t="s">
        <v>939</v>
      </c>
      <c r="K355" s="42">
        <v>2500</v>
      </c>
      <c r="L355" s="38">
        <v>1.7379999000000002</v>
      </c>
      <c r="M355" s="38">
        <v>-8.1327622953750733</v>
      </c>
      <c r="N355" s="38">
        <v>-7.9000000000000012E-4</v>
      </c>
      <c r="O355" s="38">
        <v>-35950</v>
      </c>
      <c r="P355" s="38">
        <v>0</v>
      </c>
      <c r="Q355" s="38">
        <v>0</v>
      </c>
      <c r="R355" s="38">
        <v>-81940.524900000004</v>
      </c>
      <c r="S355" s="38">
        <v>368.3</v>
      </c>
      <c r="T355" s="38">
        <v>-0.52500009999999975</v>
      </c>
      <c r="U355" s="38">
        <v>7.050183390565536</v>
      </c>
      <c r="V355" s="38">
        <v>9.5599999999999982E-4</v>
      </c>
      <c r="W355" s="38">
        <v>41850</v>
      </c>
      <c r="X355" s="38">
        <v>0</v>
      </c>
      <c r="Y355" s="38">
        <v>0</v>
      </c>
      <c r="Z355" s="38">
        <v>-83055.633499999996</v>
      </c>
      <c r="AA355" s="38">
        <v>388.36</v>
      </c>
      <c r="AB355" s="38">
        <v>-8.652000000000001</v>
      </c>
      <c r="AC355" s="38">
        <v>54.97571247588985</v>
      </c>
      <c r="AD355" s="38">
        <v>1.3467000000000002E-2</v>
      </c>
      <c r="AE355" s="38">
        <v>41850</v>
      </c>
      <c r="AF355" s="38">
        <v>0</v>
      </c>
      <c r="AG355" s="38">
        <v>0</v>
      </c>
      <c r="AH355" s="38">
        <v>-84737.882680299997</v>
      </c>
      <c r="AI355" s="38">
        <v>432</v>
      </c>
      <c r="AJ355" s="38">
        <v>-3.2280000000000015</v>
      </c>
      <c r="AK355" s="38">
        <v>28.947698441906738</v>
      </c>
      <c r="AL355" s="38">
        <v>2.598E-3</v>
      </c>
      <c r="AM355" s="38">
        <v>586850</v>
      </c>
      <c r="AN355" s="38">
        <v>0</v>
      </c>
      <c r="AO355" s="38">
        <v>0</v>
      </c>
      <c r="AP355" s="38">
        <v>-86946.278999999995</v>
      </c>
      <c r="AQ355" s="38">
        <v>881.8</v>
      </c>
      <c r="AR355" s="38">
        <v>-2.352200100000001</v>
      </c>
      <c r="AS355" s="38">
        <v>38.405541155175626</v>
      </c>
      <c r="AT355" s="38">
        <v>1.1594299999999999E-3</v>
      </c>
      <c r="AU355" s="38">
        <v>27868.5</v>
      </c>
      <c r="AV355" s="38">
        <v>0</v>
      </c>
      <c r="AW355" s="38">
        <v>-8.9999999999999995E-9</v>
      </c>
      <c r="AX355" s="38">
        <v>-98765.896899999992</v>
      </c>
      <c r="AY355" s="38">
        <v>922</v>
      </c>
      <c r="AZ355" s="38">
        <v>-1.4862004000000013</v>
      </c>
      <c r="BA355" s="38">
        <v>34.376489990627789</v>
      </c>
      <c r="BB355" s="38">
        <v>8.4343000000000005E-4</v>
      </c>
      <c r="BC355" s="38">
        <v>-102981.5</v>
      </c>
      <c r="BD355" s="38">
        <v>0</v>
      </c>
      <c r="BE355" s="38">
        <v>-8.9999999999999995E-9</v>
      </c>
      <c r="BF355" s="38">
        <v>-100091.23187</v>
      </c>
      <c r="BG355" s="38">
        <v>1363</v>
      </c>
      <c r="BH355" s="38">
        <v>-2.5272003000000005</v>
      </c>
      <c r="BI355" s="38">
        <v>68.117755481412303</v>
      </c>
      <c r="BJ355" s="38">
        <v>-2.2856999999999999E-4</v>
      </c>
      <c r="BK355" s="38">
        <v>28818.5</v>
      </c>
      <c r="BL355" s="38">
        <v>0</v>
      </c>
      <c r="BM355" s="38">
        <v>-8.9999999999999995E-9</v>
      </c>
      <c r="BN355" s="38">
        <v>-133945.04</v>
      </c>
      <c r="BO355" s="38">
        <v>2000</v>
      </c>
    </row>
    <row r="356" spans="1:67">
      <c r="A356" s="38" t="s">
        <v>940</v>
      </c>
      <c r="B356" s="38" t="s">
        <v>203</v>
      </c>
      <c r="C356" s="38" t="s">
        <v>941</v>
      </c>
      <c r="D356" s="38"/>
      <c r="E356" s="39">
        <v>120.3686</v>
      </c>
      <c r="F356" s="38" t="s">
        <v>370</v>
      </c>
      <c r="G356" s="76">
        <v>-308030</v>
      </c>
      <c r="H356" s="78">
        <v>21.844000000000001</v>
      </c>
      <c r="I356" s="38">
        <v>2000</v>
      </c>
      <c r="J356" s="38" t="s">
        <v>939</v>
      </c>
      <c r="K356" s="38">
        <v>1400</v>
      </c>
      <c r="L356" s="38">
        <v>3578</v>
      </c>
      <c r="M356" s="38" t="s">
        <v>152</v>
      </c>
      <c r="N356" s="38">
        <v>38</v>
      </c>
      <c r="O356" s="38">
        <v>0</v>
      </c>
      <c r="P356" s="38">
        <v>0</v>
      </c>
      <c r="Q356" s="38">
        <v>0</v>
      </c>
      <c r="R356" s="38">
        <v>0</v>
      </c>
      <c r="S356" s="38">
        <v>-12614</v>
      </c>
      <c r="T356" s="42">
        <v>2000</v>
      </c>
      <c r="U356" s="38">
        <v>18.484698900000001</v>
      </c>
      <c r="V356" s="38">
        <v>-53.087104865019228</v>
      </c>
      <c r="W356" s="38">
        <v>-1.1141393999999999E-2</v>
      </c>
      <c r="X356" s="38">
        <v>227764</v>
      </c>
      <c r="Y356" s="38">
        <v>1033.6474020000001</v>
      </c>
      <c r="Z356" s="38">
        <v>7.3351030000000004E-7</v>
      </c>
      <c r="AA356" s="38">
        <v>-313922.55229999998</v>
      </c>
      <c r="AB356" s="38">
        <v>368.3</v>
      </c>
      <c r="AC356" s="38">
        <v>16.221698900000003</v>
      </c>
      <c r="AD356" s="38">
        <v>-37.90415917907842</v>
      </c>
      <c r="AE356" s="38">
        <v>-9.3953939999999996E-3</v>
      </c>
      <c r="AF356" s="38">
        <v>305564</v>
      </c>
      <c r="AG356" s="38">
        <v>1033.6474020000001</v>
      </c>
      <c r="AH356" s="38">
        <v>7.3351030000000004E-7</v>
      </c>
      <c r="AI356" s="38">
        <v>-315037.66090000002</v>
      </c>
      <c r="AJ356" s="38">
        <v>388.36</v>
      </c>
      <c r="AK356" s="38">
        <v>8.0946989999999985</v>
      </c>
      <c r="AL356" s="38">
        <v>10.021369906245809</v>
      </c>
      <c r="AM356" s="38">
        <v>3.1156060000000017E-3</v>
      </c>
      <c r="AN356" s="38">
        <v>305564</v>
      </c>
      <c r="AO356" s="38">
        <v>1033.6474020000001</v>
      </c>
      <c r="AP356" s="38">
        <v>7.3351030000000004E-7</v>
      </c>
      <c r="AQ356" s="38">
        <v>-316719.9100803</v>
      </c>
      <c r="AR356" s="38">
        <v>432</v>
      </c>
      <c r="AS356" s="38">
        <v>13.518698999999994</v>
      </c>
      <c r="AT356" s="38">
        <v>-16.006644127737331</v>
      </c>
      <c r="AU356" s="38">
        <v>-7.7533939999999994E-3</v>
      </c>
      <c r="AV356" s="38">
        <v>850564</v>
      </c>
      <c r="AW356" s="38">
        <v>1033.6474020000001</v>
      </c>
      <c r="AX356" s="38">
        <v>7.3351030000000004E-7</v>
      </c>
      <c r="AY356" s="38">
        <v>-318928.3064</v>
      </c>
      <c r="AZ356" s="38">
        <v>881.8</v>
      </c>
      <c r="BA356" s="38">
        <v>14.394498899999999</v>
      </c>
      <c r="BB356" s="38">
        <v>-6.5488014144684428</v>
      </c>
      <c r="BC356" s="38">
        <v>-9.1919640000000004E-3</v>
      </c>
      <c r="BD356" s="38">
        <v>291582.5</v>
      </c>
      <c r="BE356" s="38">
        <v>1033.6474020000001</v>
      </c>
      <c r="BF356" s="38">
        <v>7.245103E-7</v>
      </c>
      <c r="BG356" s="38">
        <v>-330747.92430000001</v>
      </c>
      <c r="BH356" s="38">
        <v>922</v>
      </c>
      <c r="BI356" s="38">
        <v>15.260498600000002</v>
      </c>
      <c r="BJ356" s="38">
        <v>-10.577852579016309</v>
      </c>
      <c r="BK356" s="38">
        <v>-9.507963999999999E-3</v>
      </c>
      <c r="BL356" s="38">
        <v>160732.5</v>
      </c>
      <c r="BM356" s="38">
        <v>1033.6474020000001</v>
      </c>
      <c r="BN356" s="38">
        <v>7.245103E-7</v>
      </c>
      <c r="BO356" s="38">
        <v>-332073.25926999998</v>
      </c>
    </row>
    <row r="357" spans="1:67">
      <c r="A357" s="38" t="s">
        <v>940</v>
      </c>
      <c r="B357" s="38" t="s">
        <v>279</v>
      </c>
      <c r="C357" s="38" t="s">
        <v>941</v>
      </c>
      <c r="D357" s="38"/>
      <c r="E357" s="39">
        <v>120.3686</v>
      </c>
      <c r="F357" s="38">
        <v>2.93</v>
      </c>
      <c r="G357" s="76">
        <v>-307110</v>
      </c>
      <c r="H357" s="78">
        <v>21.844000000000001</v>
      </c>
      <c r="I357" s="38">
        <v>2000</v>
      </c>
      <c r="J357" s="38" t="s">
        <v>939</v>
      </c>
      <c r="K357" s="38">
        <v>1400</v>
      </c>
      <c r="L357" s="38">
        <v>3578</v>
      </c>
      <c r="M357" s="38" t="s">
        <v>152</v>
      </c>
      <c r="N357" s="38">
        <v>38</v>
      </c>
      <c r="O357" s="38">
        <v>0</v>
      </c>
      <c r="P357" s="38">
        <v>0</v>
      </c>
      <c r="Q357" s="38">
        <v>0</v>
      </c>
      <c r="R357" s="38">
        <v>0</v>
      </c>
      <c r="S357" s="38">
        <v>-12614</v>
      </c>
      <c r="T357" s="42">
        <v>2000</v>
      </c>
      <c r="U357" s="38">
        <v>17.955699900000003</v>
      </c>
      <c r="V357" s="38">
        <v>-48.621136375773972</v>
      </c>
      <c r="W357" s="38">
        <v>-1.0963304E-2</v>
      </c>
      <c r="X357" s="38">
        <v>223056.5</v>
      </c>
      <c r="Y357" s="38">
        <v>996.44799999999998</v>
      </c>
      <c r="Z357" s="38">
        <v>7.1507029999999999E-7</v>
      </c>
      <c r="AA357" s="38">
        <v>-312792.55229999998</v>
      </c>
      <c r="AB357" s="38">
        <v>368.3</v>
      </c>
      <c r="AC357" s="38">
        <v>15.692699900000004</v>
      </c>
      <c r="AD357" s="38">
        <v>-33.438190689833277</v>
      </c>
      <c r="AE357" s="38">
        <v>-9.2173040000000008E-3</v>
      </c>
      <c r="AF357" s="38">
        <v>300856.5</v>
      </c>
      <c r="AG357" s="38">
        <v>996.44799999999998</v>
      </c>
      <c r="AH357" s="38">
        <v>7.1507029999999999E-7</v>
      </c>
      <c r="AI357" s="38">
        <v>-313907.66090000002</v>
      </c>
      <c r="AJ357" s="38">
        <v>388.36</v>
      </c>
      <c r="AK357" s="38">
        <v>7.5656999999999996</v>
      </c>
      <c r="AL357" s="38">
        <v>14.487338395490951</v>
      </c>
      <c r="AM357" s="38">
        <v>3.2936960000000005E-3</v>
      </c>
      <c r="AN357" s="38">
        <v>300856.5</v>
      </c>
      <c r="AO357" s="38">
        <v>996.44799999999998</v>
      </c>
      <c r="AP357" s="38">
        <v>7.1507029999999999E-7</v>
      </c>
      <c r="AQ357" s="38">
        <v>-315589.9100803</v>
      </c>
      <c r="AR357" s="38">
        <v>432</v>
      </c>
      <c r="AS357" s="38">
        <v>12.989699999999996</v>
      </c>
      <c r="AT357" s="38">
        <v>-11.540675638492075</v>
      </c>
      <c r="AU357" s="38">
        <v>-7.5753040000000006E-3</v>
      </c>
      <c r="AV357" s="38">
        <v>845856.5</v>
      </c>
      <c r="AW357" s="38">
        <v>996.44799999999998</v>
      </c>
      <c r="AX357" s="38">
        <v>7.1507029999999999E-7</v>
      </c>
      <c r="AY357" s="38">
        <v>-317798.3064</v>
      </c>
      <c r="AZ357" s="38">
        <v>881.8</v>
      </c>
      <c r="BA357" s="38">
        <v>13.8654999</v>
      </c>
      <c r="BB357" s="38">
        <v>-2.0828329252232152</v>
      </c>
      <c r="BC357" s="38">
        <v>-9.0138740000000016E-3</v>
      </c>
      <c r="BD357" s="38">
        <v>286875</v>
      </c>
      <c r="BE357" s="38">
        <v>996.44799999999998</v>
      </c>
      <c r="BF357" s="38">
        <v>7.0607029999999995E-7</v>
      </c>
      <c r="BG357" s="38">
        <v>-329617.92430000001</v>
      </c>
      <c r="BH357" s="38">
        <v>922</v>
      </c>
      <c r="BI357" s="38">
        <v>14.731499600000003</v>
      </c>
      <c r="BJ357" s="38">
        <v>-6.1118840897710527</v>
      </c>
      <c r="BK357" s="38">
        <v>-9.3298740000000002E-3</v>
      </c>
      <c r="BL357" s="38">
        <v>156025</v>
      </c>
      <c r="BM357" s="38">
        <v>996.44799999999998</v>
      </c>
      <c r="BN357" s="38">
        <v>7.0607029999999995E-7</v>
      </c>
      <c r="BO357" s="38">
        <v>-330943.25926999998</v>
      </c>
    </row>
    <row r="358" spans="1:67">
      <c r="A358" s="37" t="s">
        <v>41</v>
      </c>
      <c r="B358" t="s">
        <v>149</v>
      </c>
      <c r="C358" t="s">
        <v>942</v>
      </c>
      <c r="E358" s="39">
        <v>54.938049999999997</v>
      </c>
      <c r="F358">
        <v>7.2</v>
      </c>
      <c r="G358" s="75">
        <v>0</v>
      </c>
      <c r="H358" s="77">
        <v>7.65</v>
      </c>
      <c r="I358" s="40">
        <v>5000</v>
      </c>
      <c r="J358" s="38" t="s">
        <v>943</v>
      </c>
      <c r="K358">
        <v>980</v>
      </c>
      <c r="L358">
        <v>532</v>
      </c>
      <c r="M358" t="s">
        <v>165</v>
      </c>
      <c r="N358">
        <v>7.8189998000000003</v>
      </c>
      <c r="O358">
        <v>5.6400000000000005E-4</v>
      </c>
      <c r="P358">
        <v>-53400</v>
      </c>
      <c r="Q358">
        <v>0</v>
      </c>
      <c r="R358">
        <v>0</v>
      </c>
      <c r="S358">
        <v>-2363.8056999999999</v>
      </c>
      <c r="T358">
        <v>1360</v>
      </c>
      <c r="U358">
        <v>507</v>
      </c>
      <c r="V358" t="s">
        <v>165</v>
      </c>
      <c r="W358">
        <v>7.5900002000000004</v>
      </c>
      <c r="X358">
        <v>1E-3</v>
      </c>
      <c r="Y358">
        <v>0</v>
      </c>
      <c r="Z358">
        <v>0</v>
      </c>
      <c r="AA358">
        <v>0</v>
      </c>
      <c r="AB358">
        <v>-2391.0565999999999</v>
      </c>
      <c r="AC358">
        <v>1410</v>
      </c>
      <c r="AD358">
        <v>449</v>
      </c>
      <c r="AE358" t="s">
        <v>165</v>
      </c>
      <c r="AF358">
        <v>8.1789999000000009</v>
      </c>
      <c r="AG358">
        <v>9.3499999999999996E-4</v>
      </c>
      <c r="AH358">
        <v>0</v>
      </c>
      <c r="AI358">
        <v>0</v>
      </c>
      <c r="AJ358">
        <v>0</v>
      </c>
      <c r="AK358">
        <v>-2643.3202999999999</v>
      </c>
      <c r="AL358">
        <v>1517</v>
      </c>
      <c r="AM358">
        <v>2882</v>
      </c>
      <c r="AN358" t="s">
        <v>152</v>
      </c>
      <c r="AO358">
        <v>11</v>
      </c>
      <c r="AP358">
        <v>0</v>
      </c>
      <c r="AQ358">
        <v>0</v>
      </c>
      <c r="AR358">
        <v>0</v>
      </c>
      <c r="AS358">
        <v>0</v>
      </c>
      <c r="AT358">
        <v>-1889.0723</v>
      </c>
      <c r="AU358">
        <v>2308</v>
      </c>
      <c r="AV358">
        <v>53593</v>
      </c>
      <c r="AW358" t="s">
        <v>153</v>
      </c>
      <c r="AX358">
        <v>11.4062</v>
      </c>
      <c r="AY358">
        <v>-1.9853000000000002E-3</v>
      </c>
      <c r="AZ358">
        <v>5266730</v>
      </c>
      <c r="BA358">
        <v>0</v>
      </c>
      <c r="BB358" s="46">
        <v>2.3496000000000001E-7</v>
      </c>
      <c r="BC358">
        <v>56171</v>
      </c>
      <c r="BD358" s="41">
        <v>5000</v>
      </c>
      <c r="BE358" s="38">
        <v>1</v>
      </c>
      <c r="BF358" s="38">
        <v>55</v>
      </c>
      <c r="BG358" s="38">
        <v>1</v>
      </c>
    </row>
    <row r="359" spans="1:67">
      <c r="A359" s="38" t="s">
        <v>944</v>
      </c>
      <c r="B359" s="38" t="s">
        <v>155</v>
      </c>
      <c r="C359" s="38" t="s">
        <v>945</v>
      </c>
      <c r="D359" s="38"/>
      <c r="E359" s="39">
        <v>872.11474999999996</v>
      </c>
      <c r="F359" s="38">
        <v>7.4</v>
      </c>
      <c r="G359" s="76">
        <v>-42000</v>
      </c>
      <c r="H359" s="78">
        <v>32.5</v>
      </c>
      <c r="I359" s="38">
        <v>1500</v>
      </c>
      <c r="J359" s="38" t="s">
        <v>946</v>
      </c>
      <c r="K359" s="42">
        <v>1500</v>
      </c>
      <c r="L359" s="38">
        <v>39.786798999999988</v>
      </c>
      <c r="M359" s="38">
        <v>-275.4183497008612</v>
      </c>
      <c r="N359" s="38">
        <v>8.057760000000011E-4</v>
      </c>
      <c r="O359" s="38">
        <v>176776</v>
      </c>
      <c r="P359" s="38">
        <v>3389.1039999999998</v>
      </c>
      <c r="Q359" s="38">
        <v>1.8934319999999999E-7</v>
      </c>
      <c r="R359" s="38">
        <v>-60502.001700000001</v>
      </c>
      <c r="S359" s="38">
        <v>980</v>
      </c>
      <c r="T359" s="38">
        <v>72.501795999999999</v>
      </c>
      <c r="U359" s="38">
        <v>-491.03470871175648</v>
      </c>
      <c r="V359" s="38">
        <v>-1.6339223999999999E-2</v>
      </c>
      <c r="W359" s="38">
        <v>827776</v>
      </c>
      <c r="X359" s="38">
        <v>3389.1039999999998</v>
      </c>
      <c r="Y359" s="38">
        <v>1.8934319999999999E-7</v>
      </c>
      <c r="Z359" s="38">
        <v>-54215.939700000003</v>
      </c>
      <c r="AA359" s="38">
        <v>1360</v>
      </c>
      <c r="AB359" s="38">
        <v>69.066801999999981</v>
      </c>
      <c r="AC359" s="38">
        <v>-475.22883021605099</v>
      </c>
      <c r="AD359" s="38">
        <v>-9.7992239999999987E-3</v>
      </c>
      <c r="AE359" s="38">
        <v>427276</v>
      </c>
      <c r="AF359" s="38">
        <v>3389.1039999999998</v>
      </c>
      <c r="AG359" s="38">
        <v>1.8934319999999999E-7</v>
      </c>
      <c r="AH359" s="38">
        <v>-53807.176200000002</v>
      </c>
      <c r="AI359" s="38">
        <v>1410</v>
      </c>
      <c r="AJ359" s="38">
        <v>77.901797500000001</v>
      </c>
      <c r="AK359" s="38">
        <v>-540.60333026841136</v>
      </c>
      <c r="AL359" s="38">
        <v>-1.0774223999999999E-2</v>
      </c>
      <c r="AM359" s="38">
        <v>427276</v>
      </c>
      <c r="AN359" s="38">
        <v>3389.1039999999998</v>
      </c>
      <c r="AO359" s="38">
        <v>1.8934319999999999E-7</v>
      </c>
      <c r="AP359" s="38">
        <v>-50023.220700000005</v>
      </c>
      <c r="AQ359" s="42">
        <v>1500</v>
      </c>
      <c r="AR359" s="38">
        <v>2</v>
      </c>
      <c r="AS359" s="38">
        <v>55</v>
      </c>
      <c r="AT359" s="38">
        <v>15</v>
      </c>
      <c r="AU359" s="38">
        <v>15</v>
      </c>
      <c r="AV359" s="38">
        <v>4</v>
      </c>
    </row>
    <row r="360" spans="1:67">
      <c r="A360" s="38" t="s">
        <v>947</v>
      </c>
      <c r="B360" s="38" t="s">
        <v>155</v>
      </c>
      <c r="C360" s="38" t="s">
        <v>945</v>
      </c>
      <c r="D360" s="38"/>
      <c r="E360" s="39">
        <v>1335.6411499999999</v>
      </c>
      <c r="F360" s="38">
        <v>7.48</v>
      </c>
      <c r="G360" s="76">
        <v>-58680</v>
      </c>
      <c r="H360" s="78">
        <v>186.74</v>
      </c>
      <c r="I360" s="38">
        <v>1500</v>
      </c>
      <c r="J360" s="38" t="s">
        <v>946</v>
      </c>
      <c r="K360" s="42">
        <v>1500</v>
      </c>
      <c r="L360" s="38">
        <v>73.998199999999997</v>
      </c>
      <c r="M360" s="38">
        <v>-669.6059104020112</v>
      </c>
      <c r="N360" s="38">
        <v>-2.6551360000000024E-3</v>
      </c>
      <c r="O360" s="38">
        <v>408818.5</v>
      </c>
      <c r="P360" s="38">
        <v>6127.9119799999999</v>
      </c>
      <c r="Q360" s="38">
        <v>6.5429979999999994E-7</v>
      </c>
      <c r="R360" s="38">
        <v>-92466.1351</v>
      </c>
      <c r="S360" s="38">
        <v>980</v>
      </c>
      <c r="T360" s="38">
        <v>124.1611954</v>
      </c>
      <c r="U360" s="38">
        <v>-1000.2176608853841</v>
      </c>
      <c r="V360" s="38">
        <v>-2.8944136000000002E-2</v>
      </c>
      <c r="W360" s="38">
        <v>1407018.5</v>
      </c>
      <c r="X360" s="38">
        <v>6127.9119799999999</v>
      </c>
      <c r="Y360" s="38">
        <v>6.5429979999999994E-7</v>
      </c>
      <c r="Z360" s="38">
        <v>-82827.506699999998</v>
      </c>
      <c r="AA360" s="38">
        <v>1360</v>
      </c>
      <c r="AB360" s="38">
        <v>118.89420460000002</v>
      </c>
      <c r="AC360" s="38">
        <v>-975.98198052530267</v>
      </c>
      <c r="AD360" s="38">
        <v>-1.8916136E-2</v>
      </c>
      <c r="AE360" s="38">
        <v>792918.5</v>
      </c>
      <c r="AF360" s="38">
        <v>6127.9119799999999</v>
      </c>
      <c r="AG360" s="38">
        <v>6.5429979999999994E-7</v>
      </c>
      <c r="AH360" s="38">
        <v>-82200.736000000004</v>
      </c>
      <c r="AI360" s="38">
        <v>1410</v>
      </c>
      <c r="AJ360" s="38">
        <v>132.44119770000003</v>
      </c>
      <c r="AK360" s="38">
        <v>-1076.2228806055882</v>
      </c>
      <c r="AL360" s="38">
        <v>-2.0411136000000003E-2</v>
      </c>
      <c r="AM360" s="38">
        <v>792918.5</v>
      </c>
      <c r="AN360" s="38">
        <v>6127.9119799999999</v>
      </c>
      <c r="AO360" s="38">
        <v>6.5429979999999994E-7</v>
      </c>
      <c r="AP360" s="38">
        <v>-76398.670899999997</v>
      </c>
      <c r="AQ360" s="42">
        <v>1500</v>
      </c>
      <c r="AR360" s="38">
        <v>2</v>
      </c>
      <c r="AS360" s="38">
        <v>55</v>
      </c>
      <c r="AT360" s="38">
        <v>23</v>
      </c>
      <c r="AU360" s="38">
        <v>15</v>
      </c>
      <c r="AV360" s="38">
        <v>6</v>
      </c>
    </row>
    <row r="361" spans="1:67">
      <c r="A361" s="38" t="s">
        <v>948</v>
      </c>
      <c r="B361" s="38" t="s">
        <v>155</v>
      </c>
      <c r="C361" s="38" t="s">
        <v>949</v>
      </c>
      <c r="D361" s="38" t="s">
        <v>950</v>
      </c>
      <c r="E361" s="39">
        <v>157.87430000000001</v>
      </c>
      <c r="F361" s="38">
        <v>4.5</v>
      </c>
      <c r="G361" s="76">
        <v>-229200</v>
      </c>
      <c r="H361" s="78">
        <v>26.4</v>
      </c>
      <c r="I361" s="38">
        <v>1350</v>
      </c>
      <c r="J361" s="38" t="s">
        <v>946</v>
      </c>
      <c r="K361" s="42">
        <v>1350</v>
      </c>
      <c r="L361" s="38">
        <v>6.7878490000000014</v>
      </c>
      <c r="M361" s="38">
        <v>-0.88043735179201121</v>
      </c>
      <c r="N361" s="38">
        <v>-2.4650755000000003E-3</v>
      </c>
      <c r="O361" s="38">
        <v>213659</v>
      </c>
      <c r="P361" s="38">
        <v>747.33600000000001</v>
      </c>
      <c r="Q361" s="38">
        <v>2.19617225E-7</v>
      </c>
      <c r="R361" s="38">
        <v>-235268.80074999999</v>
      </c>
      <c r="S361" s="38">
        <v>980</v>
      </c>
      <c r="T361" s="38">
        <v>11.149848600000006</v>
      </c>
      <c r="U361" s="38">
        <v>-29.629285219911424</v>
      </c>
      <c r="V361" s="38">
        <v>-4.7510755000000002E-3</v>
      </c>
      <c r="W361" s="38">
        <v>300459</v>
      </c>
      <c r="X361" s="38">
        <v>747.33600000000001</v>
      </c>
      <c r="Y361" s="38">
        <v>2.19617225E-7</v>
      </c>
      <c r="Z361" s="38">
        <v>-234430.65914999999</v>
      </c>
      <c r="AA361" s="42">
        <v>1350</v>
      </c>
      <c r="AB361" s="38">
        <v>2</v>
      </c>
      <c r="AC361" s="38">
        <v>55</v>
      </c>
      <c r="AD361" s="38">
        <v>2</v>
      </c>
      <c r="AE361" s="38">
        <v>65</v>
      </c>
      <c r="AF361" s="38">
        <v>1.5</v>
      </c>
    </row>
    <row r="362" spans="1:67">
      <c r="A362" s="38" t="s">
        <v>951</v>
      </c>
      <c r="B362" s="38" t="s">
        <v>161</v>
      </c>
      <c r="C362" s="38" t="s">
        <v>952</v>
      </c>
      <c r="D362" s="38" t="s">
        <v>953</v>
      </c>
      <c r="E362" s="39">
        <v>201.95920000000001</v>
      </c>
      <c r="F362" s="38">
        <v>4.0999999999999996</v>
      </c>
      <c r="G362" s="76">
        <v>-413600</v>
      </c>
      <c r="H362" s="78">
        <v>37.380000000000003</v>
      </c>
      <c r="I362" s="38">
        <v>2000</v>
      </c>
      <c r="J362" s="38" t="s">
        <v>954</v>
      </c>
      <c r="K362" s="38">
        <v>1620</v>
      </c>
      <c r="L362" s="38">
        <v>21240</v>
      </c>
      <c r="M362" s="38" t="s">
        <v>152</v>
      </c>
      <c r="N362" s="38">
        <v>59</v>
      </c>
      <c r="O362" s="38">
        <v>0</v>
      </c>
      <c r="P362" s="38">
        <v>0</v>
      </c>
      <c r="Q362" s="38">
        <v>0</v>
      </c>
      <c r="R362" s="38">
        <v>0</v>
      </c>
      <c r="S362" s="38">
        <v>-20180</v>
      </c>
      <c r="T362" s="42">
        <v>2000</v>
      </c>
      <c r="U362" s="38">
        <v>3.7735609000000068</v>
      </c>
      <c r="V362" s="38">
        <v>30.992177571005868</v>
      </c>
      <c r="W362" s="38">
        <v>1.0641090000000001E-3</v>
      </c>
      <c r="X362" s="38">
        <v>473419.30099999998</v>
      </c>
      <c r="Y362" s="38">
        <v>996.44799999999998</v>
      </c>
      <c r="Z362" s="38">
        <v>4.2008000000000015E-9</v>
      </c>
      <c r="AA362" s="38">
        <v>-424158.49790000002</v>
      </c>
      <c r="AB362" s="38">
        <v>980</v>
      </c>
      <c r="AC362" s="38">
        <v>8.1355604999999969</v>
      </c>
      <c r="AD362" s="38">
        <v>2.2433297028865127</v>
      </c>
      <c r="AE362" s="38">
        <v>-1.2218909999999997E-3</v>
      </c>
      <c r="AF362" s="38">
        <v>560219.30099999998</v>
      </c>
      <c r="AG362" s="38">
        <v>996.44799999999998</v>
      </c>
      <c r="AH362" s="38">
        <v>4.2008000000000015E-9</v>
      </c>
      <c r="AI362" s="38">
        <v>-423320.35629999998</v>
      </c>
      <c r="AJ362" s="38">
        <v>1360</v>
      </c>
      <c r="AK362" s="38">
        <v>7.6775613000000078</v>
      </c>
      <c r="AL362" s="38">
        <v>4.3507801689805774</v>
      </c>
      <c r="AM362" s="38">
        <v>-3.4989099999999974E-4</v>
      </c>
      <c r="AN362" s="38">
        <v>506819.30099999998</v>
      </c>
      <c r="AO362" s="38">
        <v>996.44799999999998</v>
      </c>
      <c r="AP362" s="38">
        <v>4.2008000000000015E-9</v>
      </c>
      <c r="AQ362" s="38">
        <v>-423265.85450000002</v>
      </c>
      <c r="AR362" s="38">
        <v>1410</v>
      </c>
      <c r="AS362" s="38">
        <v>8.8555606999999981</v>
      </c>
      <c r="AT362" s="38">
        <v>-4.3658198380007605</v>
      </c>
      <c r="AU362" s="38">
        <v>-4.7989100000000008E-4</v>
      </c>
      <c r="AV362" s="38">
        <v>506819.30099999998</v>
      </c>
      <c r="AW362" s="38">
        <v>996.44799999999998</v>
      </c>
      <c r="AX362" s="38">
        <v>4.2008000000000015E-9</v>
      </c>
      <c r="AY362" s="38">
        <v>-422761.32709999999</v>
      </c>
      <c r="AZ362" s="38">
        <v>1517</v>
      </c>
      <c r="BA362" s="38">
        <v>14.497560899999996</v>
      </c>
      <c r="BB362" s="38">
        <v>-41.859409483851834</v>
      </c>
      <c r="BC362" s="38">
        <v>-2.3498909999999998E-3</v>
      </c>
      <c r="BD362" s="38">
        <v>506819.30099999998</v>
      </c>
      <c r="BE362" s="38">
        <v>996.44799999999998</v>
      </c>
      <c r="BF362" s="38">
        <v>4.2008000000000015E-9</v>
      </c>
      <c r="BG362" s="38">
        <v>-424269.82309999998</v>
      </c>
      <c r="BH362" s="38">
        <v>1620</v>
      </c>
      <c r="BI362" s="38">
        <v>-6.0214401000000066</v>
      </c>
      <c r="BJ362" s="38">
        <v>110.0201855872975</v>
      </c>
      <c r="BK362" s="38">
        <v>-1.8489100000000007E-4</v>
      </c>
      <c r="BL362" s="38">
        <v>105719.30100000001</v>
      </c>
      <c r="BM362" s="38">
        <v>996.44799999999998</v>
      </c>
      <c r="BN362" s="38">
        <v>4.2008000000000015E-9</v>
      </c>
      <c r="BO362" s="38">
        <v>-430093.82309999998</v>
      </c>
    </row>
    <row r="363" spans="1:67">
      <c r="A363" s="38" t="s">
        <v>955</v>
      </c>
      <c r="B363" s="38" t="s">
        <v>155</v>
      </c>
      <c r="C363" s="38" t="s">
        <v>945</v>
      </c>
      <c r="D363" s="38"/>
      <c r="E363" s="39">
        <v>176.82514999999998</v>
      </c>
      <c r="F363" s="38">
        <v>6.89</v>
      </c>
      <c r="G363" s="76">
        <v>1100</v>
      </c>
      <c r="H363" s="78">
        <v>23.6</v>
      </c>
      <c r="I363" s="38">
        <v>1800</v>
      </c>
      <c r="J363" s="38" t="s">
        <v>946</v>
      </c>
      <c r="K363" s="38">
        <v>1310</v>
      </c>
      <c r="L363" s="38">
        <v>3375</v>
      </c>
      <c r="M363" s="38" t="s">
        <v>165</v>
      </c>
      <c r="N363" s="38">
        <v>38</v>
      </c>
      <c r="O363" s="38">
        <v>0</v>
      </c>
      <c r="P363" s="38">
        <v>0</v>
      </c>
      <c r="Q363" s="38">
        <v>0</v>
      </c>
      <c r="R363" s="38">
        <v>0</v>
      </c>
      <c r="S363" s="38">
        <v>-17155</v>
      </c>
      <c r="T363" s="42">
        <v>1800</v>
      </c>
      <c r="U363" s="38">
        <v>11.631499000000002</v>
      </c>
      <c r="V363" s="38">
        <v>-117.81920890185424</v>
      </c>
      <c r="W363" s="38">
        <v>1.8985939999999995E-3</v>
      </c>
      <c r="X363" s="38">
        <v>345914</v>
      </c>
      <c r="Y363" s="38">
        <v>1502.846</v>
      </c>
      <c r="Z363" s="38">
        <v>-4.5182469999999998E-7</v>
      </c>
      <c r="AA363" s="38">
        <v>-10582.801599999999</v>
      </c>
      <c r="AB363" s="38">
        <v>980</v>
      </c>
      <c r="AC363" s="38">
        <v>18.174498400000001</v>
      </c>
      <c r="AD363" s="38">
        <v>-160.94248070403336</v>
      </c>
      <c r="AE363" s="38">
        <v>-1.530406E-3</v>
      </c>
      <c r="AF363" s="38">
        <v>476114</v>
      </c>
      <c r="AG363" s="38">
        <v>1502.846</v>
      </c>
      <c r="AH363" s="38">
        <v>-4.5182469999999998E-7</v>
      </c>
      <c r="AI363" s="38">
        <v>-9325.5892000000003</v>
      </c>
      <c r="AJ363" s="38">
        <v>1310</v>
      </c>
      <c r="AK363" s="38">
        <v>-1.2393006</v>
      </c>
      <c r="AL363" s="38">
        <v>-4.4524348563152003</v>
      </c>
      <c r="AM363" s="38">
        <v>7.5619400000000018E-4</v>
      </c>
      <c r="AN363" s="38">
        <v>148206.5</v>
      </c>
      <c r="AO363" s="38">
        <v>847.27599999999995</v>
      </c>
      <c r="AP363" s="38">
        <v>4.7335799999999997E-8</v>
      </c>
      <c r="AQ363" s="38">
        <v>-12849.5892</v>
      </c>
      <c r="AR363" s="38">
        <v>1360</v>
      </c>
      <c r="AS363" s="38">
        <v>-1.9262993999999978</v>
      </c>
      <c r="AT363" s="38">
        <v>-1.2912591571741263</v>
      </c>
      <c r="AU363" s="38">
        <v>2.0641940000000001E-3</v>
      </c>
      <c r="AV363" s="38">
        <v>68106.5</v>
      </c>
      <c r="AW363" s="38">
        <v>847.27599999999995</v>
      </c>
      <c r="AX363" s="38">
        <v>4.7335799999999997E-8</v>
      </c>
      <c r="AY363" s="38">
        <v>-12767.836500000001</v>
      </c>
      <c r="AZ363" s="38">
        <v>1410</v>
      </c>
      <c r="BA363" s="38">
        <v>-0.15930029999999817</v>
      </c>
      <c r="BB363" s="38">
        <v>-14.366159167646165</v>
      </c>
      <c r="BC363" s="38">
        <v>1.8691939999999998E-3</v>
      </c>
      <c r="BD363" s="38">
        <v>68106.5</v>
      </c>
      <c r="BE363" s="38">
        <v>847.27599999999995</v>
      </c>
      <c r="BF363" s="38">
        <v>4.7335799999999997E-8</v>
      </c>
      <c r="BG363" s="38">
        <v>-12011.045399999999</v>
      </c>
      <c r="BH363" s="38">
        <v>1517</v>
      </c>
      <c r="BI363" s="38">
        <v>8.3036999999999992</v>
      </c>
      <c r="BJ363" s="38">
        <v>-70.606543636422828</v>
      </c>
      <c r="BK363" s="38">
        <v>-9.3580599999999996E-4</v>
      </c>
      <c r="BL363" s="38">
        <v>68106.5</v>
      </c>
      <c r="BM363" s="38">
        <v>847.27599999999995</v>
      </c>
      <c r="BN363" s="38">
        <v>4.7335799999999997E-8</v>
      </c>
      <c r="BO363" s="38">
        <v>-14273.7894</v>
      </c>
    </row>
    <row r="364" spans="1:67">
      <c r="A364" s="38" t="s">
        <v>956</v>
      </c>
      <c r="B364" s="38" t="s">
        <v>957</v>
      </c>
      <c r="C364" s="38" t="s">
        <v>958</v>
      </c>
      <c r="D364" s="38"/>
      <c r="E364" s="39">
        <v>228.81174999999999</v>
      </c>
      <c r="F364" s="38">
        <v>5.09</v>
      </c>
      <c r="G364" s="76">
        <v>-331700</v>
      </c>
      <c r="H364" s="78">
        <v>37.200000000000003</v>
      </c>
      <c r="I364" s="38">
        <v>1800</v>
      </c>
      <c r="J364" s="38" t="s">
        <v>946</v>
      </c>
      <c r="K364" s="38">
        <v>800</v>
      </c>
      <c r="L364" s="38">
        <v>0</v>
      </c>
      <c r="M364" t="s">
        <v>237</v>
      </c>
      <c r="N364" s="38">
        <v>177.93700000000001</v>
      </c>
      <c r="O364" s="38">
        <v>-0.104075</v>
      </c>
      <c r="P364" s="38">
        <v>17492000</v>
      </c>
      <c r="Q364" s="38">
        <v>0</v>
      </c>
      <c r="R364" s="38">
        <v>3.0454799999999999E-5</v>
      </c>
      <c r="S364" s="38">
        <v>-93183</v>
      </c>
      <c r="T364" s="38">
        <v>1445</v>
      </c>
      <c r="U364" s="38">
        <v>4330</v>
      </c>
      <c r="V364" s="38" t="s">
        <v>165</v>
      </c>
      <c r="W364" s="38">
        <v>50.200001</v>
      </c>
      <c r="X364" s="38">
        <v>-1.2662400000000001E-11</v>
      </c>
      <c r="Y364" s="38">
        <v>5.3268000000000003E-2</v>
      </c>
      <c r="Z364" s="38">
        <v>0</v>
      </c>
      <c r="AA364" s="38">
        <v>0</v>
      </c>
      <c r="AB364" s="38">
        <v>-17591</v>
      </c>
      <c r="AC364" s="42">
        <v>1800</v>
      </c>
      <c r="AD364" s="38">
        <v>-41.837502000000001</v>
      </c>
      <c r="AE364" s="38">
        <v>424.97624408307183</v>
      </c>
      <c r="AF364" s="38">
        <v>1.2044145999999999E-2</v>
      </c>
      <c r="AG364" s="38">
        <v>-10777.5</v>
      </c>
      <c r="AH364" s="38">
        <v>-2359.5720000000001</v>
      </c>
      <c r="AI364" s="38">
        <v>6.4800300000000001E-8</v>
      </c>
      <c r="AJ364" s="38">
        <v>-322655.82270000002</v>
      </c>
      <c r="AK364" s="38">
        <v>800</v>
      </c>
      <c r="AL364" s="38">
        <v>-135.3288</v>
      </c>
      <c r="AM364" s="38">
        <v>973.20426385257656</v>
      </c>
      <c r="AN364" s="38">
        <v>0.108268646</v>
      </c>
      <c r="AO364" s="38">
        <v>8842278</v>
      </c>
      <c r="AP364" s="38">
        <v>996.44799999999998</v>
      </c>
      <c r="AQ364" s="38">
        <v>-1.51625997E-5</v>
      </c>
      <c r="AR364" s="38">
        <v>-421051.82270000002</v>
      </c>
      <c r="AS364" s="38">
        <v>980</v>
      </c>
      <c r="AT364" s="38">
        <v>-128.78580060000002</v>
      </c>
      <c r="AU364" s="38">
        <v>930.08099205039787</v>
      </c>
      <c r="AV364" s="38">
        <v>0.10483964599999999</v>
      </c>
      <c r="AW364" s="38">
        <v>8972478</v>
      </c>
      <c r="AX364" s="38">
        <v>996.44799999999998</v>
      </c>
      <c r="AY364" s="38">
        <v>-1.51625997E-5</v>
      </c>
      <c r="AZ364" s="38">
        <v>-419794.6103</v>
      </c>
      <c r="BA364" s="38">
        <v>1360</v>
      </c>
      <c r="BB364" s="38">
        <v>-129.47279940000001</v>
      </c>
      <c r="BC364" s="38">
        <v>933.24216774953891</v>
      </c>
      <c r="BD364" s="38">
        <v>0.106147646</v>
      </c>
      <c r="BE364" s="38">
        <v>8892378</v>
      </c>
      <c r="BF364" s="38">
        <v>996.44799999999998</v>
      </c>
      <c r="BG364" s="38">
        <v>-1.51625997E-5</v>
      </c>
      <c r="BH364" s="38">
        <v>-419712.85759999999</v>
      </c>
      <c r="BI364" s="38">
        <v>1410</v>
      </c>
      <c r="BJ364" s="38">
        <v>-127.70580030000001</v>
      </c>
      <c r="BK364" s="38">
        <v>920.16726773906657</v>
      </c>
      <c r="BL364" s="38">
        <v>0.105952646</v>
      </c>
      <c r="BM364" s="38">
        <v>8892378</v>
      </c>
      <c r="BN364" s="38">
        <v>996.44799999999998</v>
      </c>
      <c r="BO364" s="38">
        <v>-1.51625997E-5</v>
      </c>
    </row>
    <row r="365" spans="1:67">
      <c r="A365" s="38" t="s">
        <v>956</v>
      </c>
      <c r="B365" s="38" t="s">
        <v>155</v>
      </c>
      <c r="C365" s="38" t="s">
        <v>958</v>
      </c>
      <c r="D365" s="38" t="s">
        <v>959</v>
      </c>
      <c r="E365" s="39">
        <v>228.81174999999999</v>
      </c>
      <c r="F365" s="38">
        <v>4.84</v>
      </c>
      <c r="G365" s="76">
        <v>-331700</v>
      </c>
      <c r="H365" s="78">
        <v>39.03</v>
      </c>
      <c r="I365" s="38">
        <v>1800</v>
      </c>
      <c r="J365" s="38" t="s">
        <v>946</v>
      </c>
      <c r="K365" s="38">
        <v>800</v>
      </c>
      <c r="L365" s="38">
        <v>0</v>
      </c>
      <c r="M365" t="s">
        <v>237</v>
      </c>
      <c r="N365" s="38">
        <v>155.02099999999999</v>
      </c>
      <c r="O365" s="38">
        <v>-8.8469999999999993E-2</v>
      </c>
      <c r="P365" s="38">
        <v>14251800</v>
      </c>
      <c r="Q365" s="38">
        <v>0</v>
      </c>
      <c r="R365" s="38">
        <v>2.6604100000000002E-5</v>
      </c>
      <c r="S365" s="38">
        <v>-78799</v>
      </c>
      <c r="T365" s="38">
        <v>1445</v>
      </c>
      <c r="U365" s="38">
        <v>4320</v>
      </c>
      <c r="V365" s="38" t="s">
        <v>165</v>
      </c>
      <c r="W365" s="38">
        <v>50.647799999999997</v>
      </c>
      <c r="X365" s="38">
        <v>-7.7885000000000004E-5</v>
      </c>
      <c r="Y365" s="38">
        <v>353476</v>
      </c>
      <c r="Z365" s="38">
        <v>0</v>
      </c>
      <c r="AA365" s="38">
        <v>0</v>
      </c>
      <c r="AB365" s="38">
        <v>-18337</v>
      </c>
      <c r="AC365" s="42">
        <v>1800</v>
      </c>
      <c r="AD365" s="38">
        <v>4.1697009999999963</v>
      </c>
      <c r="AE365" s="38">
        <v>30.822372927876813</v>
      </c>
      <c r="AF365" s="38">
        <v>-2.0258540000000005E-3</v>
      </c>
      <c r="AG365" s="38">
        <v>429774.5</v>
      </c>
      <c r="AH365" s="38">
        <v>996.44799999999998</v>
      </c>
      <c r="AI365" s="38">
        <v>1.3848203E-6</v>
      </c>
      <c r="AJ365" s="38">
        <v>-342048.82270000002</v>
      </c>
      <c r="AK365" s="38">
        <v>800</v>
      </c>
      <c r="AL365" s="38">
        <v>-112.41279999999999</v>
      </c>
      <c r="AM365" s="38">
        <v>813.89793222208436</v>
      </c>
      <c r="AN365" s="38">
        <v>9.2663645999999988E-2</v>
      </c>
      <c r="AO365" s="38">
        <v>7222178</v>
      </c>
      <c r="AP365" s="38">
        <v>996.44799999999998</v>
      </c>
      <c r="AQ365" s="38">
        <v>-1.3237249700000001E-5</v>
      </c>
      <c r="AR365" s="38">
        <v>-406667.82270000002</v>
      </c>
      <c r="AS365" s="38">
        <v>980</v>
      </c>
      <c r="AT365" s="38">
        <v>-105.86980059999999</v>
      </c>
      <c r="AU365" s="38">
        <v>770.77466041990533</v>
      </c>
      <c r="AV365" s="38">
        <v>8.9234645999999987E-2</v>
      </c>
      <c r="AW365" s="38">
        <v>7352378</v>
      </c>
      <c r="AX365" s="38">
        <v>996.44799999999998</v>
      </c>
      <c r="AY365" s="38">
        <v>-1.3237249700000001E-5</v>
      </c>
      <c r="AZ365" s="38">
        <v>-405410.6103</v>
      </c>
      <c r="BA365" s="38">
        <v>1360</v>
      </c>
      <c r="BB365" s="38">
        <v>-106.55679939999999</v>
      </c>
      <c r="BC365" s="38">
        <v>773.93583611904637</v>
      </c>
      <c r="BD365" s="38">
        <v>9.0542645999999991E-2</v>
      </c>
      <c r="BE365" s="38">
        <v>7272278</v>
      </c>
      <c r="BF365" s="38">
        <v>996.44799999999998</v>
      </c>
      <c r="BG365" s="38">
        <v>-1.3237249700000001E-5</v>
      </c>
      <c r="BH365" s="38">
        <v>-405328.85759999999</v>
      </c>
      <c r="BI365" s="38">
        <v>1410</v>
      </c>
      <c r="BJ365" s="38">
        <v>-104.78980029999998</v>
      </c>
      <c r="BK365" s="38">
        <v>760.86093610857438</v>
      </c>
      <c r="BL365" s="38">
        <v>9.034764599999999E-2</v>
      </c>
      <c r="BM365" s="38">
        <v>7272278</v>
      </c>
      <c r="BN365" s="38">
        <v>996.44799999999998</v>
      </c>
      <c r="BO365" s="38">
        <v>-1.3237249700000001E-5</v>
      </c>
    </row>
    <row r="366" spans="1:67">
      <c r="A366" s="38" t="s">
        <v>960</v>
      </c>
      <c r="B366" s="38" t="s">
        <v>155</v>
      </c>
      <c r="C366" s="38" t="s">
        <v>961</v>
      </c>
      <c r="D366" s="38"/>
      <c r="E366" s="39">
        <v>420.59935000000002</v>
      </c>
      <c r="F366" s="38" t="s">
        <v>370</v>
      </c>
      <c r="G366" s="76">
        <v>-26100</v>
      </c>
      <c r="H366" s="78">
        <v>57.1</v>
      </c>
      <c r="I366" s="38">
        <v>1500</v>
      </c>
      <c r="J366" s="38" t="s">
        <v>946</v>
      </c>
      <c r="K366" s="42">
        <v>1500</v>
      </c>
      <c r="L366" s="38">
        <v>27.845098999999998</v>
      </c>
      <c r="M366" s="38">
        <v>-256.51249898534621</v>
      </c>
      <c r="N366" s="38">
        <v>-1.9654180000000018E-3</v>
      </c>
      <c r="O366" s="38">
        <v>167669.5</v>
      </c>
      <c r="P366" s="38">
        <v>2541.828</v>
      </c>
      <c r="Q366" s="38">
        <v>1.4200739999999998E-7</v>
      </c>
      <c r="R366" s="38">
        <v>-41034.874599999996</v>
      </c>
      <c r="S366" s="38">
        <v>980</v>
      </c>
      <c r="T366" s="38">
        <v>43.112097600000006</v>
      </c>
      <c r="U366" s="38">
        <v>-357.13346652376413</v>
      </c>
      <c r="V366" s="38">
        <v>-9.9664180000000012E-3</v>
      </c>
      <c r="W366" s="38">
        <v>471469.5</v>
      </c>
      <c r="X366" s="38">
        <v>2541.828</v>
      </c>
      <c r="Y366" s="38">
        <v>1.4200739999999998E-7</v>
      </c>
      <c r="Z366" s="38">
        <v>-38101.379000000001</v>
      </c>
      <c r="AA366" s="38">
        <v>1360</v>
      </c>
      <c r="AB366" s="38">
        <v>41.509100400000001</v>
      </c>
      <c r="AC366" s="38">
        <v>-349.7573898924349</v>
      </c>
      <c r="AD366" s="38">
        <v>-6.9144180000000003E-3</v>
      </c>
      <c r="AE366" s="38">
        <v>284569.5</v>
      </c>
      <c r="AF366" s="38">
        <v>2541.828</v>
      </c>
      <c r="AG366" s="38">
        <v>1.4200739999999998E-7</v>
      </c>
      <c r="AH366" s="38">
        <v>-37910.6227</v>
      </c>
      <c r="AI366" s="38">
        <v>1410</v>
      </c>
      <c r="AJ366" s="38">
        <v>45.632098300000003</v>
      </c>
      <c r="AK366" s="38">
        <v>-380.26548991686963</v>
      </c>
      <c r="AL366" s="38">
        <v>-7.3694180000000008E-3</v>
      </c>
      <c r="AM366" s="38">
        <v>284569.5</v>
      </c>
      <c r="AN366" s="38">
        <v>2541.828</v>
      </c>
      <c r="AO366" s="38">
        <v>1.4200739999999998E-7</v>
      </c>
      <c r="AP366" s="38">
        <v>-36144.7768</v>
      </c>
      <c r="AQ366" s="42">
        <v>1500</v>
      </c>
      <c r="AR366" s="38">
        <v>2</v>
      </c>
      <c r="AS366" s="38">
        <v>55</v>
      </c>
      <c r="AT366" s="38">
        <v>7</v>
      </c>
      <c r="AU366" s="38">
        <v>15</v>
      </c>
      <c r="AV366" s="38">
        <v>3</v>
      </c>
    </row>
    <row r="367" spans="1:67">
      <c r="A367" s="38" t="s">
        <v>962</v>
      </c>
      <c r="B367" s="38" t="s">
        <v>155</v>
      </c>
      <c r="C367" s="38" t="s">
        <v>963</v>
      </c>
      <c r="D367" s="38" t="s">
        <v>964</v>
      </c>
      <c r="E367" s="39">
        <v>114.94725</v>
      </c>
      <c r="F367" s="38">
        <v>3.125</v>
      </c>
      <c r="G367" s="76">
        <v>-212420</v>
      </c>
      <c r="H367" s="78">
        <v>23.9</v>
      </c>
      <c r="I367" s="38">
        <v>700</v>
      </c>
      <c r="J367" s="38" t="s">
        <v>946</v>
      </c>
      <c r="K367" s="42">
        <v>700</v>
      </c>
      <c r="L367" s="38">
        <v>8.8793500000000023</v>
      </c>
      <c r="M367" s="38">
        <v>-39.86786771750053</v>
      </c>
      <c r="N367" s="38">
        <v>3.2267849999999997E-4</v>
      </c>
      <c r="O367" s="38">
        <v>654790</v>
      </c>
      <c r="P367" s="38">
        <v>1594.6120000000001</v>
      </c>
      <c r="Q367" s="38">
        <v>9.5936025000000004E-8</v>
      </c>
      <c r="R367" s="38">
        <v>-227898.54194999998</v>
      </c>
      <c r="S367" s="42">
        <v>700</v>
      </c>
      <c r="T367" s="38">
        <v>3</v>
      </c>
      <c r="U367" s="38">
        <v>55</v>
      </c>
      <c r="V367" s="38">
        <v>1</v>
      </c>
      <c r="W367" s="38">
        <v>15</v>
      </c>
      <c r="X367" s="38">
        <v>1</v>
      </c>
      <c r="Y367" s="38">
        <v>65</v>
      </c>
      <c r="Z367" s="38">
        <v>1.5</v>
      </c>
    </row>
    <row r="368" spans="1:67">
      <c r="A368" s="38" t="s">
        <v>965</v>
      </c>
      <c r="B368" s="38" t="s">
        <v>155</v>
      </c>
      <c r="C368" s="38" t="s">
        <v>966</v>
      </c>
      <c r="D368" s="38" t="s">
        <v>967</v>
      </c>
      <c r="E368" s="39">
        <v>230.62965</v>
      </c>
      <c r="F368" s="38">
        <v>5.0999999999999996</v>
      </c>
      <c r="G368" s="76">
        <v>-290000</v>
      </c>
      <c r="H368" s="78">
        <v>39</v>
      </c>
      <c r="I368" s="38">
        <v>750</v>
      </c>
      <c r="J368" s="38" t="s">
        <v>968</v>
      </c>
      <c r="K368" s="38">
        <v>580</v>
      </c>
      <c r="L368" s="38">
        <v>0</v>
      </c>
      <c r="M368" s="38" t="s">
        <v>549</v>
      </c>
      <c r="N368" s="38">
        <v>-3159.3798999999999</v>
      </c>
      <c r="O368" s="38">
        <v>3.1185801</v>
      </c>
      <c r="P368" s="38">
        <v>-250884992</v>
      </c>
      <c r="Q368" s="38">
        <v>0</v>
      </c>
      <c r="R368" s="38">
        <v>-1.13732E-3</v>
      </c>
      <c r="S368" s="38">
        <v>1451169</v>
      </c>
      <c r="T368" s="42">
        <v>750</v>
      </c>
      <c r="U368" s="38">
        <v>-15.695500799999998</v>
      </c>
      <c r="V368" s="38">
        <v>146.41550193390094</v>
      </c>
      <c r="W368" s="38">
        <v>3.4188245999999999E-2</v>
      </c>
      <c r="X368" s="38">
        <v>547966.5</v>
      </c>
      <c r="Y368" s="38">
        <v>996.44799999999998</v>
      </c>
      <c r="Z368" s="38">
        <v>-1.7510069700000003E-5</v>
      </c>
      <c r="AA368" s="38">
        <v>-304846.89510000002</v>
      </c>
      <c r="AB368" s="38">
        <v>580</v>
      </c>
      <c r="AC368" s="38">
        <v>3204.7501001999999</v>
      </c>
      <c r="AD368" s="38">
        <v>-20874.664127700806</v>
      </c>
      <c r="AE368" s="38">
        <v>-3.1204754540000001</v>
      </c>
      <c r="AF368" s="38">
        <v>-125388368</v>
      </c>
      <c r="AG368" s="38">
        <v>996.44799999999998</v>
      </c>
      <c r="AH368" s="38">
        <v>5.7096913030000001E-4</v>
      </c>
      <c r="AI368" s="38">
        <v>1165684.1048999999</v>
      </c>
      <c r="AJ368" s="42">
        <v>750</v>
      </c>
      <c r="AK368" s="38">
        <v>3</v>
      </c>
      <c r="AL368" s="38">
        <v>55</v>
      </c>
      <c r="AM368" s="38">
        <v>1</v>
      </c>
      <c r="AN368" s="38">
        <v>32</v>
      </c>
      <c r="AO368" s="38">
        <v>2</v>
      </c>
      <c r="AP368" s="38">
        <v>65</v>
      </c>
      <c r="AQ368" s="38">
        <v>2</v>
      </c>
    </row>
    <row r="369" spans="1:67">
      <c r="A369" s="38" t="s">
        <v>63</v>
      </c>
      <c r="B369" s="38" t="s">
        <v>155</v>
      </c>
      <c r="C369" s="38" t="s">
        <v>969</v>
      </c>
      <c r="D369" s="38" t="s">
        <v>970</v>
      </c>
      <c r="E369" s="39">
        <v>70.937449999999998</v>
      </c>
      <c r="F369" s="38">
        <v>5.43</v>
      </c>
      <c r="G369" s="76">
        <v>-92070</v>
      </c>
      <c r="H369" s="78">
        <v>14.27</v>
      </c>
      <c r="I369" s="44">
        <v>2115</v>
      </c>
      <c r="J369" s="38" t="s">
        <v>971</v>
      </c>
      <c r="K369" s="45">
        <v>1500</v>
      </c>
      <c r="L369" s="38">
        <v>0</v>
      </c>
      <c r="M369" s="38" t="s">
        <v>237</v>
      </c>
      <c r="N369" s="38">
        <v>11.16</v>
      </c>
      <c r="O369" s="38">
        <v>1E-3</v>
      </c>
      <c r="P369" s="38">
        <v>0</v>
      </c>
      <c r="Q369" s="38">
        <v>0</v>
      </c>
      <c r="R369" s="38">
        <v>0</v>
      </c>
      <c r="S369" s="38">
        <v>-3782</v>
      </c>
      <c r="T369" s="42">
        <v>2115</v>
      </c>
      <c r="U369" s="38">
        <v>0.32655000000000101</v>
      </c>
      <c r="V369" s="38">
        <v>8.7698218947766122</v>
      </c>
      <c r="W369" s="38">
        <v>1.1496734999999999E-3</v>
      </c>
      <c r="X369" s="38">
        <v>84277</v>
      </c>
      <c r="Y369" s="38">
        <v>249.11199999999999</v>
      </c>
      <c r="Z369" s="38">
        <v>-9.5337425000000008E-8</v>
      </c>
      <c r="AA369" s="38">
        <v>-94592.021949999995</v>
      </c>
      <c r="AB369" s="38">
        <v>980</v>
      </c>
      <c r="AC369" s="38">
        <v>2.5075497999999996</v>
      </c>
      <c r="AD369" s="38">
        <v>-5.6046020392830371</v>
      </c>
      <c r="AE369" s="38">
        <v>6.6735000000000167E-6</v>
      </c>
      <c r="AF369" s="38">
        <v>127677</v>
      </c>
      <c r="AG369" s="38">
        <v>249.11199999999999</v>
      </c>
      <c r="AH369" s="38">
        <v>-9.5337425000000008E-8</v>
      </c>
      <c r="AI369" s="38">
        <v>-94172.951149999994</v>
      </c>
      <c r="AJ369" s="38">
        <v>1360</v>
      </c>
      <c r="AK369" s="38">
        <v>2.2785502000000015</v>
      </c>
      <c r="AL369" s="38">
        <v>-4.5508768062360332</v>
      </c>
      <c r="AM369" s="38">
        <v>4.4267349999999999E-4</v>
      </c>
      <c r="AN369" s="38">
        <v>100977</v>
      </c>
      <c r="AO369" s="38">
        <v>249.11199999999999</v>
      </c>
      <c r="AP369" s="38">
        <v>-9.5337425000000008E-8</v>
      </c>
      <c r="AQ369" s="42">
        <v>-94145.700249999994</v>
      </c>
      <c r="AR369" s="38">
        <v>1410</v>
      </c>
      <c r="AS369" s="38">
        <v>2.8675499000000002</v>
      </c>
      <c r="AT369" s="38">
        <v>-8.909176809726695</v>
      </c>
      <c r="AU369" s="38">
        <v>3.7767349999999993E-4</v>
      </c>
      <c r="AV369" s="38">
        <v>100977</v>
      </c>
      <c r="AW369">
        <v>249.11199999999999</v>
      </c>
      <c r="AX369">
        <v>-9.5337425000000008E-8</v>
      </c>
      <c r="AY369">
        <v>-93893.436549999999</v>
      </c>
      <c r="AZ369">
        <v>1500</v>
      </c>
      <c r="BA369">
        <v>3.4425498999999995</v>
      </c>
      <c r="BB369">
        <v>-12.44723510174807</v>
      </c>
      <c r="BC369">
        <v>-2.9683850000000007E-4</v>
      </c>
      <c r="BD369">
        <v>36594.5</v>
      </c>
      <c r="BE369">
        <v>249.11199999999999</v>
      </c>
      <c r="BF369">
        <v>1.6200075E-8</v>
      </c>
      <c r="BG369">
        <v>-93709.436549999999</v>
      </c>
      <c r="BH369">
        <v>1517</v>
      </c>
      <c r="BI369">
        <v>6.2635499999999986</v>
      </c>
      <c r="BJ369">
        <v>-31.194029924673607</v>
      </c>
      <c r="BK369">
        <v>-1.2318385E-3</v>
      </c>
      <c r="BL369">
        <v>36594.5</v>
      </c>
      <c r="BM369">
        <v>249.11199999999999</v>
      </c>
      <c r="BN369">
        <v>1.6200075E-8</v>
      </c>
      <c r="BO369">
        <v>-94463.684550000005</v>
      </c>
    </row>
    <row r="370" spans="1:67">
      <c r="A370" s="38" t="s">
        <v>972</v>
      </c>
      <c r="B370" s="38" t="s">
        <v>155</v>
      </c>
      <c r="C370" s="38" t="s">
        <v>973</v>
      </c>
      <c r="D370" s="38" t="s">
        <v>974</v>
      </c>
      <c r="E370" s="39">
        <v>86.936849999999993</v>
      </c>
      <c r="F370" s="38">
        <v>5.0259999999999998</v>
      </c>
      <c r="G370" s="76">
        <v>-124290</v>
      </c>
      <c r="H370" s="78">
        <v>12.68</v>
      </c>
      <c r="I370" s="38">
        <v>800</v>
      </c>
      <c r="J370" s="38" t="s">
        <v>946</v>
      </c>
      <c r="K370" s="42">
        <v>800</v>
      </c>
      <c r="L370" s="38">
        <v>1.5550999999999995</v>
      </c>
      <c r="M370" s="38">
        <v>21.792413520046807</v>
      </c>
      <c r="N370" s="38">
        <v>3.35323E-4</v>
      </c>
      <c r="O370" s="38">
        <v>254989</v>
      </c>
      <c r="P370" s="38">
        <v>498.22399999999999</v>
      </c>
      <c r="Q370" s="38">
        <v>3.240015E-8</v>
      </c>
      <c r="R370" s="38">
        <v>-129806.7788</v>
      </c>
      <c r="S370" s="42">
        <v>800</v>
      </c>
      <c r="T370" s="38">
        <v>2</v>
      </c>
      <c r="U370" s="38">
        <v>55</v>
      </c>
      <c r="V370" s="38">
        <v>1</v>
      </c>
      <c r="W370" s="38">
        <v>65</v>
      </c>
      <c r="X370" s="38">
        <v>1</v>
      </c>
    </row>
    <row r="371" spans="1:67">
      <c r="A371" s="38" t="s">
        <v>972</v>
      </c>
      <c r="B371" s="49" t="s">
        <v>155</v>
      </c>
      <c r="C371" s="38" t="s">
        <v>973</v>
      </c>
      <c r="D371" s="38"/>
      <c r="E371" s="39">
        <v>86.936849999999993</v>
      </c>
      <c r="F371" s="38">
        <v>5.1890000000000001</v>
      </c>
      <c r="G371" s="76">
        <v>-124290</v>
      </c>
      <c r="H371" s="78">
        <v>12.561999999999999</v>
      </c>
      <c r="I371" s="38">
        <v>800</v>
      </c>
      <c r="J371" s="38" t="s">
        <v>946</v>
      </c>
      <c r="K371" s="42">
        <v>800</v>
      </c>
      <c r="L371" s="38">
        <v>2.0601009999999995</v>
      </c>
      <c r="M371" s="38">
        <v>18.584746658738254</v>
      </c>
      <c r="N371" s="38">
        <v>-4.1676999999999947E-5</v>
      </c>
      <c r="O371" s="38">
        <v>240039</v>
      </c>
      <c r="P371" s="38">
        <v>498.22399999999999</v>
      </c>
      <c r="Q371" s="38">
        <v>3.240015E-8</v>
      </c>
      <c r="R371" s="38">
        <v>-129589.7788</v>
      </c>
      <c r="S371" s="42">
        <v>800</v>
      </c>
      <c r="T371" s="38">
        <v>2</v>
      </c>
      <c r="U371" s="38">
        <v>62</v>
      </c>
      <c r="V371" s="38">
        <v>1</v>
      </c>
      <c r="W371" s="38">
        <v>73</v>
      </c>
      <c r="X371" s="38">
        <v>2</v>
      </c>
    </row>
    <row r="372" spans="1:67">
      <c r="A372" s="38" t="s">
        <v>975</v>
      </c>
      <c r="B372" s="38" t="s">
        <v>161</v>
      </c>
      <c r="C372" s="38" t="s">
        <v>976</v>
      </c>
      <c r="D372" s="38" t="s">
        <v>977</v>
      </c>
      <c r="E372" s="39">
        <v>87.004050000000007</v>
      </c>
      <c r="F372" s="38">
        <v>3.99</v>
      </c>
      <c r="G372" s="76">
        <v>-51200</v>
      </c>
      <c r="H372" s="78">
        <v>19.2</v>
      </c>
      <c r="I372" s="38">
        <v>1900</v>
      </c>
      <c r="J372" s="38" t="s">
        <v>978</v>
      </c>
      <c r="K372" s="38">
        <v>1803</v>
      </c>
      <c r="L372" s="38">
        <v>6200</v>
      </c>
      <c r="M372" s="38" t="s">
        <v>152</v>
      </c>
      <c r="N372" s="38">
        <v>16</v>
      </c>
      <c r="O372" s="38">
        <v>0</v>
      </c>
      <c r="P372" s="38">
        <v>0</v>
      </c>
      <c r="Q372" s="38">
        <v>0</v>
      </c>
      <c r="R372" s="38">
        <v>0</v>
      </c>
      <c r="S372" s="38">
        <v>-2578</v>
      </c>
      <c r="T372" s="42">
        <v>1900</v>
      </c>
      <c r="U372" s="38">
        <v>-0.9123001999999989</v>
      </c>
      <c r="V372" s="38">
        <v>0.78638318449853273</v>
      </c>
      <c r="W372" s="38">
        <v>2.24837E-3</v>
      </c>
      <c r="X372" s="38">
        <v>-19486</v>
      </c>
      <c r="Y372" s="38">
        <v>0</v>
      </c>
      <c r="Z372" s="38">
        <v>-4.6900249999999999E-7</v>
      </c>
      <c r="AA372" s="38">
        <v>-51165.932099999998</v>
      </c>
      <c r="AB372" s="38">
        <v>368.3</v>
      </c>
      <c r="AC372" s="38">
        <v>-3.1753001999999988</v>
      </c>
      <c r="AD372" s="38">
        <v>15.969328870439199</v>
      </c>
      <c r="AE372" s="38">
        <v>3.9943699999999997E-3</v>
      </c>
      <c r="AF372" s="38">
        <v>58314</v>
      </c>
      <c r="AG372" s="38">
        <v>0</v>
      </c>
      <c r="AH372" s="38">
        <v>-4.6900249999999999E-7</v>
      </c>
      <c r="AI372" s="38">
        <v>-52281.040699999998</v>
      </c>
      <c r="AJ372" s="38">
        <v>388.36</v>
      </c>
      <c r="AK372" s="38">
        <v>-11.3023001</v>
      </c>
      <c r="AL372" s="38">
        <v>63.894857955763513</v>
      </c>
      <c r="AM372" s="38">
        <v>1.6505370000000002E-2</v>
      </c>
      <c r="AN372" s="38">
        <v>58314</v>
      </c>
      <c r="AO372" s="38">
        <v>0</v>
      </c>
      <c r="AP372" s="38">
        <v>-4.6900249999999999E-7</v>
      </c>
      <c r="AQ372" s="38">
        <v>-53963.289880299999</v>
      </c>
      <c r="AR372" s="38">
        <v>432</v>
      </c>
      <c r="AS372" s="38">
        <v>-5.8783001000000006</v>
      </c>
      <c r="AT372" s="38">
        <v>37.866843921780386</v>
      </c>
      <c r="AU372" s="38">
        <v>5.6363699999999999E-3</v>
      </c>
      <c r="AV372" s="38">
        <v>603314</v>
      </c>
      <c r="AW372" s="38">
        <v>0</v>
      </c>
      <c r="AX372" s="38">
        <v>-4.6900249999999999E-7</v>
      </c>
      <c r="AY372" s="38">
        <v>-56171.686199999996</v>
      </c>
      <c r="AZ372" s="38">
        <v>881.8</v>
      </c>
      <c r="BA372" s="38">
        <v>-5.0025002000000001</v>
      </c>
      <c r="BB372" s="38">
        <v>47.324686635049282</v>
      </c>
      <c r="BC372" s="38">
        <v>4.1977999999999998E-3</v>
      </c>
      <c r="BD372" s="38">
        <v>44332.5</v>
      </c>
      <c r="BE372" s="38">
        <v>0</v>
      </c>
      <c r="BF372" s="38">
        <v>-4.7800249999999998E-7</v>
      </c>
      <c r="BG372" s="38">
        <v>-67991.304100000008</v>
      </c>
      <c r="BH372" s="38">
        <v>980</v>
      </c>
      <c r="BI372" s="38">
        <v>-2.8215003999999979</v>
      </c>
      <c r="BJ372" s="38">
        <v>32.950262700989548</v>
      </c>
      <c r="BK372" s="38">
        <v>3.0547999999999999E-3</v>
      </c>
      <c r="BL372" s="38">
        <v>87732.5</v>
      </c>
      <c r="BM372" s="38">
        <v>0</v>
      </c>
      <c r="BN372" s="38">
        <v>-4.7800249999999998E-7</v>
      </c>
      <c r="BO372" s="38">
        <v>-67572.233299999993</v>
      </c>
    </row>
    <row r="373" spans="1:67">
      <c r="A373" s="38" t="s">
        <v>979</v>
      </c>
      <c r="B373" s="38" t="s">
        <v>155</v>
      </c>
      <c r="C373" s="38" t="s">
        <v>980</v>
      </c>
      <c r="D373" s="38" t="s">
        <v>981</v>
      </c>
      <c r="E373" s="39">
        <v>131.02175</v>
      </c>
      <c r="F373" s="38">
        <v>3.72</v>
      </c>
      <c r="G373" s="76">
        <v>-315700</v>
      </c>
      <c r="H373" s="78">
        <v>21.3</v>
      </c>
      <c r="I373" s="38">
        <v>1800</v>
      </c>
      <c r="J373" s="38" t="s">
        <v>954</v>
      </c>
      <c r="K373" s="42">
        <v>1800</v>
      </c>
      <c r="L373" s="38">
        <v>4.6619108999999987</v>
      </c>
      <c r="M373" s="38">
        <v>16.053662894862782</v>
      </c>
      <c r="N373" s="38">
        <v>-1.2873325000000001E-3</v>
      </c>
      <c r="O373" s="38">
        <v>342107.30099999998</v>
      </c>
      <c r="P373" s="38">
        <v>747.33600000000001</v>
      </c>
      <c r="Q373" s="38">
        <v>2.0933272500000002E-7</v>
      </c>
      <c r="R373" s="38">
        <v>-323160.47594999999</v>
      </c>
      <c r="S373" s="38">
        <v>980</v>
      </c>
      <c r="T373" s="38">
        <v>6.8429107000000009</v>
      </c>
      <c r="U373" s="38">
        <v>1.6792389608030476</v>
      </c>
      <c r="V373" s="38">
        <v>-2.4303325000000001E-3</v>
      </c>
      <c r="W373" s="38">
        <v>385507.30099999998</v>
      </c>
      <c r="X373" s="38">
        <v>747.33600000000001</v>
      </c>
      <c r="Y373" s="38">
        <v>2.0933272500000002E-7</v>
      </c>
      <c r="Z373" s="38">
        <v>-322741.40515000001</v>
      </c>
      <c r="AA373" s="38">
        <v>1360</v>
      </c>
      <c r="AB373" s="38">
        <v>6.6139110999999993</v>
      </c>
      <c r="AC373" s="38">
        <v>2.7329641938501368</v>
      </c>
      <c r="AD373" s="38">
        <v>-1.9943324999999999E-3</v>
      </c>
      <c r="AE373" s="38">
        <v>358807.30099999998</v>
      </c>
      <c r="AF373" s="38">
        <v>747.33600000000001</v>
      </c>
      <c r="AG373" s="38">
        <v>2.0933272500000002E-7</v>
      </c>
      <c r="AH373" s="38">
        <v>-322714.15425000002</v>
      </c>
      <c r="AI373" s="38">
        <v>1410</v>
      </c>
      <c r="AJ373" s="38">
        <v>7.2029108000000015</v>
      </c>
      <c r="AK373" s="38">
        <v>-1.6253358096406316</v>
      </c>
      <c r="AL373" s="38">
        <v>-2.0593325000000003E-3</v>
      </c>
      <c r="AM373" s="38">
        <v>358807.30099999998</v>
      </c>
      <c r="AN373" s="38">
        <v>747.33600000000001</v>
      </c>
      <c r="AO373" s="38">
        <v>2.0933272500000002E-7</v>
      </c>
      <c r="AP373" s="38">
        <v>-322461.89055000001</v>
      </c>
      <c r="AQ373" s="38">
        <v>1517</v>
      </c>
      <c r="AR373" s="38">
        <v>10.023910900000001</v>
      </c>
      <c r="AS373" s="38">
        <v>-20.372130632566154</v>
      </c>
      <c r="AT373" s="38">
        <v>-2.9943324999999999E-3</v>
      </c>
      <c r="AU373" s="38">
        <v>358807.30099999998</v>
      </c>
      <c r="AV373" s="38">
        <v>747.33600000000001</v>
      </c>
      <c r="AW373" s="38">
        <v>2.0933272500000002E-7</v>
      </c>
      <c r="AX373" s="38">
        <v>-323216.13854999997</v>
      </c>
      <c r="AY373" s="38">
        <v>1687</v>
      </c>
      <c r="AZ373" s="38">
        <v>10.839550900000003</v>
      </c>
      <c r="BA373" s="38">
        <v>-18.084763147796707</v>
      </c>
      <c r="BB373" s="38">
        <v>-3.7367955E-3</v>
      </c>
      <c r="BC373" s="38">
        <v>399466</v>
      </c>
      <c r="BD373" s="38">
        <v>747.33600000000001</v>
      </c>
      <c r="BE373" s="38">
        <v>2.6993222500000001E-7</v>
      </c>
      <c r="BF373" s="38">
        <v>-335501.48824999999</v>
      </c>
      <c r="BG373" s="42">
        <v>1800</v>
      </c>
      <c r="BH373" s="38">
        <v>3</v>
      </c>
      <c r="BI373" s="38">
        <v>55</v>
      </c>
      <c r="BJ373" s="38">
        <v>1</v>
      </c>
      <c r="BK373" s="38">
        <v>85</v>
      </c>
      <c r="BL373" s="38">
        <v>1</v>
      </c>
      <c r="BM373" s="38">
        <v>65</v>
      </c>
      <c r="BN373" s="38">
        <v>1.5</v>
      </c>
    </row>
    <row r="374" spans="1:67">
      <c r="A374" s="37" t="s">
        <v>42</v>
      </c>
      <c r="B374" t="s">
        <v>149</v>
      </c>
      <c r="C374" t="s">
        <v>982</v>
      </c>
      <c r="E374" s="39">
        <v>95.94</v>
      </c>
      <c r="F374">
        <v>10.199999999999999</v>
      </c>
      <c r="G374" s="75">
        <v>0</v>
      </c>
      <c r="H374" s="77">
        <v>6.85</v>
      </c>
      <c r="I374" s="40">
        <v>5000</v>
      </c>
      <c r="J374" s="38" t="s">
        <v>983</v>
      </c>
      <c r="K374">
        <v>2896</v>
      </c>
      <c r="L374">
        <v>8600</v>
      </c>
      <c r="M374" t="s">
        <v>152</v>
      </c>
      <c r="N374">
        <v>9</v>
      </c>
      <c r="O374">
        <v>0</v>
      </c>
      <c r="P374">
        <v>0</v>
      </c>
      <c r="Q374">
        <v>0</v>
      </c>
      <c r="R374">
        <v>0</v>
      </c>
      <c r="S374">
        <v>4020</v>
      </c>
      <c r="T374">
        <v>4950</v>
      </c>
      <c r="U374">
        <v>141160</v>
      </c>
      <c r="V374" t="s">
        <v>153</v>
      </c>
      <c r="W374">
        <v>12.7</v>
      </c>
      <c r="X374">
        <v>0</v>
      </c>
      <c r="Y374">
        <v>0</v>
      </c>
      <c r="Z374">
        <v>0</v>
      </c>
      <c r="AA374">
        <v>0</v>
      </c>
      <c r="AB374">
        <v>126885</v>
      </c>
      <c r="AC374" s="41">
        <v>5000</v>
      </c>
      <c r="AD374" s="38">
        <v>1</v>
      </c>
      <c r="AE374" s="38">
        <v>56</v>
      </c>
      <c r="AF374" s="38">
        <v>1</v>
      </c>
    </row>
    <row r="375" spans="1:67">
      <c r="A375" s="38" t="s">
        <v>42</v>
      </c>
      <c r="B375" s="38" t="s">
        <v>184</v>
      </c>
      <c r="C375" s="38" t="s">
        <v>982</v>
      </c>
      <c r="D375" s="38"/>
      <c r="E375" s="39">
        <v>95.94</v>
      </c>
      <c r="F375" s="38">
        <v>3.9199999999999999E-3</v>
      </c>
      <c r="G375" s="76">
        <v>157500</v>
      </c>
      <c r="H375" s="78">
        <v>43.460999999999999</v>
      </c>
      <c r="I375" s="40">
        <v>5000</v>
      </c>
      <c r="J375" s="38" t="s">
        <v>983</v>
      </c>
      <c r="K375" s="45">
        <v>3000</v>
      </c>
      <c r="L375" s="38">
        <v>0</v>
      </c>
      <c r="M375" s="38" t="s">
        <v>237</v>
      </c>
      <c r="N375" s="38">
        <v>-3.9460000000000002</v>
      </c>
      <c r="O375" s="38">
        <v>1.665E-3</v>
      </c>
      <c r="P375" s="38">
        <v>0</v>
      </c>
      <c r="Q375" s="38">
        <v>0</v>
      </c>
      <c r="R375" s="38">
        <v>0</v>
      </c>
      <c r="S375" s="38">
        <v>10969</v>
      </c>
      <c r="T375" s="42">
        <v>5000</v>
      </c>
      <c r="U375" s="38">
        <v>3.1924999999999999</v>
      </c>
      <c r="V375" s="38">
        <v>-62.419790388743877</v>
      </c>
      <c r="W375" s="38">
        <v>-4.2142000000000004E-4</v>
      </c>
      <c r="X375" s="38">
        <v>5720.5</v>
      </c>
      <c r="Y375" s="38">
        <v>162.62201999999996</v>
      </c>
      <c r="Z375" s="38">
        <v>1.2495350000000001E-7</v>
      </c>
      <c r="AA375" s="45">
        <v>156978.57120000001</v>
      </c>
      <c r="AB375" s="38">
        <v>2896</v>
      </c>
      <c r="AC375" s="38">
        <v>-1.2363</v>
      </c>
      <c r="AD375" s="38">
        <v>-19.229286368403056</v>
      </c>
      <c r="AE375" s="38">
        <v>1.4858300000000001E-3</v>
      </c>
      <c r="AF375" s="38">
        <v>-58945</v>
      </c>
      <c r="AG375" s="38">
        <v>-398.93797999999998</v>
      </c>
      <c r="AH375" s="38">
        <v>-1.2650049999999999E-7</v>
      </c>
      <c r="AI375" s="38">
        <v>154393</v>
      </c>
      <c r="AJ375" s="38">
        <v>3000</v>
      </c>
      <c r="AK375" s="38">
        <v>12.946</v>
      </c>
      <c r="AL375" s="38">
        <v>-135.10606602350379</v>
      </c>
      <c r="AM375" s="38">
        <v>-1.665E-3</v>
      </c>
      <c r="AN375" s="38">
        <v>0</v>
      </c>
      <c r="AO375" s="38">
        <v>0</v>
      </c>
      <c r="AP375" s="38">
        <v>0</v>
      </c>
      <c r="AQ375" s="38">
        <v>164449</v>
      </c>
      <c r="AR375" s="38">
        <v>4950</v>
      </c>
      <c r="AS375" s="38">
        <v>0</v>
      </c>
      <c r="AT375" s="38">
        <v>0</v>
      </c>
      <c r="AU375" s="38">
        <v>0</v>
      </c>
      <c r="AV375" s="38">
        <v>0</v>
      </c>
      <c r="AW375" s="38">
        <v>0</v>
      </c>
      <c r="AX375" s="38">
        <v>0</v>
      </c>
      <c r="AY375" s="38">
        <v>0</v>
      </c>
      <c r="AZ375" s="42">
        <v>5000</v>
      </c>
      <c r="BA375" s="38">
        <v>1</v>
      </c>
      <c r="BB375" s="38">
        <v>56</v>
      </c>
      <c r="BC375" s="38">
        <v>1</v>
      </c>
    </row>
    <row r="376" spans="1:67">
      <c r="A376" s="38" t="s">
        <v>984</v>
      </c>
      <c r="B376" s="38" t="s">
        <v>184</v>
      </c>
      <c r="C376" s="38" t="s">
        <v>985</v>
      </c>
      <c r="D376" s="38"/>
      <c r="E376" s="39">
        <v>264.00239999999997</v>
      </c>
      <c r="F376" s="38">
        <v>1.0789999999999999E-2</v>
      </c>
      <c r="G376" s="76">
        <v>-218900</v>
      </c>
      <c r="H376" s="78">
        <v>120.077</v>
      </c>
      <c r="I376" s="38">
        <v>600</v>
      </c>
      <c r="J376" s="38" t="s">
        <v>983</v>
      </c>
      <c r="K376" s="42">
        <v>600</v>
      </c>
      <c r="L376" s="38">
        <v>79.684000999999981</v>
      </c>
      <c r="M376" s="38">
        <v>-677.17051339305351</v>
      </c>
      <c r="N376" s="38">
        <v>-1.7210777E-2</v>
      </c>
      <c r="O376" s="38">
        <v>991695</v>
      </c>
      <c r="P376" s="38">
        <v>7139.887999999999</v>
      </c>
      <c r="Q376" s="38">
        <v>6.3266924999999994E-7</v>
      </c>
      <c r="R376" s="38">
        <v>-264933.00770000002</v>
      </c>
      <c r="S376" s="42">
        <v>600</v>
      </c>
      <c r="T376" s="38">
        <v>3</v>
      </c>
      <c r="U376" s="38">
        <v>15</v>
      </c>
      <c r="V376" s="38">
        <v>6</v>
      </c>
      <c r="W376" s="38">
        <v>65</v>
      </c>
      <c r="X376" s="38">
        <v>3</v>
      </c>
      <c r="Y376" s="38">
        <v>56</v>
      </c>
      <c r="Z376" s="38">
        <v>1</v>
      </c>
    </row>
    <row r="377" spans="1:67">
      <c r="A377" s="38" t="s">
        <v>986</v>
      </c>
      <c r="B377" s="38" t="s">
        <v>161</v>
      </c>
      <c r="C377" s="38" t="s">
        <v>987</v>
      </c>
      <c r="D377" s="38"/>
      <c r="E377" s="39">
        <v>203.89099999999999</v>
      </c>
      <c r="F377" s="38">
        <v>8.9</v>
      </c>
      <c r="G377" s="76">
        <v>-11900</v>
      </c>
      <c r="H377" s="78">
        <v>15.72</v>
      </c>
      <c r="I377" s="38">
        <v>3000</v>
      </c>
      <c r="J377" s="38" t="s">
        <v>983</v>
      </c>
      <c r="K377" s="38">
        <v>1500</v>
      </c>
      <c r="L377" s="38">
        <v>5220</v>
      </c>
      <c r="M377" s="38" t="s">
        <v>165</v>
      </c>
      <c r="N377" s="38">
        <v>19.319901000000002</v>
      </c>
      <c r="O377" s="38">
        <v>9.5073800000000002E-4</v>
      </c>
      <c r="P377" s="38">
        <v>476914</v>
      </c>
      <c r="Q377" s="38">
        <v>0</v>
      </c>
      <c r="R377" s="38">
        <v>0</v>
      </c>
      <c r="S377" s="38">
        <v>-3437</v>
      </c>
      <c r="T377" s="38">
        <v>2795</v>
      </c>
      <c r="U377" s="38">
        <v>16840</v>
      </c>
      <c r="V377" s="38" t="s">
        <v>152</v>
      </c>
      <c r="W377" s="38">
        <v>24</v>
      </c>
      <c r="X377" s="38">
        <v>0</v>
      </c>
      <c r="Y377" s="38">
        <v>0</v>
      </c>
      <c r="Z377" s="38">
        <v>0</v>
      </c>
      <c r="AA377" s="38">
        <v>0</v>
      </c>
      <c r="AB377" s="38">
        <v>7920</v>
      </c>
      <c r="AC377" s="42">
        <v>3000</v>
      </c>
      <c r="AD377" s="38">
        <v>24.697199999999995</v>
      </c>
      <c r="AE377" s="38">
        <v>-215.32267988302937</v>
      </c>
      <c r="AF377" s="38">
        <v>-7.479266E-3</v>
      </c>
      <c r="AG377" s="38">
        <v>313236</v>
      </c>
      <c r="AH377" s="38">
        <v>1970.3959999999997</v>
      </c>
      <c r="AI377" s="38">
        <v>7.1162429999999994E-7</v>
      </c>
      <c r="AJ377" s="38">
        <v>-24275.8639</v>
      </c>
      <c r="AK377" s="38">
        <v>1500</v>
      </c>
      <c r="AL377" s="38">
        <v>20.841398999999996</v>
      </c>
      <c r="AM377" s="38">
        <v>-190.93938913737728</v>
      </c>
      <c r="AN377" s="38">
        <v>-5.7010440000000006E-3</v>
      </c>
      <c r="AO377" s="38">
        <v>435894.5</v>
      </c>
      <c r="AP377" s="38">
        <v>1970.3959999999997</v>
      </c>
      <c r="AQ377" s="38">
        <v>5.502438E-7</v>
      </c>
      <c r="AR377" s="38">
        <v>-22091.8639</v>
      </c>
      <c r="AS377" s="38">
        <v>2795</v>
      </c>
      <c r="AT377" s="38">
        <v>16.161299999999997</v>
      </c>
      <c r="AU377" s="38">
        <v>-160.49015004426838</v>
      </c>
      <c r="AV377" s="38">
        <v>-4.7503060000000001E-3</v>
      </c>
      <c r="AW377" s="38">
        <v>197437.5</v>
      </c>
      <c r="AX377" s="38">
        <v>1970.3959999999997</v>
      </c>
      <c r="AY377" s="38">
        <v>5.502438E-7</v>
      </c>
      <c r="AZ377" s="38">
        <v>-10734.8639</v>
      </c>
      <c r="BA377" s="38">
        <v>2896</v>
      </c>
      <c r="BB377" s="38">
        <v>7.3036999999999992</v>
      </c>
      <c r="BC377" s="38">
        <v>-74.109142003586811</v>
      </c>
      <c r="BD377" s="38">
        <v>-9.3580599999999996E-4</v>
      </c>
      <c r="BE377" s="38">
        <v>68106.5</v>
      </c>
      <c r="BF377" s="38">
        <v>847.27599999999995</v>
      </c>
      <c r="BG377" s="38">
        <v>4.7335799999999997E-8</v>
      </c>
      <c r="BH377" s="38">
        <v>-15906.006300000001</v>
      </c>
      <c r="BI377" s="42">
        <v>3000</v>
      </c>
      <c r="BJ377" s="38">
        <v>2</v>
      </c>
      <c r="BK377" s="38">
        <v>56</v>
      </c>
      <c r="BL377" s="38">
        <v>2</v>
      </c>
      <c r="BM377" s="38">
        <v>15</v>
      </c>
      <c r="BN377" s="38">
        <v>1</v>
      </c>
    </row>
    <row r="378" spans="1:67">
      <c r="A378" s="38" t="s">
        <v>988</v>
      </c>
      <c r="B378" s="38" t="s">
        <v>207</v>
      </c>
      <c r="C378" s="38" t="s">
        <v>989</v>
      </c>
      <c r="D378" s="38"/>
      <c r="E378" s="39">
        <v>107.95099999999999</v>
      </c>
      <c r="F378" s="38">
        <v>8.1999999999999993</v>
      </c>
      <c r="G378" s="76">
        <v>-6800</v>
      </c>
      <c r="H378" s="78">
        <v>8.76</v>
      </c>
      <c r="I378" s="38">
        <v>1500</v>
      </c>
      <c r="J378" s="38" t="s">
        <v>983</v>
      </c>
      <c r="K378" s="42">
        <v>1500</v>
      </c>
      <c r="L378" s="38">
        <v>8.803801</v>
      </c>
      <c r="M378" s="38">
        <v>-74.023529526020397</v>
      </c>
      <c r="N378" s="38">
        <v>-2.7582606E-3</v>
      </c>
      <c r="O378" s="38">
        <v>67012</v>
      </c>
      <c r="P378" s="38">
        <v>581.55797999999982</v>
      </c>
      <c r="Q378" s="38">
        <v>2.9878980000000001E-7</v>
      </c>
      <c r="R378" s="38">
        <v>-9874.4350999999988</v>
      </c>
      <c r="S378" s="42">
        <v>1500</v>
      </c>
      <c r="T378" s="38">
        <v>2</v>
      </c>
      <c r="U378" s="38">
        <v>56</v>
      </c>
      <c r="V378" s="38">
        <v>1</v>
      </c>
      <c r="W378" s="38">
        <v>15</v>
      </c>
      <c r="X378" s="38">
        <v>1</v>
      </c>
    </row>
    <row r="379" spans="1:67">
      <c r="A379" s="38" t="s">
        <v>990</v>
      </c>
      <c r="B379" s="38" t="s">
        <v>155</v>
      </c>
      <c r="C379" s="38" t="s">
        <v>991</v>
      </c>
      <c r="D379" s="38"/>
      <c r="E379" s="39">
        <v>102.94337</v>
      </c>
      <c r="F379" s="38">
        <v>9.6880000000000006</v>
      </c>
      <c r="G379" s="76">
        <v>-9750</v>
      </c>
      <c r="H379" s="78">
        <v>7.55</v>
      </c>
      <c r="I379" s="38">
        <v>1500</v>
      </c>
      <c r="J379" s="38" t="s">
        <v>983</v>
      </c>
      <c r="K379" s="42">
        <v>1500</v>
      </c>
      <c r="L379" s="38">
        <v>7.8991398000000004</v>
      </c>
      <c r="M379" s="38">
        <v>-56.27817017233744</v>
      </c>
      <c r="N379" s="38">
        <v>-4.1673185000000003E-3</v>
      </c>
      <c r="O379" s="38">
        <v>146208.375</v>
      </c>
      <c r="P379" s="38">
        <v>626.22299999999996</v>
      </c>
      <c r="Q379" s="38">
        <v>4.1866906249999996E-7</v>
      </c>
      <c r="R379" s="38">
        <v>-14130.053100000001</v>
      </c>
      <c r="S379" s="42">
        <v>1500</v>
      </c>
      <c r="T379" s="38">
        <v>2</v>
      </c>
      <c r="U379" s="38">
        <v>57</v>
      </c>
      <c r="V379" s="38">
        <v>0.25</v>
      </c>
      <c r="W379" s="38">
        <v>56</v>
      </c>
      <c r="X379" s="38">
        <v>1</v>
      </c>
    </row>
    <row r="380" spans="1:67">
      <c r="A380" s="38" t="s">
        <v>70</v>
      </c>
      <c r="B380" s="38" t="s">
        <v>184</v>
      </c>
      <c r="C380" s="38" t="s">
        <v>992</v>
      </c>
      <c r="D380" s="38"/>
      <c r="E380" s="39">
        <v>111.93939999999999</v>
      </c>
      <c r="F380" s="38">
        <v>4.5900000000000003E-3</v>
      </c>
      <c r="G380" s="76">
        <v>74321</v>
      </c>
      <c r="H380" s="78">
        <v>57.756999999999998</v>
      </c>
      <c r="I380" s="38">
        <v>2000</v>
      </c>
      <c r="J380" s="38" t="s">
        <v>983</v>
      </c>
      <c r="K380" s="42">
        <v>2000</v>
      </c>
      <c r="L380" s="38">
        <v>11.128350000000001</v>
      </c>
      <c r="M380" s="38">
        <v>-121.93338117518266</v>
      </c>
      <c r="N380" s="38">
        <v>-2.2240885000000001E-3</v>
      </c>
      <c r="O380" s="38">
        <v>108810</v>
      </c>
      <c r="P380" s="38">
        <v>810.67199999999991</v>
      </c>
      <c r="Q380" s="38">
        <v>2.67654075E-7</v>
      </c>
      <c r="R380" s="38">
        <v>69726.814350000001</v>
      </c>
      <c r="S380" s="42">
        <v>2000</v>
      </c>
      <c r="T380" s="38">
        <v>2</v>
      </c>
      <c r="U380" s="38">
        <v>56</v>
      </c>
      <c r="V380" s="38">
        <v>1</v>
      </c>
      <c r="W380" s="38">
        <v>65</v>
      </c>
      <c r="X380" s="38">
        <v>0.5</v>
      </c>
    </row>
    <row r="381" spans="1:67">
      <c r="A381" s="38" t="s">
        <v>71</v>
      </c>
      <c r="B381" s="38" t="s">
        <v>155</v>
      </c>
      <c r="C381" s="38" t="s">
        <v>993</v>
      </c>
      <c r="D381" s="38" t="s">
        <v>994</v>
      </c>
      <c r="E381" s="39">
        <v>127.9388</v>
      </c>
      <c r="F381" s="38">
        <v>6.47</v>
      </c>
      <c r="G381" s="76">
        <v>-140760</v>
      </c>
      <c r="H381" s="78">
        <v>11.06</v>
      </c>
      <c r="I381" s="38">
        <v>2000</v>
      </c>
      <c r="J381" s="38" t="s">
        <v>983</v>
      </c>
      <c r="K381" s="42">
        <v>2000</v>
      </c>
      <c r="L381" s="38">
        <v>-0.77639900000000139</v>
      </c>
      <c r="M381" s="38">
        <v>47.396576372568063</v>
      </c>
      <c r="N381" s="38">
        <v>-1.0733070000000001E-3</v>
      </c>
      <c r="O381" s="38">
        <v>146371.59950000001</v>
      </c>
      <c r="P381" s="38">
        <v>169.29797999999982</v>
      </c>
      <c r="Q381" s="38">
        <v>-6.4909850000000002E-8</v>
      </c>
      <c r="R381" s="38">
        <v>-143533.9425</v>
      </c>
      <c r="S381" s="42">
        <v>2000</v>
      </c>
      <c r="T381" s="38">
        <v>2</v>
      </c>
      <c r="U381" s="38">
        <v>56</v>
      </c>
      <c r="V381" s="38">
        <v>1</v>
      </c>
      <c r="W381" s="38">
        <v>65</v>
      </c>
      <c r="X381" s="38">
        <v>1</v>
      </c>
    </row>
    <row r="382" spans="1:67">
      <c r="A382" s="38" t="s">
        <v>71</v>
      </c>
      <c r="B382" s="38" t="s">
        <v>184</v>
      </c>
      <c r="C382" s="38" t="s">
        <v>993</v>
      </c>
      <c r="D382" s="38"/>
      <c r="E382" s="39">
        <v>127.9388</v>
      </c>
      <c r="F382" s="38">
        <v>5.2300000000000003E-3</v>
      </c>
      <c r="G382" s="76">
        <v>-1987</v>
      </c>
      <c r="H382" s="78">
        <v>66.176000000000002</v>
      </c>
      <c r="I382" s="38">
        <v>2000</v>
      </c>
      <c r="J382" s="38" t="s">
        <v>983</v>
      </c>
      <c r="K382" s="42">
        <v>2000</v>
      </c>
      <c r="L382" s="38">
        <v>4.42</v>
      </c>
      <c r="M382" s="38">
        <v>-46.385140024042357</v>
      </c>
      <c r="N382" s="38">
        <v>-8.9585700000000012E-4</v>
      </c>
      <c r="O382" s="38">
        <v>100484.10149999999</v>
      </c>
      <c r="P382" s="38">
        <v>278.81799999999987</v>
      </c>
      <c r="Q382" s="38">
        <v>1.9362415000000003E-7</v>
      </c>
      <c r="R382" s="38">
        <v>-3819.9425000000001</v>
      </c>
      <c r="S382" s="42">
        <v>2000</v>
      </c>
      <c r="T382" s="38">
        <v>2</v>
      </c>
      <c r="U382" s="38">
        <v>56</v>
      </c>
      <c r="V382" s="38">
        <v>1</v>
      </c>
      <c r="W382" s="38">
        <v>65</v>
      </c>
      <c r="X382" s="38">
        <v>1</v>
      </c>
    </row>
    <row r="383" spans="1:67">
      <c r="A383" s="38" t="s">
        <v>995</v>
      </c>
      <c r="B383" s="38" t="s">
        <v>161</v>
      </c>
      <c r="C383" s="38" t="s">
        <v>996</v>
      </c>
      <c r="D383" s="38" t="s">
        <v>997</v>
      </c>
      <c r="E383" s="39">
        <v>143.93819999999999</v>
      </c>
      <c r="F383" s="38">
        <v>4.6920000000000002</v>
      </c>
      <c r="G383" s="76">
        <v>-178080</v>
      </c>
      <c r="H383" s="78">
        <v>18.579999999999998</v>
      </c>
      <c r="I383" s="38">
        <v>1400</v>
      </c>
      <c r="J383" s="38" t="s">
        <v>983</v>
      </c>
      <c r="K383" s="38">
        <v>1075</v>
      </c>
      <c r="L383" s="38">
        <v>11690</v>
      </c>
      <c r="M383" s="38" t="s">
        <v>152</v>
      </c>
      <c r="N383" s="38">
        <v>30.17</v>
      </c>
      <c r="O383" s="38">
        <v>0</v>
      </c>
      <c r="P383" s="38">
        <v>0</v>
      </c>
      <c r="Q383" s="38">
        <v>0</v>
      </c>
      <c r="R383" s="38">
        <v>0</v>
      </c>
      <c r="S383" s="38">
        <v>-3153</v>
      </c>
      <c r="T383" s="42">
        <v>1400</v>
      </c>
      <c r="U383" s="38">
        <v>14.652448999999997</v>
      </c>
      <c r="V383" s="38">
        <v>-67.33313438513585</v>
      </c>
      <c r="W383" s="38">
        <v>-6.4367655000000003E-3</v>
      </c>
      <c r="X383" s="38">
        <v>281699</v>
      </c>
      <c r="Y383" s="38">
        <v>1308.896</v>
      </c>
      <c r="Z383" s="38">
        <v>3.0005422500000002E-7</v>
      </c>
      <c r="AA383" s="38">
        <v>-187457.69935000001</v>
      </c>
      <c r="AB383" s="38">
        <v>1075</v>
      </c>
      <c r="AC383" s="38">
        <v>2.5294499999999971</v>
      </c>
      <c r="AD383" s="38">
        <v>10.198992734906312</v>
      </c>
      <c r="AE383" s="38">
        <v>-2.6027655000000001E-3</v>
      </c>
      <c r="AF383" s="38">
        <v>174449</v>
      </c>
      <c r="AG383" s="38">
        <v>1308.896</v>
      </c>
      <c r="AH383" s="38">
        <v>3.0005422500000002E-7</v>
      </c>
      <c r="AI383" s="38">
        <v>-184169.69935000001</v>
      </c>
      <c r="AJ383" s="42">
        <v>1400</v>
      </c>
      <c r="AK383" s="38">
        <v>2</v>
      </c>
      <c r="AL383" s="38">
        <v>56</v>
      </c>
      <c r="AM383" s="38">
        <v>1</v>
      </c>
      <c r="AN383" s="38">
        <v>65</v>
      </c>
      <c r="AO383" s="38">
        <v>1.5</v>
      </c>
    </row>
    <row r="384" spans="1:67">
      <c r="A384" s="38" t="s">
        <v>995</v>
      </c>
      <c r="B384" s="38" t="s">
        <v>184</v>
      </c>
      <c r="C384" s="38" t="s">
        <v>996</v>
      </c>
      <c r="D384" s="38"/>
      <c r="E384" s="39">
        <v>143.93819999999999</v>
      </c>
      <c r="F384" s="38">
        <v>5.8900000000000003E-3</v>
      </c>
      <c r="G384" s="76">
        <v>-82800</v>
      </c>
      <c r="H384" s="78">
        <v>67.826999999999998</v>
      </c>
      <c r="I384" s="38">
        <v>2000</v>
      </c>
      <c r="J384" s="38" t="s">
        <v>983</v>
      </c>
      <c r="K384" s="42">
        <v>2000</v>
      </c>
      <c r="L384" s="38">
        <v>0.19914899999999847</v>
      </c>
      <c r="M384" s="38">
        <v>10.815293667622257</v>
      </c>
      <c r="N384" s="38">
        <v>-2.5257550000000028E-4</v>
      </c>
      <c r="O384" s="38">
        <v>130574.39850000001</v>
      </c>
      <c r="P384" s="38">
        <v>67.666019999999889</v>
      </c>
      <c r="Q384" s="38">
        <v>1.5555672500000003E-7</v>
      </c>
      <c r="R384" s="38">
        <v>-84214.699349999995</v>
      </c>
      <c r="S384" s="42">
        <v>2000</v>
      </c>
      <c r="T384" s="38">
        <v>2</v>
      </c>
      <c r="U384" s="38">
        <v>56</v>
      </c>
      <c r="V384" s="38">
        <v>1</v>
      </c>
      <c r="W384" s="38">
        <v>65</v>
      </c>
      <c r="X384" s="38">
        <v>1.5</v>
      </c>
    </row>
    <row r="385" spans="1:67">
      <c r="A385" s="38" t="s">
        <v>998</v>
      </c>
      <c r="B385" s="38" t="s">
        <v>155</v>
      </c>
      <c r="C385" s="38" t="s">
        <v>999</v>
      </c>
      <c r="D385" s="38" t="s">
        <v>1000</v>
      </c>
      <c r="E385" s="39">
        <v>160.072</v>
      </c>
      <c r="F385" s="38">
        <v>4.8</v>
      </c>
      <c r="G385" s="76">
        <v>-66000</v>
      </c>
      <c r="H385" s="78">
        <v>14.955</v>
      </c>
      <c r="I385" s="38">
        <v>2000</v>
      </c>
      <c r="J385" s="38" t="s">
        <v>1001</v>
      </c>
      <c r="K385" s="42">
        <v>2000</v>
      </c>
      <c r="L385" s="38">
        <v>12.644799600000002</v>
      </c>
      <c r="M385" s="38">
        <v>-89.870082302280096</v>
      </c>
      <c r="N385" s="38">
        <v>-6.2332500000000009E-3</v>
      </c>
      <c r="O385" s="38">
        <v>19015.5</v>
      </c>
      <c r="P385" s="38">
        <v>561.55999999999995</v>
      </c>
      <c r="Q385" s="38">
        <v>2.51454E-7</v>
      </c>
      <c r="R385" s="38">
        <v>-67746.762799999997</v>
      </c>
      <c r="S385" s="38">
        <v>368.3</v>
      </c>
      <c r="T385" s="38">
        <v>8.1187995999999991</v>
      </c>
      <c r="U385" s="38">
        <v>-59.504190930398707</v>
      </c>
      <c r="V385" s="38">
        <v>-2.7412500000000002E-3</v>
      </c>
      <c r="W385" s="38">
        <v>174615.5</v>
      </c>
      <c r="X385" s="38">
        <v>561.55999999999995</v>
      </c>
      <c r="Y385" s="38">
        <v>2.51454E-7</v>
      </c>
      <c r="Z385" s="38">
        <v>-69976.98</v>
      </c>
      <c r="AA385" s="38">
        <v>388.36</v>
      </c>
      <c r="AB385" s="38">
        <v>-8.1352001999999999</v>
      </c>
      <c r="AC385" s="38">
        <v>36.34686724024985</v>
      </c>
      <c r="AD385" s="38">
        <v>2.2280750000000002E-2</v>
      </c>
      <c r="AE385" s="38">
        <v>174615.5</v>
      </c>
      <c r="AF385" s="38">
        <v>561.55999999999995</v>
      </c>
      <c r="AG385" s="38">
        <v>2.51454E-7</v>
      </c>
      <c r="AH385" s="38">
        <v>-73341.478360599998</v>
      </c>
      <c r="AI385" s="38">
        <v>432</v>
      </c>
      <c r="AJ385" s="38">
        <v>2.7127997999999991</v>
      </c>
      <c r="AK385" s="38">
        <v>-15.709160827716317</v>
      </c>
      <c r="AL385" s="38">
        <v>5.4274999999999983E-4</v>
      </c>
      <c r="AM385" s="38">
        <v>1264615.5</v>
      </c>
      <c r="AN385" s="38">
        <v>561.55999999999995</v>
      </c>
      <c r="AO385" s="38">
        <v>2.51454E-7</v>
      </c>
      <c r="AP385" s="38">
        <v>-77758.271000000008</v>
      </c>
      <c r="AQ385" s="38">
        <v>881.8</v>
      </c>
      <c r="AR385" s="38">
        <v>4.4643996000000001</v>
      </c>
      <c r="AS385" s="38">
        <v>3.2065245988214031</v>
      </c>
      <c r="AT385" s="38">
        <v>-2.33439E-3</v>
      </c>
      <c r="AU385" s="38">
        <v>146652.5</v>
      </c>
      <c r="AV385" s="38">
        <v>561.55999999999995</v>
      </c>
      <c r="AW385" s="38">
        <v>2.3345399999999999E-7</v>
      </c>
      <c r="AX385" s="38">
        <v>-101397.5068</v>
      </c>
      <c r="AY385" s="42">
        <v>2000</v>
      </c>
      <c r="AZ385" s="38">
        <v>2</v>
      </c>
      <c r="BA385" s="38">
        <v>56</v>
      </c>
      <c r="BB385" s="38">
        <v>1</v>
      </c>
      <c r="BC385" s="38">
        <v>81</v>
      </c>
      <c r="BD385" s="38">
        <v>2</v>
      </c>
    </row>
    <row r="386" spans="1:67">
      <c r="A386" s="38" t="s">
        <v>45</v>
      </c>
      <c r="B386" s="38" t="s">
        <v>184</v>
      </c>
      <c r="C386" s="38" t="s">
        <v>1002</v>
      </c>
      <c r="D386" s="38"/>
      <c r="E386" s="39">
        <v>14.006740000000001</v>
      </c>
      <c r="F386" s="38">
        <v>5.7300000000000005E-4</v>
      </c>
      <c r="G386" s="76">
        <v>112970</v>
      </c>
      <c r="H386" s="78">
        <v>36.613</v>
      </c>
      <c r="I386" s="44">
        <v>5000</v>
      </c>
      <c r="J386" s="38"/>
      <c r="K386" s="45">
        <v>2500</v>
      </c>
      <c r="L386" s="38">
        <v>0</v>
      </c>
      <c r="M386" s="38" t="s">
        <v>237</v>
      </c>
      <c r="N386" s="38">
        <v>3.1972</v>
      </c>
      <c r="O386" s="38">
        <v>2.1813E-4</v>
      </c>
      <c r="P386" s="38">
        <v>-4466044</v>
      </c>
      <c r="Q386" s="38">
        <v>0</v>
      </c>
      <c r="R386" s="38">
        <v>0</v>
      </c>
      <c r="S386" s="45">
        <v>3369</v>
      </c>
      <c r="T386" s="42">
        <v>5000</v>
      </c>
      <c r="U386" s="38">
        <v>-0.40689989999999998</v>
      </c>
      <c r="V386" s="38">
        <v>-14.520173216974342</v>
      </c>
      <c r="W386">
        <v>1.9668299999999999E-4</v>
      </c>
      <c r="X386">
        <v>30313.75</v>
      </c>
      <c r="Y386">
        <v>129.32599999999999</v>
      </c>
      <c r="Z386">
        <v>-1.3985875E-8</v>
      </c>
      <c r="AA386">
        <v>111545.75139999999</v>
      </c>
      <c r="AB386">
        <v>2500</v>
      </c>
      <c r="AC386">
        <v>1.3638999999999997</v>
      </c>
      <c r="AD386">
        <v>-29.412426530594086</v>
      </c>
      <c r="AE386">
        <v>-2.1447000000000013E-5</v>
      </c>
      <c r="AF386">
        <v>-2202708.25</v>
      </c>
      <c r="AG386">
        <v>129.32599999999999</v>
      </c>
      <c r="AH386">
        <v>-1.3985875E-8</v>
      </c>
      <c r="AI386">
        <v>116395.75139999999</v>
      </c>
      <c r="AJ386">
        <v>3000</v>
      </c>
      <c r="AK386">
        <v>1.0582999999999996</v>
      </c>
      <c r="AL386">
        <v>-24.849889963499397</v>
      </c>
      <c r="AM386">
        <v>-1.8987999999999999E-4</v>
      </c>
      <c r="AN386">
        <v>-2233022</v>
      </c>
      <c r="AO386">
        <v>0</v>
      </c>
      <c r="AP386">
        <v>0</v>
      </c>
      <c r="AQ386">
        <v>118280.5</v>
      </c>
      <c r="AR386" s="41">
        <v>5000</v>
      </c>
      <c r="AS386">
        <v>1</v>
      </c>
      <c r="AT386">
        <v>57</v>
      </c>
      <c r="AU386">
        <v>0.5</v>
      </c>
    </row>
    <row r="387" spans="1:67">
      <c r="A387" s="37" t="s">
        <v>110</v>
      </c>
      <c r="B387" t="s">
        <v>184</v>
      </c>
      <c r="C387" t="s">
        <v>1004</v>
      </c>
      <c r="E387" s="39">
        <v>28.013480000000001</v>
      </c>
      <c r="F387">
        <v>1.1460000000000001E-3</v>
      </c>
      <c r="G387" s="75">
        <v>0</v>
      </c>
      <c r="H387" s="77">
        <v>45.77</v>
      </c>
      <c r="I387" s="40">
        <v>5000</v>
      </c>
      <c r="K387">
        <v>3000</v>
      </c>
      <c r="L387">
        <v>0</v>
      </c>
      <c r="M387" t="s">
        <v>237</v>
      </c>
      <c r="N387">
        <v>8.5109999999999992</v>
      </c>
      <c r="O387">
        <v>5.6499999999999998E-5</v>
      </c>
      <c r="P387">
        <v>0</v>
      </c>
      <c r="Q387">
        <v>0</v>
      </c>
      <c r="R387">
        <v>0</v>
      </c>
      <c r="S387">
        <v>-3883</v>
      </c>
      <c r="T387" s="41">
        <v>5000</v>
      </c>
      <c r="U387" s="38">
        <v>1</v>
      </c>
      <c r="V387" s="38">
        <v>57</v>
      </c>
      <c r="W387" s="38">
        <v>1</v>
      </c>
    </row>
    <row r="388" spans="1:67">
      <c r="A388" s="38" t="s">
        <v>1005</v>
      </c>
      <c r="B388" s="38" t="s">
        <v>184</v>
      </c>
      <c r="C388" s="38" t="s">
        <v>1006</v>
      </c>
      <c r="D388" s="38"/>
      <c r="E388" s="39">
        <v>44.012880000000003</v>
      </c>
      <c r="F388" s="38">
        <v>1.8E-3</v>
      </c>
      <c r="G388" s="76">
        <v>19610</v>
      </c>
      <c r="H388" s="78">
        <v>52.545999999999999</v>
      </c>
      <c r="I388" s="44">
        <v>5000</v>
      </c>
      <c r="J388" s="38"/>
      <c r="K388" s="45">
        <v>2000</v>
      </c>
      <c r="L388" s="38">
        <v>0</v>
      </c>
      <c r="M388" s="38" t="s">
        <v>237</v>
      </c>
      <c r="N388" s="38">
        <v>14.853</v>
      </c>
      <c r="O388" s="52">
        <v>4.5589999999999999E-6</v>
      </c>
      <c r="P388" s="38">
        <v>2176094</v>
      </c>
      <c r="Q388" s="38">
        <v>0</v>
      </c>
      <c r="R388" s="38">
        <v>0</v>
      </c>
      <c r="S388" s="45">
        <v>-8773</v>
      </c>
      <c r="T388" s="42">
        <v>5000</v>
      </c>
      <c r="U388" s="38">
        <v>-5.5171510000000019</v>
      </c>
      <c r="V388" s="38">
        <v>66.630542772163778</v>
      </c>
      <c r="W388" s="38">
        <v>5.6117649999999999E-4</v>
      </c>
      <c r="X388" s="38">
        <v>17092</v>
      </c>
      <c r="Y388">
        <v>-417.572</v>
      </c>
      <c r="Z388">
        <v>-1.1771675E-8</v>
      </c>
      <c r="AA388">
        <v>21504.74595</v>
      </c>
      <c r="AB388">
        <v>2000</v>
      </c>
      <c r="AC388">
        <v>0.69274999999999842</v>
      </c>
      <c r="AD388">
        <v>4.7830952476122022</v>
      </c>
      <c r="AE388">
        <v>1.5696849999999996E-4</v>
      </c>
      <c r="AF388">
        <v>1185269</v>
      </c>
      <c r="AG388">
        <v>507.76400000000001</v>
      </c>
      <c r="AH388">
        <v>-1.1771675E-8</v>
      </c>
      <c r="AI388">
        <v>10449.74595</v>
      </c>
      <c r="AJ388">
        <v>3000</v>
      </c>
      <c r="AK388">
        <v>-2.0984999999999996</v>
      </c>
      <c r="AL388">
        <v>34.338375996189072</v>
      </c>
      <c r="AM388">
        <v>1.3869099999999998E-4</v>
      </c>
      <c r="AN388">
        <v>1088047</v>
      </c>
      <c r="AO388">
        <v>0</v>
      </c>
      <c r="AP388">
        <v>0</v>
      </c>
      <c r="AQ388">
        <v>16518.5</v>
      </c>
      <c r="AR388" s="41">
        <v>5000</v>
      </c>
      <c r="AS388">
        <v>2</v>
      </c>
      <c r="AT388">
        <v>57</v>
      </c>
      <c r="AU388">
        <v>1</v>
      </c>
      <c r="AV388">
        <v>65</v>
      </c>
      <c r="AW388">
        <v>0.5</v>
      </c>
    </row>
    <row r="389" spans="1:67">
      <c r="A389" s="38" t="s">
        <v>1007</v>
      </c>
      <c r="B389" s="38" t="s">
        <v>184</v>
      </c>
      <c r="C389" s="38" t="s">
        <v>1008</v>
      </c>
      <c r="D389" s="38"/>
      <c r="E389" s="39">
        <v>76.011679999999998</v>
      </c>
      <c r="F389" s="38">
        <v>3.1099999999999999E-3</v>
      </c>
      <c r="G389" s="76">
        <v>20010</v>
      </c>
      <c r="H389" s="78">
        <v>73.915000000000006</v>
      </c>
      <c r="I389" s="44">
        <v>5000</v>
      </c>
      <c r="J389" s="38"/>
      <c r="K389" s="45">
        <v>2000</v>
      </c>
      <c r="L389" s="38">
        <v>0</v>
      </c>
      <c r="M389" s="38" t="s">
        <v>237</v>
      </c>
      <c r="N389" s="38">
        <v>24.794799999999999</v>
      </c>
      <c r="O389" s="52">
        <v>4.228E-6</v>
      </c>
      <c r="P389" s="38">
        <v>2828515</v>
      </c>
      <c r="Q389" s="38">
        <v>0</v>
      </c>
      <c r="R389" s="38">
        <v>0</v>
      </c>
      <c r="S389" s="45">
        <v>-13588</v>
      </c>
      <c r="T389" s="42">
        <v>5000</v>
      </c>
      <c r="U389" s="38">
        <v>-8.3066509999999987</v>
      </c>
      <c r="V389" s="38">
        <v>118.70861035921631</v>
      </c>
      <c r="W389" s="38">
        <v>6.179305E-4</v>
      </c>
      <c r="X389" s="38">
        <v>41131</v>
      </c>
      <c r="Y389">
        <v>-608.58597999999984</v>
      </c>
      <c r="Z389">
        <v>2.0628475E-8</v>
      </c>
      <c r="AA389">
        <v>22567.232250000001</v>
      </c>
      <c r="AB389">
        <v>2000</v>
      </c>
      <c r="AC389">
        <v>3.5980500000000006</v>
      </c>
      <c r="AD389">
        <v>2.3490687532912631</v>
      </c>
      <c r="AE389">
        <v>-3.0637750000000005E-4</v>
      </c>
      <c r="AF389">
        <v>1584668.5</v>
      </c>
      <c r="AG389">
        <v>1005.9880000000001</v>
      </c>
      <c r="AH389">
        <v>2.0628475E-8</v>
      </c>
      <c r="AI389">
        <v>5033.2322500000009</v>
      </c>
      <c r="AJ389">
        <v>3000</v>
      </c>
      <c r="AK389">
        <v>-3.5533000000000001</v>
      </c>
      <c r="AL389">
        <v>72.764764730643151</v>
      </c>
      <c r="AM389">
        <v>3.1252199999999997E-4</v>
      </c>
      <c r="AN389">
        <v>1414257.5</v>
      </c>
      <c r="AO389">
        <v>0</v>
      </c>
      <c r="AP389">
        <v>0</v>
      </c>
      <c r="AQ389">
        <v>15700.5</v>
      </c>
      <c r="AR389" s="41">
        <v>5000</v>
      </c>
      <c r="AS389">
        <v>2</v>
      </c>
      <c r="AT389">
        <v>57</v>
      </c>
      <c r="AU389">
        <v>1</v>
      </c>
      <c r="AV389">
        <v>65</v>
      </c>
      <c r="AW389">
        <v>1.5</v>
      </c>
    </row>
    <row r="390" spans="1:67">
      <c r="A390" s="38" t="s">
        <v>1009</v>
      </c>
      <c r="B390" s="38" t="s">
        <v>184</v>
      </c>
      <c r="C390" s="38" t="s">
        <v>1010</v>
      </c>
      <c r="D390" s="38"/>
      <c r="E390" s="39">
        <v>92.011079999999993</v>
      </c>
      <c r="F390" s="38">
        <v>3.7599999999999999E-3</v>
      </c>
      <c r="G390" s="76">
        <v>2190</v>
      </c>
      <c r="H390" s="78">
        <v>72.724000000000004</v>
      </c>
      <c r="I390" s="44">
        <v>5000</v>
      </c>
      <c r="J390" s="38" t="s">
        <v>1011</v>
      </c>
      <c r="K390" s="45">
        <v>2000</v>
      </c>
      <c r="L390" s="38">
        <v>0</v>
      </c>
      <c r="M390" s="38" t="s">
        <v>237</v>
      </c>
      <c r="N390" s="38">
        <v>31.718800000000002</v>
      </c>
      <c r="O390" s="52">
        <v>6.8009999999999998E-6</v>
      </c>
      <c r="P390" s="38">
        <v>3627132</v>
      </c>
      <c r="Q390" s="38">
        <v>0</v>
      </c>
      <c r="R390" s="38">
        <v>0</v>
      </c>
      <c r="S390" s="45">
        <v>-17830</v>
      </c>
      <c r="T390" s="42">
        <v>5000</v>
      </c>
      <c r="U390" s="38">
        <v>-21.525199000000001</v>
      </c>
      <c r="V390" s="38">
        <v>259.18380925111535</v>
      </c>
      <c r="W390" s="38">
        <v>2.8900520000000002E-3</v>
      </c>
      <c r="X390" s="38">
        <v>-24677.5</v>
      </c>
      <c r="Y390">
        <v>-1586.06</v>
      </c>
      <c r="Z390">
        <v>-1.2830295000000001E-7</v>
      </c>
      <c r="AA390">
        <v>9881.4753999999994</v>
      </c>
      <c r="AB390">
        <v>2000</v>
      </c>
      <c r="AC390">
        <v>3.0975999999999999</v>
      </c>
      <c r="AD390">
        <v>27.893480546438404</v>
      </c>
      <c r="AE390">
        <v>-5.4078899999999996E-4</v>
      </c>
      <c r="AF390">
        <v>2020571.5</v>
      </c>
      <c r="AG390">
        <v>1255.0999999999999</v>
      </c>
      <c r="AH390">
        <v>3.6828550000000001E-8</v>
      </c>
      <c r="AI390">
        <v>-17529.524600000001</v>
      </c>
      <c r="AJ390">
        <v>3000</v>
      </c>
      <c r="AK390">
        <v>-6.2338000000000022</v>
      </c>
      <c r="AL390">
        <v>118.73938413817775</v>
      </c>
      <c r="AM390">
        <v>3.9669899999999998E-4</v>
      </c>
      <c r="AN390">
        <v>1813566</v>
      </c>
      <c r="AO390">
        <v>0</v>
      </c>
      <c r="AP390">
        <v>0</v>
      </c>
      <c r="AQ390">
        <v>-4563</v>
      </c>
      <c r="AR390" s="41">
        <v>5000</v>
      </c>
      <c r="AS390">
        <v>2</v>
      </c>
      <c r="AT390">
        <v>57</v>
      </c>
      <c r="AU390">
        <v>1</v>
      </c>
      <c r="AV390">
        <v>65</v>
      </c>
      <c r="AW390">
        <v>2</v>
      </c>
    </row>
    <row r="391" spans="1:67">
      <c r="A391" s="38" t="s">
        <v>1012</v>
      </c>
      <c r="B391" s="38" t="s">
        <v>184</v>
      </c>
      <c r="C391" s="38" t="s">
        <v>1013</v>
      </c>
      <c r="D391" s="38"/>
      <c r="E391" s="39">
        <v>108.01048</v>
      </c>
      <c r="F391" s="38">
        <v>4.4200000000000003E-3</v>
      </c>
      <c r="G391" s="76">
        <v>2700</v>
      </c>
      <c r="H391" s="78">
        <v>82.801000000000002</v>
      </c>
      <c r="I391" s="44">
        <v>5000</v>
      </c>
      <c r="J391" s="38"/>
      <c r="K391" s="45">
        <v>2000</v>
      </c>
      <c r="L391" s="38">
        <v>0</v>
      </c>
      <c r="M391" s="38" t="s">
        <v>237</v>
      </c>
      <c r="N391" s="38">
        <v>35.058500000000002</v>
      </c>
      <c r="O391" s="46">
        <v>7.9499999999999994E-5</v>
      </c>
      <c r="P391" s="38">
        <v>0</v>
      </c>
      <c r="Q391" s="38">
        <v>0</v>
      </c>
      <c r="R391" s="38">
        <v>0</v>
      </c>
      <c r="S391" s="45">
        <v>-14306</v>
      </c>
      <c r="T391" s="42">
        <v>5000</v>
      </c>
      <c r="U391" s="38">
        <v>-27.300149999999995</v>
      </c>
      <c r="V391" s="38">
        <v>313.81704356705296</v>
      </c>
      <c r="W391" s="38">
        <v>5.4420235000000004E-3</v>
      </c>
      <c r="X391" s="38">
        <v>83229</v>
      </c>
      <c r="Y391">
        <v>-1647.6482000000001</v>
      </c>
      <c r="Z391">
        <v>-3.3038137500000004E-7</v>
      </c>
      <c r="AA391">
        <v>8693.7185500000014</v>
      </c>
      <c r="AB391">
        <v>2000</v>
      </c>
      <c r="AC391">
        <v>6.1814499999999981</v>
      </c>
      <c r="AD391">
        <v>11.194772213768388</v>
      </c>
      <c r="AE391">
        <v>-8.4532650000000004E-4</v>
      </c>
      <c r="AF391">
        <v>243600</v>
      </c>
      <c r="AG391">
        <v>1504.212</v>
      </c>
      <c r="AH391">
        <v>5.3028625000000007E-8</v>
      </c>
      <c r="AI391">
        <v>-13996.281449999999</v>
      </c>
      <c r="AJ391">
        <v>3000</v>
      </c>
      <c r="AK391">
        <v>-5.33</v>
      </c>
      <c r="AL391">
        <v>122.47088341989522</v>
      </c>
      <c r="AM391">
        <v>4.1075000000000004E-4</v>
      </c>
      <c r="AN391">
        <v>0</v>
      </c>
      <c r="AO391">
        <v>0</v>
      </c>
      <c r="AP391">
        <v>0</v>
      </c>
      <c r="AQ391">
        <v>1269.5</v>
      </c>
      <c r="AR391" s="41">
        <v>5000</v>
      </c>
      <c r="AS391">
        <v>2</v>
      </c>
      <c r="AT391">
        <v>57</v>
      </c>
      <c r="AU391">
        <v>1</v>
      </c>
      <c r="AV391">
        <v>65</v>
      </c>
      <c r="AW391">
        <v>2.5</v>
      </c>
    </row>
    <row r="392" spans="1:67">
      <c r="A392" s="38" t="s">
        <v>1014</v>
      </c>
      <c r="B392" s="38" t="s">
        <v>184</v>
      </c>
      <c r="C392" s="38" t="s">
        <v>1015</v>
      </c>
      <c r="D392" s="38"/>
      <c r="E392" s="39">
        <v>15.01468</v>
      </c>
      <c r="F392" s="38">
        <v>6.0999999999999997E-4</v>
      </c>
      <c r="G392" s="76">
        <v>90000</v>
      </c>
      <c r="H392" s="78">
        <v>43.293999999999997</v>
      </c>
      <c r="I392" s="38">
        <v>2000</v>
      </c>
      <c r="J392" s="38"/>
      <c r="K392" s="42">
        <v>2000</v>
      </c>
      <c r="L392" s="38">
        <v>-0.84286010000000111</v>
      </c>
      <c r="M392" s="38">
        <v>2.3354075844439421</v>
      </c>
      <c r="N392" s="38">
        <v>3.4300800000000001E-4</v>
      </c>
      <c r="O392" s="38">
        <v>-13159</v>
      </c>
      <c r="P392" s="38">
        <v>-63.417000000000002</v>
      </c>
      <c r="Q392" s="38">
        <v>-4.4905625000000001E-8</v>
      </c>
      <c r="R392" s="38">
        <v>90412.577799999999</v>
      </c>
      <c r="S392" s="42">
        <v>2000</v>
      </c>
      <c r="T392" s="38">
        <v>2</v>
      </c>
      <c r="U392" s="38">
        <v>57</v>
      </c>
      <c r="V392" s="38">
        <v>0.5</v>
      </c>
      <c r="W392" s="38">
        <v>38</v>
      </c>
      <c r="X392" s="38">
        <v>0.5</v>
      </c>
    </row>
    <row r="393" spans="1:67">
      <c r="A393" s="38" t="s">
        <v>1016</v>
      </c>
      <c r="B393" s="38" t="s">
        <v>184</v>
      </c>
      <c r="C393" s="38" t="s">
        <v>1017</v>
      </c>
      <c r="D393" s="38"/>
      <c r="E393" s="39">
        <v>16.02262</v>
      </c>
      <c r="F393" s="38">
        <v>6.4999999999999997E-4</v>
      </c>
      <c r="G393" s="76">
        <v>45500</v>
      </c>
      <c r="H393" s="78">
        <v>46.51</v>
      </c>
      <c r="I393" s="38">
        <v>2500</v>
      </c>
      <c r="J393" s="38"/>
      <c r="K393" s="42">
        <v>2500</v>
      </c>
      <c r="L393" s="38">
        <v>-1.6992795999999997</v>
      </c>
      <c r="M393" s="38">
        <v>30.321837783059124</v>
      </c>
      <c r="N393" s="38">
        <v>-3.2406699999999993E-4</v>
      </c>
      <c r="O393" s="38">
        <v>-80596.75</v>
      </c>
      <c r="P393" s="38">
        <v>-417.15339199999994</v>
      </c>
      <c r="Q393" s="38">
        <v>2.7409124999999994E-8</v>
      </c>
      <c r="R393" s="38">
        <v>49108.404199999997</v>
      </c>
      <c r="S393" s="42">
        <v>2500</v>
      </c>
      <c r="T393" s="38">
        <v>2</v>
      </c>
      <c r="U393" s="38">
        <v>57</v>
      </c>
      <c r="V393" s="38">
        <v>0.5</v>
      </c>
      <c r="W393" s="38">
        <v>38</v>
      </c>
      <c r="X393" s="38">
        <v>1</v>
      </c>
    </row>
    <row r="394" spans="1:67">
      <c r="A394" s="38" t="s">
        <v>111</v>
      </c>
      <c r="B394" s="38" t="s">
        <v>184</v>
      </c>
      <c r="C394" s="38" t="s">
        <v>1018</v>
      </c>
      <c r="D394" s="38" t="s">
        <v>1019</v>
      </c>
      <c r="E394" s="39">
        <v>17.030560000000001</v>
      </c>
      <c r="F394" s="38">
        <v>6.9999999999999999E-4</v>
      </c>
      <c r="G394" s="76">
        <v>-10980</v>
      </c>
      <c r="H394" s="78">
        <v>46.048000000000002</v>
      </c>
      <c r="I394" s="38">
        <v>2000</v>
      </c>
      <c r="J394" s="38"/>
      <c r="K394" s="42">
        <v>2000</v>
      </c>
      <c r="L394" s="38">
        <v>-1.4141504000000005</v>
      </c>
      <c r="M394" s="38">
        <v>53.173152369127955</v>
      </c>
      <c r="N394" s="38">
        <v>-1.8292919999999993E-3</v>
      </c>
      <c r="O394" s="38">
        <v>-106253.75</v>
      </c>
      <c r="P394" s="38">
        <v>-697.73300000000006</v>
      </c>
      <c r="Q394" s="38">
        <v>1.70538375E-7</v>
      </c>
      <c r="R394" s="38">
        <v>-4818.7694000000001</v>
      </c>
      <c r="S394" s="42">
        <v>2000</v>
      </c>
      <c r="T394" s="38">
        <v>2</v>
      </c>
      <c r="U394" s="38">
        <v>57</v>
      </c>
      <c r="V394" s="38">
        <v>0.5</v>
      </c>
      <c r="W394" s="38">
        <v>38</v>
      </c>
      <c r="X394" s="38">
        <v>1.5</v>
      </c>
    </row>
    <row r="395" spans="1:67">
      <c r="A395" s="38" t="s">
        <v>1020</v>
      </c>
      <c r="B395" s="38" t="s">
        <v>161</v>
      </c>
      <c r="C395" s="38" t="s">
        <v>1021</v>
      </c>
      <c r="D395" s="38" t="s">
        <v>1022</v>
      </c>
      <c r="E395" s="39">
        <v>80.043440000000004</v>
      </c>
      <c r="F395" s="38">
        <v>1.7250000000000001</v>
      </c>
      <c r="G395" s="76">
        <v>-87380</v>
      </c>
      <c r="H395" s="78">
        <v>36.043999999999997</v>
      </c>
      <c r="I395" s="38">
        <v>900</v>
      </c>
      <c r="J395" s="38"/>
      <c r="K395" s="38">
        <v>305.38</v>
      </c>
      <c r="L395" s="38">
        <v>406</v>
      </c>
      <c r="M395" s="38" t="s">
        <v>165</v>
      </c>
      <c r="N395" s="38">
        <v>10.112</v>
      </c>
      <c r="O395" s="38">
        <v>2.7701E-2</v>
      </c>
      <c r="P395" s="38">
        <v>-139600</v>
      </c>
      <c r="Q395" s="38">
        <v>0</v>
      </c>
      <c r="R395" s="38">
        <v>0</v>
      </c>
      <c r="S395" s="38">
        <v>-4568</v>
      </c>
      <c r="T395" s="38">
        <v>357.25</v>
      </c>
      <c r="U395" s="38">
        <v>322</v>
      </c>
      <c r="V395" s="38" t="s">
        <v>165</v>
      </c>
      <c r="W395" s="38">
        <v>-86.341003000000001</v>
      </c>
      <c r="X395" s="38">
        <v>0.113079</v>
      </c>
      <c r="Y395" s="38">
        <v>-5201400</v>
      </c>
      <c r="Z395" s="38">
        <v>0</v>
      </c>
      <c r="AA395" s="38">
        <v>0</v>
      </c>
      <c r="AB395" s="38">
        <v>33484</v>
      </c>
      <c r="AC395" s="38">
        <v>399</v>
      </c>
      <c r="AD395" s="38">
        <v>1060</v>
      </c>
      <c r="AE395" s="38" t="s">
        <v>165</v>
      </c>
      <c r="AF395" s="38">
        <v>38.477001000000001</v>
      </c>
      <c r="AG395" s="38">
        <v>5.5399999999999998E-3</v>
      </c>
      <c r="AH395" s="38">
        <v>760500</v>
      </c>
      <c r="AI395" s="38">
        <v>0</v>
      </c>
      <c r="AJ395" s="38">
        <v>0</v>
      </c>
      <c r="AK395" s="38">
        <v>-13080</v>
      </c>
      <c r="AL395" s="38">
        <v>442.85</v>
      </c>
      <c r="AM395" s="38">
        <v>1400</v>
      </c>
      <c r="AN395" s="38" t="s">
        <v>152</v>
      </c>
      <c r="AO395" s="38">
        <v>38.479999999999997</v>
      </c>
      <c r="AP395" s="38">
        <v>0</v>
      </c>
      <c r="AQ395" s="38">
        <v>0</v>
      </c>
      <c r="AR395" s="38">
        <v>0</v>
      </c>
      <c r="AS395" s="38">
        <v>0</v>
      </c>
      <c r="AT395" s="38">
        <v>-8877.8593999999994</v>
      </c>
      <c r="AU395" s="42">
        <v>900</v>
      </c>
      <c r="AV395" s="38">
        <v>-4.9689910000000026</v>
      </c>
      <c r="AW395" s="38">
        <v>167.51480321438601</v>
      </c>
      <c r="AX395" s="38">
        <v>8.7941505000000003E-3</v>
      </c>
      <c r="AY395" s="38">
        <v>54120</v>
      </c>
      <c r="AZ395" s="38">
        <v>235.01600000000008</v>
      </c>
      <c r="BA395" s="38">
        <v>-1.0305052500000001E-7</v>
      </c>
      <c r="BB395" s="38">
        <v>-90477.462150000007</v>
      </c>
      <c r="BC395" s="38">
        <v>305.38</v>
      </c>
      <c r="BD395" s="38">
        <v>21.869009999999996</v>
      </c>
      <c r="BE395" s="38">
        <v>5.760670680823921</v>
      </c>
      <c r="BF395" s="38">
        <v>-2.5125849499999998E-2</v>
      </c>
      <c r="BG395" s="38">
        <v>-15680</v>
      </c>
      <c r="BH395" s="38">
        <v>235.01600000000008</v>
      </c>
      <c r="BI395" s="38">
        <v>-1.0305052500000001E-7</v>
      </c>
      <c r="BJ395" s="38">
        <v>-84581.462150000007</v>
      </c>
      <c r="BK395" s="38">
        <v>357.25</v>
      </c>
      <c r="BL395" s="38">
        <v>118.322013</v>
      </c>
      <c r="BM395" s="38">
        <v>-617.41422439604287</v>
      </c>
      <c r="BN395" s="38">
        <v>-0.1105038495</v>
      </c>
      <c r="BO395" s="38">
        <v>-2546580</v>
      </c>
    </row>
    <row r="396" spans="1:67">
      <c r="A396" s="38" t="s">
        <v>1023</v>
      </c>
      <c r="B396" s="38" t="s">
        <v>184</v>
      </c>
      <c r="C396" s="38" t="s">
        <v>1024</v>
      </c>
      <c r="D396" s="38"/>
      <c r="E396" s="39">
        <v>30.006140000000002</v>
      </c>
      <c r="F396" s="38">
        <v>1.23E-3</v>
      </c>
      <c r="G396" s="76">
        <v>21570</v>
      </c>
      <c r="H396" s="78">
        <v>50.347000000000001</v>
      </c>
      <c r="I396" s="44">
        <v>5000</v>
      </c>
      <c r="J396" s="38"/>
      <c r="K396" s="45">
        <v>2000</v>
      </c>
      <c r="L396" s="38">
        <v>0</v>
      </c>
      <c r="M396" s="38" t="s">
        <v>237</v>
      </c>
      <c r="N396" s="38">
        <v>8.8663000000000007</v>
      </c>
      <c r="O396" s="47">
        <v>3.1507000000000002E-5</v>
      </c>
      <c r="P396" s="38">
        <v>924062</v>
      </c>
      <c r="Q396" s="38">
        <v>0</v>
      </c>
      <c r="R396" s="38">
        <v>0</v>
      </c>
      <c r="S396" s="45">
        <v>-4492</v>
      </c>
      <c r="T396" s="42">
        <v>5000</v>
      </c>
      <c r="U396" s="38">
        <v>1.315590199999999</v>
      </c>
      <c r="V396" s="38">
        <v>-13.929404366128878</v>
      </c>
      <c r="W396" s="38">
        <v>-4.9986449999999999E-4</v>
      </c>
      <c r="X396" s="38">
        <v>2039.75</v>
      </c>
      <c r="Y396">
        <v>85.15598</v>
      </c>
      <c r="Z396">
        <v>5.1637750000000002E-8</v>
      </c>
      <c r="AA396">
        <v>21171.994549999999</v>
      </c>
      <c r="AB396">
        <v>2000</v>
      </c>
      <c r="AC396">
        <v>2.1183499999999977</v>
      </c>
      <c r="AD396">
        <v>-25.120856295862637</v>
      </c>
      <c r="AE396">
        <v>-6.6662500000000028E-5</v>
      </c>
      <c r="AF396">
        <v>528939.25</v>
      </c>
      <c r="AG396">
        <v>378.43799999999999</v>
      </c>
      <c r="AH396">
        <v>2.2142000000000001E-9</v>
      </c>
      <c r="AI396">
        <v>16633.994549999999</v>
      </c>
      <c r="AJ396">
        <v>3000</v>
      </c>
      <c r="AK396">
        <v>-0.36730000000000196</v>
      </c>
      <c r="AL396">
        <v>-0.12811211438043912</v>
      </c>
      <c r="AM396">
        <v>8.3492999999999995E-5</v>
      </c>
      <c r="AN396">
        <v>462031</v>
      </c>
      <c r="AO396">
        <v>0</v>
      </c>
      <c r="AP396">
        <v>0</v>
      </c>
      <c r="AQ396">
        <v>20818</v>
      </c>
      <c r="AR396" s="41">
        <v>5000</v>
      </c>
      <c r="AS396">
        <v>2</v>
      </c>
      <c r="AT396">
        <v>57</v>
      </c>
      <c r="AU396">
        <v>0.5</v>
      </c>
      <c r="AV396">
        <v>65</v>
      </c>
      <c r="AW396">
        <v>0.5</v>
      </c>
    </row>
    <row r="397" spans="1:67">
      <c r="A397" s="38" t="s">
        <v>1025</v>
      </c>
      <c r="B397" s="38" t="s">
        <v>184</v>
      </c>
      <c r="C397" s="38" t="s">
        <v>1026</v>
      </c>
      <c r="D397" s="38"/>
      <c r="E397" s="39">
        <v>46.005539999999996</v>
      </c>
      <c r="F397" s="38">
        <v>1.8799999999999999E-3</v>
      </c>
      <c r="G397" s="76">
        <v>7930</v>
      </c>
      <c r="H397" s="78">
        <v>57.343000000000004</v>
      </c>
      <c r="I397" s="44">
        <v>5000</v>
      </c>
      <c r="J397" s="38"/>
      <c r="K397" s="45">
        <v>2000</v>
      </c>
      <c r="L397" s="38">
        <v>0</v>
      </c>
      <c r="M397" s="38" t="s">
        <v>237</v>
      </c>
      <c r="N397" s="38">
        <v>13.9001</v>
      </c>
      <c r="O397" s="46">
        <v>8.8199999999999998E-7</v>
      </c>
      <c r="P397" s="38">
        <v>1683212</v>
      </c>
      <c r="Q397" s="38">
        <v>0</v>
      </c>
      <c r="R397" s="38">
        <v>0</v>
      </c>
      <c r="S397" s="45">
        <v>-7789</v>
      </c>
      <c r="T397" s="42">
        <v>5000</v>
      </c>
      <c r="U397" s="38">
        <v>-7.055298999999998</v>
      </c>
      <c r="V397" s="38">
        <v>78.795664202891516</v>
      </c>
      <c r="W397" s="38">
        <v>1.104956E-3</v>
      </c>
      <c r="X397" s="38">
        <v>-43745.25</v>
      </c>
      <c r="Y397">
        <v>-626.27397999999994</v>
      </c>
      <c r="Z397">
        <v>-4.1757225000000004E-8</v>
      </c>
      <c r="AA397">
        <v>11623.2377</v>
      </c>
      <c r="AB397">
        <v>2000</v>
      </c>
      <c r="AC397">
        <v>3.5081000000000007</v>
      </c>
      <c r="AD397">
        <v>-21.06079499282956</v>
      </c>
      <c r="AE397">
        <v>-2.6787600000000001E-4</v>
      </c>
      <c r="AF397">
        <v>945108.75</v>
      </c>
      <c r="AG397">
        <v>627.54999999999995</v>
      </c>
      <c r="AH397">
        <v>1.8414275E-8</v>
      </c>
      <c r="AI397">
        <v>-803.76230000000032</v>
      </c>
      <c r="AJ397">
        <v>3000</v>
      </c>
      <c r="AK397">
        <v>-1.1576000000000004</v>
      </c>
      <c r="AL397">
        <v>24.362156803040097</v>
      </c>
      <c r="AM397">
        <v>2.0086799999999999E-4</v>
      </c>
      <c r="AN397">
        <v>841606</v>
      </c>
      <c r="AO397">
        <v>0</v>
      </c>
      <c r="AP397">
        <v>0</v>
      </c>
      <c r="AQ397">
        <v>5679.5</v>
      </c>
      <c r="AR397" s="41">
        <v>5000</v>
      </c>
      <c r="AS397">
        <v>2</v>
      </c>
      <c r="AT397">
        <v>57</v>
      </c>
      <c r="AU397">
        <v>0.5</v>
      </c>
      <c r="AV397">
        <v>65</v>
      </c>
      <c r="AW397">
        <v>1</v>
      </c>
    </row>
    <row r="398" spans="1:67">
      <c r="A398" s="38" t="s">
        <v>1027</v>
      </c>
      <c r="B398" s="38" t="s">
        <v>184</v>
      </c>
      <c r="C398" s="38" t="s">
        <v>1028</v>
      </c>
      <c r="D398" s="38"/>
      <c r="E398" s="39">
        <v>87.001339999999999</v>
      </c>
      <c r="F398" s="38">
        <v>3.5599999999999998E-3</v>
      </c>
      <c r="G398" s="76">
        <v>-39000</v>
      </c>
      <c r="H398" s="78">
        <v>66.534999999999997</v>
      </c>
      <c r="I398" s="38">
        <v>2000</v>
      </c>
      <c r="J398" s="38"/>
      <c r="K398" s="42">
        <v>2000</v>
      </c>
      <c r="L398" s="38">
        <v>-14.375401</v>
      </c>
      <c r="M398" s="38">
        <v>177.28033618442078</v>
      </c>
      <c r="N398" s="38">
        <v>2.3079605000000001E-3</v>
      </c>
      <c r="O398" s="38">
        <v>38541.426499999994</v>
      </c>
      <c r="P398" s="38">
        <v>-980.43997000000002</v>
      </c>
      <c r="Q398" s="38">
        <v>-1.306009E-7</v>
      </c>
      <c r="R398" s="38">
        <v>-34882.022850000001</v>
      </c>
      <c r="S398" s="42">
        <v>2000</v>
      </c>
      <c r="T398" s="38">
        <v>3</v>
      </c>
      <c r="U398" s="38">
        <v>57</v>
      </c>
      <c r="V398" s="38">
        <v>0.5</v>
      </c>
      <c r="W398" s="38">
        <v>65</v>
      </c>
      <c r="X398" s="38">
        <v>0.5</v>
      </c>
      <c r="Y398" s="38">
        <v>31</v>
      </c>
      <c r="Z398" s="38">
        <v>1.5</v>
      </c>
    </row>
    <row r="399" spans="1:67">
      <c r="A399" s="38" t="s">
        <v>1029</v>
      </c>
      <c r="B399" s="38" t="s">
        <v>184</v>
      </c>
      <c r="C399" s="38" t="s">
        <v>1030</v>
      </c>
      <c r="D399" s="38"/>
      <c r="E399" s="39">
        <v>156.91061000000002</v>
      </c>
      <c r="F399" s="38">
        <v>6.4200000000000004E-3</v>
      </c>
      <c r="G399" s="76">
        <v>26800</v>
      </c>
      <c r="H399" s="78">
        <v>67.581000000000003</v>
      </c>
      <c r="I399" s="38">
        <v>2000</v>
      </c>
      <c r="J399" s="38" t="s">
        <v>809</v>
      </c>
      <c r="K399" s="42">
        <v>2000</v>
      </c>
      <c r="L399" s="38">
        <v>6.8350999999999829E-2</v>
      </c>
      <c r="M399" s="38">
        <v>-3.6040818831361605</v>
      </c>
      <c r="N399" s="38">
        <v>9.4435450000000007E-4</v>
      </c>
      <c r="O399" s="38">
        <v>10476.75</v>
      </c>
      <c r="P399" s="38">
        <v>-124.80799999999999</v>
      </c>
      <c r="Q399" s="38">
        <v>2.2142000000000001E-9</v>
      </c>
      <c r="R399" s="38">
        <v>27911.947800000002</v>
      </c>
      <c r="S399" s="38">
        <v>386.8</v>
      </c>
      <c r="T399" s="38">
        <v>3.270350999999998</v>
      </c>
      <c r="U399" s="38">
        <v>-20.511729517090657</v>
      </c>
      <c r="V399" s="38">
        <v>1.9835449999999999E-4</v>
      </c>
      <c r="W399" s="38">
        <v>10476.75</v>
      </c>
      <c r="X399" s="38">
        <v>-124.80799999999999</v>
      </c>
      <c r="Y399" s="38">
        <v>2.2142000000000001E-9</v>
      </c>
      <c r="Z399" s="38">
        <v>27184.369200000001</v>
      </c>
      <c r="AA399" s="38">
        <v>458.4</v>
      </c>
      <c r="AB399" s="38">
        <v>-1.8996490000000001</v>
      </c>
      <c r="AC399" s="38">
        <v>27.219733431525452</v>
      </c>
      <c r="AD399" s="38">
        <v>2.323545E-4</v>
      </c>
      <c r="AE399" s="38">
        <v>6651.75</v>
      </c>
      <c r="AF399" s="38">
        <v>-124.80799999999999</v>
      </c>
      <c r="AG399" s="38">
        <v>2.2142000000000001E-9</v>
      </c>
      <c r="AH399" s="38">
        <v>19827.77405</v>
      </c>
      <c r="AI399" s="42">
        <v>2000</v>
      </c>
      <c r="AJ399" s="38">
        <v>3</v>
      </c>
      <c r="AK399" s="38">
        <v>57</v>
      </c>
      <c r="AL399" s="38">
        <v>0.5</v>
      </c>
      <c r="AM399" s="38">
        <v>65</v>
      </c>
      <c r="AN399" s="38">
        <v>0.5</v>
      </c>
      <c r="AO399" s="38">
        <v>43</v>
      </c>
      <c r="AP399" s="38">
        <v>0.5</v>
      </c>
    </row>
    <row r="400" spans="1:67">
      <c r="A400" s="38" t="s">
        <v>1031</v>
      </c>
      <c r="B400" s="38" t="s">
        <v>184</v>
      </c>
      <c r="C400" s="38" t="s">
        <v>1032</v>
      </c>
      <c r="D400" s="38"/>
      <c r="E400" s="39">
        <v>46.072740000000003</v>
      </c>
      <c r="F400" s="38">
        <v>1.8799999999999999E-3</v>
      </c>
      <c r="G400" s="76">
        <v>63300</v>
      </c>
      <c r="H400" s="78">
        <v>53.057000000000002</v>
      </c>
      <c r="I400" s="38">
        <v>3000</v>
      </c>
      <c r="J400" s="38" t="s">
        <v>764</v>
      </c>
      <c r="K400" s="42">
        <v>3000</v>
      </c>
      <c r="L400" s="38">
        <v>0.22189980000000098</v>
      </c>
      <c r="M400" s="38">
        <v>-16.36933251949776</v>
      </c>
      <c r="N400" s="38">
        <v>-1.072971E-3</v>
      </c>
      <c r="O400" s="38">
        <v>-104999.25</v>
      </c>
      <c r="P400" s="38">
        <v>-281.798</v>
      </c>
      <c r="Q400" s="38">
        <v>-3.4592275000000001E-8</v>
      </c>
      <c r="R400" s="38">
        <v>66406.084400000007</v>
      </c>
      <c r="S400" s="38">
        <v>368.3</v>
      </c>
      <c r="T400" s="38">
        <v>-2.0411002000000007</v>
      </c>
      <c r="U400" s="38">
        <v>-1.1863868335570658</v>
      </c>
      <c r="V400" s="38">
        <v>6.7302900000000001E-4</v>
      </c>
      <c r="W400" s="38">
        <v>-27199.25</v>
      </c>
      <c r="X400" s="38">
        <v>-281.798</v>
      </c>
      <c r="Y400" s="38">
        <v>-3.4592275000000001E-8</v>
      </c>
      <c r="Z400" s="38">
        <v>65290.9758</v>
      </c>
      <c r="AA400" s="38">
        <v>388.36</v>
      </c>
      <c r="AB400" s="38">
        <v>-10.1681001</v>
      </c>
      <c r="AC400" s="38">
        <v>46.739142251767248</v>
      </c>
      <c r="AD400" s="38">
        <v>1.3184029E-2</v>
      </c>
      <c r="AE400" s="38">
        <v>-27199.25</v>
      </c>
      <c r="AF400" s="38">
        <v>-281.798</v>
      </c>
      <c r="AG400" s="38">
        <v>-3.4592275000000001E-8</v>
      </c>
      <c r="AH400" s="38">
        <v>63608.726619699999</v>
      </c>
      <c r="AI400" s="38">
        <v>432</v>
      </c>
      <c r="AJ400" s="38">
        <v>-4.7441000999999998</v>
      </c>
      <c r="AK400" s="38">
        <v>20.711128217784122</v>
      </c>
      <c r="AL400" s="38">
        <v>2.3150290000000001E-3</v>
      </c>
      <c r="AM400" s="38">
        <v>517800.75</v>
      </c>
      <c r="AN400" s="38">
        <v>-281.798</v>
      </c>
      <c r="AO400" s="38">
        <v>-3.4592275000000001E-8</v>
      </c>
      <c r="AP400" s="38">
        <v>61400.330300000001</v>
      </c>
      <c r="AQ400" s="38">
        <v>881.8</v>
      </c>
      <c r="AR400" s="38">
        <v>-3.8683001999999984</v>
      </c>
      <c r="AS400" s="38">
        <v>30.168970931052989</v>
      </c>
      <c r="AT400" s="38">
        <v>8.7645900000000001E-4</v>
      </c>
      <c r="AU400" s="38">
        <v>-41180.75</v>
      </c>
      <c r="AV400" s="38">
        <v>-281.798</v>
      </c>
      <c r="AW400" s="38">
        <v>-4.3592275000000002E-8</v>
      </c>
      <c r="AX400" s="38">
        <v>49580.712399999997</v>
      </c>
      <c r="AY400" s="42">
        <v>3000</v>
      </c>
      <c r="AZ400" s="38">
        <v>2</v>
      </c>
      <c r="BA400" s="38">
        <v>57</v>
      </c>
      <c r="BB400" s="38">
        <v>0.5</v>
      </c>
      <c r="BC400" s="38">
        <v>81</v>
      </c>
      <c r="BD400" s="38">
        <v>1</v>
      </c>
    </row>
    <row r="401" spans="1:67">
      <c r="A401" s="37" t="s">
        <v>50</v>
      </c>
      <c r="B401" t="s">
        <v>149</v>
      </c>
      <c r="C401" t="s">
        <v>1033</v>
      </c>
      <c r="E401" s="39">
        <v>22.989768000000002</v>
      </c>
      <c r="F401">
        <v>0.97</v>
      </c>
      <c r="G401" s="75">
        <v>0</v>
      </c>
      <c r="H401" s="77">
        <v>12.298</v>
      </c>
      <c r="I401" s="40">
        <v>5000</v>
      </c>
      <c r="J401" s="38" t="s">
        <v>1034</v>
      </c>
      <c r="K401">
        <v>371</v>
      </c>
      <c r="L401">
        <v>622</v>
      </c>
      <c r="M401" t="s">
        <v>152</v>
      </c>
      <c r="N401">
        <v>8.9144897000000007</v>
      </c>
      <c r="O401">
        <v>-2.2306000000000001E-3</v>
      </c>
      <c r="P401">
        <v>-166.14400000000001</v>
      </c>
      <c r="Q401">
        <v>0</v>
      </c>
      <c r="R401" s="51">
        <v>8.20342E-7</v>
      </c>
      <c r="S401">
        <v>-1904.7998</v>
      </c>
      <c r="T401">
        <v>1177</v>
      </c>
      <c r="U401">
        <v>23285</v>
      </c>
      <c r="V401" t="s">
        <v>153</v>
      </c>
      <c r="W401">
        <v>4.6220597999999997</v>
      </c>
      <c r="X401" s="46">
        <v>6.7931799999999999E-5</v>
      </c>
      <c r="Y401">
        <v>-307387</v>
      </c>
      <c r="Z401">
        <v>0</v>
      </c>
      <c r="AA401">
        <v>0</v>
      </c>
      <c r="AB401">
        <v>24846.781999999999</v>
      </c>
      <c r="AC401">
        <v>3000</v>
      </c>
      <c r="AD401">
        <v>0</v>
      </c>
      <c r="AE401" t="s">
        <v>237</v>
      </c>
      <c r="AF401">
        <v>2.238</v>
      </c>
      <c r="AG401">
        <v>4.2220000000000002E-4</v>
      </c>
      <c r="AH401">
        <v>0</v>
      </c>
      <c r="AI401">
        <v>0</v>
      </c>
      <c r="AJ401" s="46">
        <v>-6.3999999999999996E-10</v>
      </c>
      <c r="AK401">
        <v>28726</v>
      </c>
      <c r="AL401" s="41">
        <v>5000</v>
      </c>
      <c r="AM401" s="38">
        <v>1</v>
      </c>
      <c r="AN401" s="38">
        <v>58</v>
      </c>
      <c r="AO401" s="38">
        <v>1</v>
      </c>
    </row>
    <row r="402" spans="1:67">
      <c r="A402" s="38" t="s">
        <v>1035</v>
      </c>
      <c r="B402" s="38" t="s">
        <v>161</v>
      </c>
      <c r="C402" s="38" t="s">
        <v>1036</v>
      </c>
      <c r="D402" s="38" t="s">
        <v>1037</v>
      </c>
      <c r="E402" s="39">
        <v>105.988736</v>
      </c>
      <c r="F402" s="38">
        <v>2.532</v>
      </c>
      <c r="G402" s="76">
        <v>-269880</v>
      </c>
      <c r="H402" s="78">
        <v>32.26</v>
      </c>
      <c r="I402" s="38">
        <v>2000</v>
      </c>
      <c r="J402" s="38" t="s">
        <v>1034</v>
      </c>
      <c r="K402" s="38">
        <v>500</v>
      </c>
      <c r="L402" s="38">
        <v>0</v>
      </c>
      <c r="M402" t="s">
        <v>237</v>
      </c>
      <c r="N402" s="38">
        <v>820.83300999999994</v>
      </c>
      <c r="O402" s="38">
        <v>-0.91088000000000002</v>
      </c>
      <c r="P402" s="38">
        <v>43793300</v>
      </c>
      <c r="Q402" s="38">
        <v>0</v>
      </c>
      <c r="R402" s="38">
        <v>3.9982899999999998E-4</v>
      </c>
      <c r="S402" s="38">
        <v>-314065</v>
      </c>
      <c r="T402" s="38">
        <v>723.15</v>
      </c>
      <c r="U402" s="38">
        <v>165</v>
      </c>
      <c r="V402" s="38" t="s">
        <v>165</v>
      </c>
      <c r="W402" s="38">
        <v>10.0738</v>
      </c>
      <c r="X402" s="38">
        <v>1.6098500000000002E-2</v>
      </c>
      <c r="Y402" s="38">
        <v>-540765</v>
      </c>
      <c r="Z402" s="38">
        <v>0</v>
      </c>
      <c r="AA402" s="38">
        <v>0</v>
      </c>
      <c r="AB402" s="38">
        <v>151</v>
      </c>
      <c r="AC402" s="38">
        <v>1123.1500000000001</v>
      </c>
      <c r="AD402" s="38">
        <v>7090</v>
      </c>
      <c r="AE402" s="38" t="s">
        <v>152</v>
      </c>
      <c r="AF402" s="38">
        <v>45.320599000000001</v>
      </c>
      <c r="AG402" s="38">
        <v>-4.1648999999999997E-6</v>
      </c>
      <c r="AH402" s="38">
        <v>17875.199000000001</v>
      </c>
      <c r="AI402" s="38">
        <v>0</v>
      </c>
      <c r="AJ402" s="38">
        <v>0</v>
      </c>
      <c r="AK402" s="38">
        <v>-12531</v>
      </c>
      <c r="AL402" s="42">
        <v>2000</v>
      </c>
      <c r="AM402" s="38">
        <v>12.804749999999995</v>
      </c>
      <c r="AN402" s="38">
        <v>-65.500579499277251</v>
      </c>
      <c r="AO402" s="38">
        <v>1.03859785E-2</v>
      </c>
      <c r="AP402" s="38">
        <v>313366</v>
      </c>
      <c r="AQ402" s="38">
        <v>1594.6120000000001</v>
      </c>
      <c r="AR402" s="38">
        <v>-7.0797139749999997E-6</v>
      </c>
      <c r="AS402" s="38">
        <v>-281383.16444999998</v>
      </c>
      <c r="AT402" s="38">
        <v>371</v>
      </c>
      <c r="AU402" s="38">
        <v>22.731729400000003</v>
      </c>
      <c r="AV402" s="38">
        <v>-120.91932376803436</v>
      </c>
      <c r="AW402" s="38">
        <v>-3.3912215E-3</v>
      </c>
      <c r="AX402" s="38">
        <v>313532.14399999997</v>
      </c>
      <c r="AY402" s="38">
        <v>1594.6120000000001</v>
      </c>
      <c r="AZ402" s="38">
        <v>-6.2593719749999994E-6</v>
      </c>
      <c r="BA402" s="38">
        <v>-280757.67725000001</v>
      </c>
      <c r="BB402" s="38">
        <v>500</v>
      </c>
      <c r="BC402" s="38">
        <v>-770.42968059999998</v>
      </c>
      <c r="BD402" s="38">
        <v>4924.8495416739288</v>
      </c>
      <c r="BE402" s="38">
        <v>0.90478747850000008</v>
      </c>
      <c r="BF402" s="38">
        <v>22074706.144000001</v>
      </c>
      <c r="BG402" s="38">
        <v>1594.6120000000001</v>
      </c>
      <c r="BH402" s="38">
        <v>-1.9899822197499999E-4</v>
      </c>
      <c r="BI402" s="38">
        <v>-585523.67724999995</v>
      </c>
      <c r="BJ402" s="38">
        <v>723.15</v>
      </c>
      <c r="BK402" s="38">
        <v>40.329529400000006</v>
      </c>
      <c r="BL402" s="38">
        <v>-239.19886630629367</v>
      </c>
      <c r="BM402" s="38">
        <v>-2.2191021500000001E-2</v>
      </c>
      <c r="BN402" s="38">
        <v>-92326.356</v>
      </c>
      <c r="BO402" s="38">
        <v>1594.6120000000001</v>
      </c>
    </row>
    <row r="403" spans="1:67">
      <c r="A403" s="38" t="s">
        <v>64</v>
      </c>
      <c r="B403" s="38" t="s">
        <v>155</v>
      </c>
      <c r="C403" s="38" t="s">
        <v>1038</v>
      </c>
      <c r="D403" s="38"/>
      <c r="E403" s="39">
        <v>61.978936000000004</v>
      </c>
      <c r="F403" s="38">
        <v>2.27</v>
      </c>
      <c r="G403" s="76">
        <v>-99700</v>
      </c>
      <c r="H403" s="78">
        <v>17.989999999999998</v>
      </c>
      <c r="I403" s="38">
        <v>1300</v>
      </c>
      <c r="J403" s="38" t="s">
        <v>1034</v>
      </c>
      <c r="K403" s="38">
        <v>800</v>
      </c>
      <c r="L403" s="38">
        <v>0</v>
      </c>
      <c r="M403" t="s">
        <v>237</v>
      </c>
      <c r="N403" s="38">
        <v>190.036</v>
      </c>
      <c r="O403" s="38">
        <v>-0.13617000000000001</v>
      </c>
      <c r="P403" s="38">
        <v>20586700</v>
      </c>
      <c r="Q403" s="38">
        <v>0</v>
      </c>
      <c r="R403" s="38">
        <v>4.1832600000000003E-5</v>
      </c>
      <c r="S403" s="38">
        <v>-102645</v>
      </c>
      <c r="T403" s="42">
        <v>1300</v>
      </c>
      <c r="U403" s="38">
        <v>0.24765000000000015</v>
      </c>
      <c r="V403" s="38">
        <v>20.67643090204416</v>
      </c>
      <c r="W403" s="38">
        <v>3.4411615000000005E-3</v>
      </c>
      <c r="X403" s="38">
        <v>60866.150500000003</v>
      </c>
      <c r="Y403" s="38">
        <v>249.11199999999999</v>
      </c>
      <c r="Z403" s="38">
        <v>7.2234007500000006E-7</v>
      </c>
      <c r="AA403" s="38">
        <v>-101840.64444999999</v>
      </c>
      <c r="AB403" s="38">
        <v>371</v>
      </c>
      <c r="AC403" s="38">
        <v>10.174629400000001</v>
      </c>
      <c r="AD403" s="38">
        <v>-34.742313366713034</v>
      </c>
      <c r="AE403" s="38">
        <v>-1.0336038499999999E-2</v>
      </c>
      <c r="AF403" s="38">
        <v>61032.294500000004</v>
      </c>
      <c r="AG403" s="38">
        <v>249.11199999999999</v>
      </c>
      <c r="AH403" s="38">
        <v>1.542682075E-6</v>
      </c>
      <c r="AI403" s="38">
        <v>-101215.15725</v>
      </c>
      <c r="AJ403" s="38">
        <v>800</v>
      </c>
      <c r="AK403" s="38">
        <v>-165.78347059999999</v>
      </c>
      <c r="AL403" s="38">
        <v>1148.0870851925465</v>
      </c>
      <c r="AM403" s="38">
        <v>0.13147696150000002</v>
      </c>
      <c r="AN403" s="38">
        <v>10330110.643999999</v>
      </c>
      <c r="AO403" s="38">
        <v>249.11199999999999</v>
      </c>
      <c r="AP403" s="38">
        <v>-2.0079757925000002E-5</v>
      </c>
      <c r="AQ403" s="38">
        <v>-199036.15724999999</v>
      </c>
      <c r="AR403" s="38">
        <v>1177</v>
      </c>
      <c r="AS403" s="38">
        <v>-174.36833039999999</v>
      </c>
      <c r="AT403" s="38">
        <v>1249.7494255311285</v>
      </c>
      <c r="AU403" s="38">
        <v>0.13607402510000002</v>
      </c>
      <c r="AV403" s="38">
        <v>10637331.5</v>
      </c>
      <c r="AW403" s="38">
        <v>249.11199999999999</v>
      </c>
      <c r="AX403" s="38">
        <v>-2.0900099925000003E-5</v>
      </c>
      <c r="AY403" s="38">
        <v>-252539.32084999999</v>
      </c>
      <c r="AZ403" s="42">
        <v>1300</v>
      </c>
      <c r="BA403" s="38">
        <v>2</v>
      </c>
      <c r="BB403" s="38">
        <v>58</v>
      </c>
      <c r="BC403" s="38">
        <v>2</v>
      </c>
      <c r="BD403" s="38">
        <v>65</v>
      </c>
      <c r="BE403" s="38">
        <v>0.5</v>
      </c>
    </row>
    <row r="404" spans="1:67">
      <c r="A404" s="38" t="s">
        <v>1039</v>
      </c>
      <c r="B404" s="38" t="s">
        <v>155</v>
      </c>
      <c r="C404" s="38" t="s">
        <v>1040</v>
      </c>
      <c r="D404" s="38"/>
      <c r="E404" s="39">
        <v>77.978335999999999</v>
      </c>
      <c r="F404" s="38">
        <v>2.8050000000000002</v>
      </c>
      <c r="G404" s="76">
        <v>-122300</v>
      </c>
      <c r="H404" s="78">
        <v>22.65</v>
      </c>
      <c r="I404" s="38">
        <v>948</v>
      </c>
      <c r="J404" s="38" t="s">
        <v>1034</v>
      </c>
      <c r="K404" s="38">
        <v>785</v>
      </c>
      <c r="L404" s="38">
        <v>1350</v>
      </c>
      <c r="M404" s="38" t="s">
        <v>165</v>
      </c>
      <c r="N404" s="38">
        <v>27.08</v>
      </c>
      <c r="O404" s="38">
        <v>0</v>
      </c>
      <c r="P404" s="38">
        <v>0</v>
      </c>
      <c r="Q404" s="38">
        <v>0</v>
      </c>
      <c r="R404" s="38">
        <v>0</v>
      </c>
      <c r="S404" s="38">
        <v>-7703</v>
      </c>
      <c r="T404" s="42">
        <v>948</v>
      </c>
      <c r="U404" s="38">
        <v>4.9098999999998227E-2</v>
      </c>
      <c r="V404" s="38">
        <v>35.710319579093095</v>
      </c>
      <c r="W404" s="38">
        <v>4.0403229999999984E-3</v>
      </c>
      <c r="X404" s="38">
        <v>171839</v>
      </c>
      <c r="Y404" s="38">
        <v>498.22399999999999</v>
      </c>
      <c r="Z404" s="38">
        <v>3.240015E-8</v>
      </c>
      <c r="AA404" s="38">
        <v>-127378.4013</v>
      </c>
      <c r="AB404" s="38">
        <v>371</v>
      </c>
      <c r="AC404" s="38">
        <v>9.9760783999999987</v>
      </c>
      <c r="AD404" s="38">
        <v>-19.708424689664184</v>
      </c>
      <c r="AE404" s="38">
        <v>-9.7368770000000014E-3</v>
      </c>
      <c r="AF404" s="38">
        <v>172005.144</v>
      </c>
      <c r="AG404" s="38">
        <v>498.22399999999999</v>
      </c>
      <c r="AH404" s="38">
        <v>8.5274215000000001E-7</v>
      </c>
      <c r="AI404" s="38">
        <v>-126752.91409999999</v>
      </c>
      <c r="AJ404" s="38">
        <v>785</v>
      </c>
      <c r="AK404" s="38">
        <v>3.5960794000000007</v>
      </c>
      <c r="AL404" s="38">
        <v>19.763956910844087</v>
      </c>
      <c r="AM404" s="38">
        <v>-4.9248770000000002E-3</v>
      </c>
      <c r="AN404" s="38">
        <v>73355.144</v>
      </c>
      <c r="AO404" s="38">
        <v>498.22399999999999</v>
      </c>
      <c r="AP404" s="38">
        <v>8.5274215000000001E-7</v>
      </c>
      <c r="AQ404" s="38">
        <v>-127194.91409999999</v>
      </c>
      <c r="AR404" s="42">
        <v>948</v>
      </c>
      <c r="AS404" s="38">
        <v>2</v>
      </c>
      <c r="AT404" s="38">
        <v>58</v>
      </c>
      <c r="AU404" s="38">
        <v>2</v>
      </c>
      <c r="AV404" s="38">
        <v>65</v>
      </c>
      <c r="AW404" s="38">
        <v>1</v>
      </c>
    </row>
    <row r="405" spans="1:67">
      <c r="A405" s="38" t="s">
        <v>1041</v>
      </c>
      <c r="B405" s="38" t="s">
        <v>161</v>
      </c>
      <c r="C405" s="38" t="s">
        <v>1042</v>
      </c>
      <c r="D405" s="38"/>
      <c r="E405" s="39">
        <v>78.045535999999998</v>
      </c>
      <c r="F405" s="38">
        <v>1.8560000000000001</v>
      </c>
      <c r="G405" s="76">
        <v>-87500</v>
      </c>
      <c r="H405" s="78">
        <v>23</v>
      </c>
      <c r="I405" s="38">
        <v>2000</v>
      </c>
      <c r="J405" s="38" t="s">
        <v>1043</v>
      </c>
      <c r="K405" s="38">
        <v>1000</v>
      </c>
      <c r="L405" s="38">
        <v>0</v>
      </c>
      <c r="M405" t="s">
        <v>237</v>
      </c>
      <c r="N405" s="38">
        <v>-880.03003000000001</v>
      </c>
      <c r="O405" s="38">
        <v>0.39515499999999998</v>
      </c>
      <c r="P405" s="38">
        <v>-256376992</v>
      </c>
      <c r="Q405" s="38">
        <v>0</v>
      </c>
      <c r="R405" s="38">
        <v>-4.8155400000000003E-5</v>
      </c>
      <c r="S405" s="38">
        <v>804154</v>
      </c>
      <c r="T405" s="38">
        <v>1276</v>
      </c>
      <c r="U405" s="38">
        <v>0</v>
      </c>
      <c r="V405" s="38" t="s">
        <v>549</v>
      </c>
      <c r="W405" s="38">
        <v>-1217.6300000000001</v>
      </c>
      <c r="X405" s="38">
        <v>0.28935499999999997</v>
      </c>
      <c r="Y405" s="38">
        <v>-862688000</v>
      </c>
      <c r="Z405" s="38">
        <v>0</v>
      </c>
      <c r="AA405" s="38">
        <v>0</v>
      </c>
      <c r="AB405" s="38">
        <v>1782313</v>
      </c>
      <c r="AC405" s="38">
        <v>1445</v>
      </c>
      <c r="AD405" s="38">
        <v>4608</v>
      </c>
      <c r="AE405" s="38" t="s">
        <v>152</v>
      </c>
      <c r="AF405" s="38">
        <v>22</v>
      </c>
      <c r="AG405" s="38">
        <v>4.5897200000000004E-12</v>
      </c>
      <c r="AH405" s="38">
        <v>-2.2755000000000001E-2</v>
      </c>
      <c r="AI405" s="38">
        <v>0</v>
      </c>
      <c r="AJ405" s="38">
        <v>0</v>
      </c>
      <c r="AK405" s="38">
        <v>2820</v>
      </c>
      <c r="AL405" s="42">
        <v>2000</v>
      </c>
      <c r="AM405" s="38">
        <v>-2.8162001999999973</v>
      </c>
      <c r="AN405" s="38">
        <v>23.741723011766055</v>
      </c>
      <c r="AO405" s="38">
        <v>5.9461999999999996E-3</v>
      </c>
      <c r="AP405" s="38">
        <v>-73899.8701</v>
      </c>
      <c r="AQ405" s="38">
        <v>0</v>
      </c>
      <c r="AR405" s="38">
        <v>0</v>
      </c>
      <c r="AS405" s="38">
        <v>-87315.554600000003</v>
      </c>
      <c r="AT405" s="38">
        <v>368.3</v>
      </c>
      <c r="AU405" s="38">
        <v>-5.0792001999999989</v>
      </c>
      <c r="AV405" s="38">
        <v>38.924668697706693</v>
      </c>
      <c r="AW405" s="38">
        <v>7.6921999999999989E-3</v>
      </c>
      <c r="AX405" s="38">
        <v>3900.1298999999999</v>
      </c>
      <c r="AY405" s="38">
        <v>0</v>
      </c>
      <c r="AZ405" s="38">
        <v>0</v>
      </c>
      <c r="BA405" s="38">
        <v>-88430.663199999995</v>
      </c>
      <c r="BB405" s="38">
        <v>371</v>
      </c>
      <c r="BC405" s="38">
        <v>4.8477792000000015</v>
      </c>
      <c r="BD405" s="38">
        <v>-16.494075571050502</v>
      </c>
      <c r="BE405" s="38">
        <v>-6.0850000000000001E-3</v>
      </c>
      <c r="BF405" s="38">
        <v>4066.2739000000001</v>
      </c>
      <c r="BG405" s="38">
        <v>0</v>
      </c>
      <c r="BH405" s="38">
        <v>8.20342E-7</v>
      </c>
      <c r="BI405" s="38">
        <v>-87805.176000000007</v>
      </c>
      <c r="BJ405" s="38">
        <v>388.36</v>
      </c>
      <c r="BK405" s="38">
        <v>-3.279220699999998</v>
      </c>
      <c r="BL405" s="38">
        <v>31.431453514273784</v>
      </c>
      <c r="BM405" s="38">
        <v>6.4260000000000003E-3</v>
      </c>
      <c r="BN405" s="38">
        <v>4066.2739000000001</v>
      </c>
      <c r="BO405" s="38">
        <v>0</v>
      </c>
    </row>
    <row r="406" spans="1:67">
      <c r="A406" s="38" t="s">
        <v>1044</v>
      </c>
      <c r="B406" s="38" t="s">
        <v>161</v>
      </c>
      <c r="C406" s="38" t="s">
        <v>1045</v>
      </c>
      <c r="D406" s="38" t="s">
        <v>1046</v>
      </c>
      <c r="E406" s="39">
        <v>142.043136</v>
      </c>
      <c r="F406" s="38">
        <v>2.68</v>
      </c>
      <c r="G406" s="76">
        <v>-331700</v>
      </c>
      <c r="H406" s="78">
        <v>35.753999999999998</v>
      </c>
      <c r="I406" s="38">
        <v>2000</v>
      </c>
      <c r="J406" s="38" t="s">
        <v>1047</v>
      </c>
      <c r="K406" s="38">
        <v>458</v>
      </c>
      <c r="L406" s="38">
        <v>61</v>
      </c>
      <c r="M406" s="38" t="s">
        <v>165</v>
      </c>
      <c r="N406" s="38">
        <v>21.832001000000002</v>
      </c>
      <c r="O406" s="38">
        <v>1.6156E-2</v>
      </c>
      <c r="P406" s="38">
        <v>0</v>
      </c>
      <c r="Q406" s="38">
        <v>0</v>
      </c>
      <c r="R406" s="38">
        <v>0</v>
      </c>
      <c r="S406" s="38">
        <v>-7925</v>
      </c>
      <c r="T406" s="38">
        <v>514</v>
      </c>
      <c r="U406" s="38">
        <v>2620</v>
      </c>
      <c r="V406" s="38" t="s">
        <v>165</v>
      </c>
      <c r="W406" s="38">
        <v>31.240400000000001</v>
      </c>
      <c r="X406" s="38">
        <v>8.1797799999999993E-3</v>
      </c>
      <c r="Y406" s="38">
        <v>-285456</v>
      </c>
      <c r="Z406" s="38">
        <v>0</v>
      </c>
      <c r="AA406" s="38">
        <v>0</v>
      </c>
      <c r="AB406" s="38">
        <v>-7478</v>
      </c>
      <c r="AC406" s="38">
        <v>1157</v>
      </c>
      <c r="AD406" s="38">
        <v>5700</v>
      </c>
      <c r="AE406" s="38" t="s">
        <v>152</v>
      </c>
      <c r="AF406" s="38">
        <v>47.740501000000002</v>
      </c>
      <c r="AG406" s="38">
        <v>-1.3137500000000001E-4</v>
      </c>
      <c r="AH406" s="38">
        <v>561597</v>
      </c>
      <c r="AI406" s="38">
        <v>0</v>
      </c>
      <c r="AJ406" s="38">
        <v>0</v>
      </c>
      <c r="AK406" s="38">
        <v>-10475</v>
      </c>
      <c r="AL406" s="42">
        <v>2000</v>
      </c>
      <c r="AM406" s="38">
        <v>22.048199799999999</v>
      </c>
      <c r="AN406" s="38">
        <v>-74.13800826398392</v>
      </c>
      <c r="AO406" s="38">
        <v>-1.1938354000000002E-2</v>
      </c>
      <c r="AP406" s="38">
        <v>68578</v>
      </c>
      <c r="AQ406" s="38">
        <v>996.44799999999998</v>
      </c>
      <c r="AR406" s="38">
        <v>6.4800300000000001E-8</v>
      </c>
      <c r="AS406" s="38">
        <v>-335246.58199999999</v>
      </c>
      <c r="AT406" s="38">
        <v>368.3</v>
      </c>
      <c r="AU406" s="38">
        <v>19.785199799999994</v>
      </c>
      <c r="AV406" s="38">
        <v>-58.955062578043453</v>
      </c>
      <c r="AW406" s="38">
        <v>-1.0192354000000002E-2</v>
      </c>
      <c r="AX406" s="38">
        <v>146378</v>
      </c>
      <c r="AY406" s="38">
        <v>996.44799999999998</v>
      </c>
      <c r="AZ406" s="38">
        <v>6.4800300000000001E-8</v>
      </c>
      <c r="BA406" s="38">
        <v>-336361.69059999997</v>
      </c>
      <c r="BB406" s="38">
        <v>371</v>
      </c>
      <c r="BC406" s="38">
        <v>29.712179200000001</v>
      </c>
      <c r="BD406" s="38">
        <v>-114.37380684680056</v>
      </c>
      <c r="BE406" s="38">
        <v>-2.3969554000000001E-2</v>
      </c>
      <c r="BF406" s="38">
        <v>146544.144</v>
      </c>
      <c r="BG406" s="38">
        <v>996.44799999999998</v>
      </c>
      <c r="BH406" s="38">
        <v>8.8514230000000003E-7</v>
      </c>
      <c r="BI406" s="38">
        <v>-335736.2034</v>
      </c>
      <c r="BJ406" s="38">
        <v>388.36</v>
      </c>
      <c r="BK406" s="38">
        <v>21.5851793</v>
      </c>
      <c r="BL406" s="38">
        <v>-66.448277761476334</v>
      </c>
      <c r="BM406" s="38">
        <v>-1.1458554000000001E-2</v>
      </c>
      <c r="BN406" s="38">
        <v>146544.144</v>
      </c>
      <c r="BO406" s="38">
        <v>996.44799999999998</v>
      </c>
    </row>
    <row r="407" spans="1:67">
      <c r="A407" s="38" t="s">
        <v>1048</v>
      </c>
      <c r="B407" s="38" t="s">
        <v>155</v>
      </c>
      <c r="C407" s="38" t="s">
        <v>1049</v>
      </c>
      <c r="D407" s="38"/>
      <c r="E407" s="39">
        <v>81.970107999999996</v>
      </c>
      <c r="F407" s="38">
        <v>2.754</v>
      </c>
      <c r="G407" s="76">
        <v>-271300</v>
      </c>
      <c r="H407" s="78">
        <v>16.87</v>
      </c>
      <c r="I407" s="38">
        <v>2000</v>
      </c>
      <c r="J407" s="38" t="s">
        <v>1050</v>
      </c>
      <c r="K407" s="38">
        <v>740</v>
      </c>
      <c r="L407" s="38">
        <v>320</v>
      </c>
      <c r="M407" s="38" t="s">
        <v>165</v>
      </c>
      <c r="N407" s="38">
        <v>20.341999000000001</v>
      </c>
      <c r="O407" s="38">
        <v>2.0630000000000002E-3</v>
      </c>
      <c r="P407" s="38">
        <v>0</v>
      </c>
      <c r="Q407" s="38">
        <v>0</v>
      </c>
      <c r="R407" s="38">
        <v>0</v>
      </c>
      <c r="S407" s="38">
        <v>-6437</v>
      </c>
      <c r="T407" s="42">
        <v>2000</v>
      </c>
      <c r="U407" s="38">
        <v>-5.366560999999999</v>
      </c>
      <c r="V407" s="38">
        <v>88.683196876396323</v>
      </c>
      <c r="W407" s="38">
        <v>4.1819130000000006E-3</v>
      </c>
      <c r="X407" s="38">
        <v>168039.5</v>
      </c>
      <c r="Y407" s="38">
        <v>-74.010000000000005</v>
      </c>
      <c r="Z407" s="38">
        <v>3.240015E-8</v>
      </c>
      <c r="AA407" s="38">
        <v>-273015.29100000003</v>
      </c>
      <c r="AB407" s="38">
        <v>371</v>
      </c>
      <c r="AC407" s="38">
        <v>-0.40307130000000058</v>
      </c>
      <c r="AD407" s="38">
        <v>60.973824742017541</v>
      </c>
      <c r="AE407" s="38">
        <v>-2.7066870000000002E-3</v>
      </c>
      <c r="AF407" s="38">
        <v>168122.57199999999</v>
      </c>
      <c r="AG407" s="38">
        <v>-74.010000000000005</v>
      </c>
      <c r="AH407" s="38">
        <v>4.4257115000000001E-7</v>
      </c>
      <c r="AI407" s="38">
        <v>-272702.54739999998</v>
      </c>
      <c r="AJ407" s="38">
        <v>740</v>
      </c>
      <c r="AK407" s="38">
        <v>-1.3400693000000032</v>
      </c>
      <c r="AL407" s="38">
        <v>65.468494047560455</v>
      </c>
      <c r="AM407" s="38">
        <v>-1.4296870000000002E-3</v>
      </c>
      <c r="AN407" s="38">
        <v>-1827.4279999999999</v>
      </c>
      <c r="AO407" s="38">
        <v>-74.010000000000005</v>
      </c>
      <c r="AP407" s="38">
        <v>4.4257115000000001E-7</v>
      </c>
      <c r="AQ407" s="38">
        <v>-271916.54739999998</v>
      </c>
      <c r="AR407" s="38">
        <v>933.61</v>
      </c>
      <c r="AS407" s="38">
        <v>9.0095908999999992</v>
      </c>
      <c r="AT407" s="38">
        <v>-15.964120963667312</v>
      </c>
      <c r="AU407" s="38">
        <v>-4.7572770000000007E-3</v>
      </c>
      <c r="AV407" s="38">
        <v>73272.072</v>
      </c>
      <c r="AW407" s="38">
        <v>498.22399999999999</v>
      </c>
      <c r="AX407" s="38">
        <v>4.4257115000000001E-7</v>
      </c>
      <c r="AY407" s="38">
        <v>-276637.61429</v>
      </c>
      <c r="AZ407" s="38">
        <v>1177</v>
      </c>
      <c r="BA407" s="38">
        <v>4.7171609999999973</v>
      </c>
      <c r="BB407" s="38">
        <v>34.867049205623658</v>
      </c>
      <c r="BC407" s="38">
        <v>-2.4587452000000001E-3</v>
      </c>
      <c r="BD407" s="38">
        <v>226882.5</v>
      </c>
      <c r="BE407" s="38">
        <v>498.22399999999999</v>
      </c>
      <c r="BF407" s="38">
        <v>3.240015E-8</v>
      </c>
      <c r="BG407" s="38">
        <v>-303389.19608999998</v>
      </c>
      <c r="BH407" s="42">
        <v>2000</v>
      </c>
      <c r="BI407" s="38">
        <v>3</v>
      </c>
      <c r="BJ407" s="38">
        <v>58</v>
      </c>
      <c r="BK407" s="38">
        <v>1</v>
      </c>
      <c r="BL407" s="38">
        <v>4</v>
      </c>
      <c r="BM407" s="38">
        <v>1</v>
      </c>
      <c r="BN407" s="38">
        <v>65</v>
      </c>
      <c r="BO407" s="38">
        <v>1</v>
      </c>
    </row>
    <row r="408" spans="1:67">
      <c r="A408" s="38" t="s">
        <v>1051</v>
      </c>
      <c r="B408" s="38" t="s">
        <v>161</v>
      </c>
      <c r="C408" s="38" t="s">
        <v>1052</v>
      </c>
      <c r="D408" s="38" t="s">
        <v>1053</v>
      </c>
      <c r="E408" s="39">
        <v>58.442468000000005</v>
      </c>
      <c r="F408" s="38">
        <v>2.165</v>
      </c>
      <c r="G408" s="76">
        <v>-98268</v>
      </c>
      <c r="H408" s="78">
        <v>17.239999999999998</v>
      </c>
      <c r="I408" s="38">
        <v>1800</v>
      </c>
      <c r="J408" s="38" t="s">
        <v>1034</v>
      </c>
      <c r="K408" s="38">
        <v>1073.8</v>
      </c>
      <c r="L408" s="38">
        <v>6760</v>
      </c>
      <c r="M408" s="38" t="s">
        <v>152</v>
      </c>
      <c r="N408" s="38">
        <v>16.360001</v>
      </c>
      <c r="O408" s="38">
        <v>0</v>
      </c>
      <c r="P408" s="38">
        <v>0</v>
      </c>
      <c r="Q408" s="38">
        <v>0</v>
      </c>
      <c r="R408" s="38">
        <v>0</v>
      </c>
      <c r="S408" s="38">
        <v>-79</v>
      </c>
      <c r="T408" s="42">
        <v>1800</v>
      </c>
      <c r="U408" s="38">
        <v>-4.3683500000000013</v>
      </c>
      <c r="V408" s="38">
        <v>46.237923720289189</v>
      </c>
      <c r="W408" s="38">
        <v>6.1060439999999997E-3</v>
      </c>
      <c r="X408" s="38">
        <v>33784.976499999997</v>
      </c>
      <c r="Y408" s="38">
        <v>58.595599999999997</v>
      </c>
      <c r="Z408" s="38">
        <v>-8.8194957499999992E-7</v>
      </c>
      <c r="AA408" s="38">
        <v>-99806.614950000003</v>
      </c>
      <c r="AB408" s="38">
        <v>371</v>
      </c>
      <c r="AC408" s="38">
        <v>0.59513970000000072</v>
      </c>
      <c r="AD408" s="38">
        <v>18.528551585910577</v>
      </c>
      <c r="AE408" s="38">
        <v>-7.8255600000000001E-4</v>
      </c>
      <c r="AF408" s="38">
        <v>33868.048499999997</v>
      </c>
      <c r="AG408" s="38">
        <v>58.595599999999997</v>
      </c>
      <c r="AH408" s="38">
        <v>-4.7177857499999997E-7</v>
      </c>
      <c r="AI408" s="38">
        <v>-99493.871350000001</v>
      </c>
      <c r="AJ408" s="38">
        <v>1073.8</v>
      </c>
      <c r="AK408" s="38">
        <v>-2.3382612999999992</v>
      </c>
      <c r="AL408" s="38">
        <v>35.850489733469161</v>
      </c>
      <c r="AM408" s="38">
        <v>-2.331606E-3</v>
      </c>
      <c r="AN408" s="38">
        <v>-6479.3029999999999</v>
      </c>
      <c r="AO408" s="38">
        <v>58.595599999999997</v>
      </c>
      <c r="AP408" s="38">
        <v>4.1858642499999999E-7</v>
      </c>
      <c r="AQ408" s="38">
        <v>-95389.871350000001</v>
      </c>
      <c r="AR408" s="38">
        <v>1177</v>
      </c>
      <c r="AS408" s="38">
        <v>-6.6306912000000011</v>
      </c>
      <c r="AT408" s="38">
        <v>86.681659902760103</v>
      </c>
      <c r="AU408" s="38">
        <v>-3.3074200000000003E-5</v>
      </c>
      <c r="AV408" s="38">
        <v>147131.125</v>
      </c>
      <c r="AW408" s="38">
        <v>58.595599999999997</v>
      </c>
      <c r="AX408" s="38">
        <v>8.4154249999999994E-9</v>
      </c>
      <c r="AY408" s="38">
        <v>-122141.45315</v>
      </c>
      <c r="AZ408" s="42">
        <v>1800</v>
      </c>
      <c r="BA408" s="38">
        <v>2</v>
      </c>
      <c r="BB408" s="38">
        <v>58</v>
      </c>
      <c r="BC408" s="38">
        <v>1</v>
      </c>
      <c r="BD408" s="38">
        <v>20</v>
      </c>
      <c r="BE408" s="38">
        <v>0.5</v>
      </c>
    </row>
    <row r="409" spans="1:67">
      <c r="A409" s="38" t="s">
        <v>1051</v>
      </c>
      <c r="B409" s="38" t="s">
        <v>184</v>
      </c>
      <c r="C409" s="38" t="s">
        <v>1052</v>
      </c>
      <c r="D409" s="38"/>
      <c r="E409" s="39">
        <v>58.442468000000005</v>
      </c>
      <c r="F409" s="38">
        <v>2.3900000000000002E-3</v>
      </c>
      <c r="G409" s="76">
        <v>-42220</v>
      </c>
      <c r="H409" s="78">
        <v>54.896999999999998</v>
      </c>
      <c r="I409" s="38">
        <v>2000</v>
      </c>
      <c r="J409" s="38" t="s">
        <v>1034</v>
      </c>
      <c r="K409" s="42">
        <v>2000</v>
      </c>
      <c r="L409" s="38">
        <v>0.14825019999999967</v>
      </c>
      <c r="M409" s="38">
        <v>-21.175188889407195</v>
      </c>
      <c r="N409" s="38">
        <v>4.4639939999999998E-3</v>
      </c>
      <c r="O409" s="38">
        <v>11787.625</v>
      </c>
      <c r="P409" s="38">
        <v>58.595599999999997</v>
      </c>
      <c r="Q409" s="38">
        <v>8.4154249999999994E-9</v>
      </c>
      <c r="R409" s="38">
        <v>-42363.614950000003</v>
      </c>
      <c r="S409" s="38">
        <v>371</v>
      </c>
      <c r="T409" s="38">
        <v>5.1117399000000017</v>
      </c>
      <c r="U409" s="38">
        <v>-48.884561023785821</v>
      </c>
      <c r="V409" s="38">
        <v>-2.4246060000000002E-3</v>
      </c>
      <c r="W409" s="38">
        <v>11870.697</v>
      </c>
      <c r="X409" s="38">
        <v>58.595599999999997</v>
      </c>
      <c r="Y409" s="38">
        <v>4.1858642499999999E-7</v>
      </c>
      <c r="Z409" s="38">
        <v>-42050.871350000001</v>
      </c>
      <c r="AA409" s="38">
        <v>1177</v>
      </c>
      <c r="AB409" s="38">
        <v>0.81930999999999976</v>
      </c>
      <c r="AC409" s="38">
        <v>1.9466091455051355</v>
      </c>
      <c r="AD409" s="38">
        <v>-1.2607420000000001E-4</v>
      </c>
      <c r="AE409" s="38">
        <v>165481.125</v>
      </c>
      <c r="AF409" s="38">
        <v>58.595599999999997</v>
      </c>
      <c r="AG409" s="38">
        <v>8.4154249999999994E-9</v>
      </c>
      <c r="AH409" s="38">
        <v>-68802.453150000001</v>
      </c>
      <c r="AI409" s="42">
        <v>2000</v>
      </c>
      <c r="AJ409" s="38">
        <v>2</v>
      </c>
      <c r="AK409" s="38">
        <v>58</v>
      </c>
      <c r="AL409" s="38">
        <v>1</v>
      </c>
      <c r="AM409" s="38">
        <v>20</v>
      </c>
      <c r="AN409" s="38">
        <v>0.5</v>
      </c>
    </row>
    <row r="410" spans="1:67">
      <c r="A410" s="38" t="s">
        <v>1054</v>
      </c>
      <c r="B410" s="38" t="s">
        <v>155</v>
      </c>
      <c r="C410" s="38" t="s">
        <v>1055</v>
      </c>
      <c r="D410" s="38" t="s">
        <v>1056</v>
      </c>
      <c r="E410" s="39">
        <v>84.006907999999996</v>
      </c>
      <c r="F410" s="38">
        <v>2.1589999999999998</v>
      </c>
      <c r="G410" s="76">
        <v>-226810</v>
      </c>
      <c r="H410" s="78">
        <v>24.4</v>
      </c>
      <c r="I410" s="38">
        <v>500</v>
      </c>
      <c r="J410" s="38" t="s">
        <v>1034</v>
      </c>
      <c r="K410" s="42">
        <v>500</v>
      </c>
      <c r="L410" s="38">
        <v>26.476390000000002</v>
      </c>
      <c r="M410" s="38">
        <v>-129.93257968988485</v>
      </c>
      <c r="N410" s="38">
        <v>-1.32519965E-2</v>
      </c>
      <c r="O410" s="38">
        <v>153217.25</v>
      </c>
      <c r="P410" s="38">
        <v>1401.8689999999999</v>
      </c>
      <c r="Q410" s="38">
        <v>6.5016274999999996E-8</v>
      </c>
      <c r="R410" s="38">
        <v>-233221.39425000001</v>
      </c>
      <c r="S410" s="38">
        <v>371</v>
      </c>
      <c r="T410" s="38">
        <v>31.439879700000006</v>
      </c>
      <c r="U410" s="38">
        <v>-157.64195182426351</v>
      </c>
      <c r="V410" s="38">
        <v>-2.01405965E-2</v>
      </c>
      <c r="W410" s="38">
        <v>153300.32199999999</v>
      </c>
      <c r="X410" s="38">
        <v>1401.8689999999999</v>
      </c>
      <c r="Y410" s="38">
        <v>4.7518727500000002E-7</v>
      </c>
      <c r="Z410" s="38">
        <v>-232908.65065</v>
      </c>
      <c r="AA410" s="42">
        <v>500</v>
      </c>
      <c r="AB410" s="38">
        <v>4</v>
      </c>
      <c r="AC410" s="38">
        <v>58</v>
      </c>
      <c r="AD410" s="38">
        <v>1</v>
      </c>
      <c r="AE410" s="38">
        <v>38</v>
      </c>
      <c r="AF410" s="38">
        <v>0.5</v>
      </c>
      <c r="AG410" s="38">
        <v>15</v>
      </c>
      <c r="AH410" s="38">
        <v>1</v>
      </c>
      <c r="AI410" s="38">
        <v>65</v>
      </c>
      <c r="AJ410" s="38">
        <v>1.5</v>
      </c>
    </row>
    <row r="411" spans="1:67">
      <c r="A411" s="38" t="s">
        <v>1057</v>
      </c>
      <c r="B411" s="38" t="s">
        <v>161</v>
      </c>
      <c r="C411" s="38" t="s">
        <v>1058</v>
      </c>
      <c r="D411" s="38"/>
      <c r="E411" s="39">
        <v>125.99436800000001</v>
      </c>
      <c r="F411" s="38" t="s">
        <v>370</v>
      </c>
      <c r="G411" s="76">
        <v>-338030</v>
      </c>
      <c r="H411" s="78">
        <v>31.55</v>
      </c>
      <c r="I411" s="38">
        <v>1200</v>
      </c>
      <c r="J411" s="38" t="s">
        <v>1059</v>
      </c>
      <c r="K411" s="38">
        <v>792</v>
      </c>
      <c r="L411" s="38">
        <v>4951</v>
      </c>
      <c r="M411" s="38" t="s">
        <v>165</v>
      </c>
      <c r="N411" s="38">
        <v>108.33</v>
      </c>
      <c r="O411" s="38">
        <v>-3.3498E-2</v>
      </c>
      <c r="P411" s="38">
        <v>0</v>
      </c>
      <c r="Q411" s="38">
        <v>0</v>
      </c>
      <c r="R411" s="38">
        <v>0</v>
      </c>
      <c r="S411" s="38">
        <v>-38886</v>
      </c>
      <c r="T411" s="38">
        <v>888</v>
      </c>
      <c r="U411" s="38">
        <v>974</v>
      </c>
      <c r="V411" s="38" t="s">
        <v>152</v>
      </c>
      <c r="W411" s="38">
        <v>18.518999000000001</v>
      </c>
      <c r="X411" s="38">
        <v>9.5790000000000007E-3</v>
      </c>
      <c r="Y411" s="38">
        <v>-12973900</v>
      </c>
      <c r="Z411" s="38">
        <v>0</v>
      </c>
      <c r="AA411" s="38">
        <v>0</v>
      </c>
      <c r="AB411" s="38">
        <v>22482</v>
      </c>
      <c r="AC411" s="42">
        <v>1200</v>
      </c>
      <c r="AD411" s="38">
        <v>20.852199799999998</v>
      </c>
      <c r="AE411" s="38">
        <v>-68.081778118033071</v>
      </c>
      <c r="AF411" s="38">
        <v>-8.2452539999999987E-3</v>
      </c>
      <c r="AG411" s="38">
        <v>109643.392485</v>
      </c>
      <c r="AH411" s="38">
        <v>996.44799999999998</v>
      </c>
      <c r="AI411" s="38">
        <v>-3.4080396999999998E-6</v>
      </c>
      <c r="AJ411" s="38">
        <v>-342065.28444000002</v>
      </c>
      <c r="AK411" s="38">
        <v>368.3</v>
      </c>
      <c r="AL411" s="38">
        <v>18.589199799999999</v>
      </c>
      <c r="AM411" s="38">
        <v>-52.898832432092604</v>
      </c>
      <c r="AN411" s="38">
        <v>-6.4992539999999994E-3</v>
      </c>
      <c r="AO411" s="38">
        <v>187443.39248499999</v>
      </c>
      <c r="AP411" s="38">
        <v>996.44799999999998</v>
      </c>
      <c r="AQ411" s="38">
        <v>-3.4080396999999998E-6</v>
      </c>
      <c r="AR411" s="38">
        <v>-343180.39304</v>
      </c>
      <c r="AS411" s="38">
        <v>371</v>
      </c>
      <c r="AT411" s="38">
        <v>23.552689499999996</v>
      </c>
      <c r="AU411" s="38">
        <v>-80.608204566471159</v>
      </c>
      <c r="AV411" s="38">
        <v>-1.3387853999999999E-2</v>
      </c>
      <c r="AW411" s="38">
        <v>187526.46448499997</v>
      </c>
      <c r="AX411" s="38">
        <v>996.44799999999998</v>
      </c>
      <c r="AY411" s="38">
        <v>-2.9978687000000001E-6</v>
      </c>
      <c r="AZ411" s="38">
        <v>-342867.64944000001</v>
      </c>
      <c r="BA411" s="38">
        <v>388.36</v>
      </c>
      <c r="BB411" s="38">
        <v>15.425689599999995</v>
      </c>
      <c r="BC411" s="38">
        <v>-32.68267548114693</v>
      </c>
      <c r="BD411" s="38">
        <v>-8.7685399999999809E-4</v>
      </c>
      <c r="BE411" s="38">
        <v>187526.46448499997</v>
      </c>
      <c r="BF411" s="38">
        <v>996.44799999999998</v>
      </c>
      <c r="BG411" s="38">
        <v>-2.9978687000000001E-6</v>
      </c>
      <c r="BH411" s="38">
        <v>-344549.89862029999</v>
      </c>
      <c r="BI411" s="38">
        <v>432</v>
      </c>
      <c r="BJ411" s="38">
        <v>20.849689600000001</v>
      </c>
      <c r="BK411" s="38">
        <v>-58.710689515130071</v>
      </c>
      <c r="BL411" s="38">
        <v>-1.1745854E-2</v>
      </c>
      <c r="BM411" s="38">
        <v>732526.464485</v>
      </c>
      <c r="BN411" s="38">
        <v>996.44799999999998</v>
      </c>
      <c r="BO411" s="38">
        <v>-2.9978687000000001E-6</v>
      </c>
    </row>
    <row r="412" spans="1:67">
      <c r="A412" s="38" t="s">
        <v>1060</v>
      </c>
      <c r="B412" s="38" t="s">
        <v>155</v>
      </c>
      <c r="C412" s="38" t="s">
        <v>1061</v>
      </c>
      <c r="D412" s="38"/>
      <c r="E412" s="39">
        <v>65.009988000000007</v>
      </c>
      <c r="F412" s="38" t="s">
        <v>370</v>
      </c>
      <c r="G412" s="76">
        <v>5190</v>
      </c>
      <c r="H412" s="78">
        <v>23.15</v>
      </c>
      <c r="I412" s="38">
        <v>600</v>
      </c>
      <c r="J412" s="38" t="s">
        <v>1034</v>
      </c>
      <c r="K412" s="42">
        <v>600</v>
      </c>
      <c r="L412" s="38">
        <v>10.7504299</v>
      </c>
      <c r="M412" s="38">
        <v>-14.981580674963368</v>
      </c>
      <c r="N412" s="38">
        <v>-1.9040451E-2</v>
      </c>
      <c r="O412" s="38">
        <v>72835.301000000007</v>
      </c>
      <c r="P412" s="38">
        <v>387.97799999999995</v>
      </c>
      <c r="Q412" s="38">
        <v>6.4536423750000004E-6</v>
      </c>
      <c r="R412" s="38">
        <v>3206.3104000000003</v>
      </c>
      <c r="S412" s="38">
        <v>371</v>
      </c>
      <c r="T412" s="38">
        <v>15.713919600000001</v>
      </c>
      <c r="U412" s="38">
        <v>-42.690952809341965</v>
      </c>
      <c r="V412" s="38">
        <v>-2.5929051000000002E-2</v>
      </c>
      <c r="W412" s="38">
        <v>72918.372999999992</v>
      </c>
      <c r="X412" s="38">
        <v>387.97799999999995</v>
      </c>
      <c r="Y412" s="38">
        <v>6.8638133750000002E-6</v>
      </c>
      <c r="Z412" s="38">
        <v>3519.0540000000001</v>
      </c>
      <c r="AA412" s="42">
        <v>600</v>
      </c>
      <c r="AB412" s="38">
        <v>2</v>
      </c>
      <c r="AC412" s="38">
        <v>58</v>
      </c>
      <c r="AD412" s="38">
        <v>1</v>
      </c>
      <c r="AE412" s="38">
        <v>57</v>
      </c>
      <c r="AF412" s="38">
        <v>1.5</v>
      </c>
    </row>
    <row r="413" spans="1:67">
      <c r="A413" s="38" t="s">
        <v>1062</v>
      </c>
      <c r="B413" s="38" t="s">
        <v>161</v>
      </c>
      <c r="C413" s="38" t="s">
        <v>1063</v>
      </c>
      <c r="D413" s="38"/>
      <c r="E413" s="39">
        <v>68.995308000000009</v>
      </c>
      <c r="F413" s="38">
        <v>2.1680000000000001</v>
      </c>
      <c r="G413" s="76">
        <v>-85720</v>
      </c>
      <c r="H413" s="78">
        <v>24.8</v>
      </c>
      <c r="I413" s="38">
        <v>700</v>
      </c>
      <c r="J413" s="38" t="s">
        <v>1034</v>
      </c>
      <c r="K413" s="38">
        <v>437</v>
      </c>
      <c r="L413" s="38">
        <v>420</v>
      </c>
      <c r="M413" s="38" t="s">
        <v>165</v>
      </c>
      <c r="N413" s="38">
        <v>8.2028399000000007</v>
      </c>
      <c r="O413" s="38">
        <v>2.4668699999999998E-2</v>
      </c>
      <c r="P413" s="38">
        <v>0</v>
      </c>
      <c r="Q413" s="38">
        <v>0</v>
      </c>
      <c r="R413" s="38">
        <v>0</v>
      </c>
      <c r="S413" s="38">
        <v>-4236</v>
      </c>
      <c r="T413" s="38">
        <v>554</v>
      </c>
      <c r="U413" s="38">
        <v>3340</v>
      </c>
      <c r="V413" s="38" t="s">
        <v>152</v>
      </c>
      <c r="W413" s="38">
        <v>64.474997999999999</v>
      </c>
      <c r="X413" s="38">
        <v>-2.1547E-2</v>
      </c>
      <c r="Y413" s="38">
        <v>3663700</v>
      </c>
      <c r="Z413" s="38">
        <v>0</v>
      </c>
      <c r="AA413" s="38">
        <v>0</v>
      </c>
      <c r="AB413" s="38">
        <v>-24499</v>
      </c>
      <c r="AC413" s="42">
        <v>700</v>
      </c>
      <c r="AD413" s="38">
        <v>163.37119000000001</v>
      </c>
      <c r="AE413" s="38">
        <v>-983.50333728398209</v>
      </c>
      <c r="AF413" s="38">
        <v>-0.16671899400000001</v>
      </c>
      <c r="AG413" s="38">
        <v>-2660997.25</v>
      </c>
      <c r="AH413" s="38">
        <v>627.54999999999995</v>
      </c>
      <c r="AI413" s="38">
        <v>1.8414275E-8</v>
      </c>
      <c r="AJ413" s="38">
        <v>-39397.706100000003</v>
      </c>
      <c r="AK413" s="38">
        <v>371</v>
      </c>
      <c r="AL413" s="38">
        <v>168.33467969999998</v>
      </c>
      <c r="AM413" s="38">
        <v>-1011.2127094183604</v>
      </c>
      <c r="AN413" s="38">
        <v>-0.173607594</v>
      </c>
      <c r="AO413" s="38">
        <v>-2660914.1779999998</v>
      </c>
      <c r="AP413" s="38">
        <v>627.54999999999995</v>
      </c>
      <c r="AQ413" s="38">
        <v>4.2858527500000001E-7</v>
      </c>
      <c r="AR413" s="38">
        <v>-39084.962500000001</v>
      </c>
      <c r="AS413" s="38">
        <v>437</v>
      </c>
      <c r="AT413" s="38">
        <v>18.119849799999997</v>
      </c>
      <c r="AU413" s="38">
        <v>-62.176371886660988</v>
      </c>
      <c r="AV413" s="38">
        <v>-2.7166293999999997E-2</v>
      </c>
      <c r="AW413" s="38">
        <v>103585.822</v>
      </c>
      <c r="AX413" s="38">
        <v>627.54999999999995</v>
      </c>
      <c r="AY413" s="38">
        <v>4.2858527500000001E-7</v>
      </c>
      <c r="AZ413" s="38">
        <v>-88995.962499999994</v>
      </c>
      <c r="BA413" s="38">
        <v>554</v>
      </c>
      <c r="BB413" s="38">
        <v>-38.152308300000001</v>
      </c>
      <c r="BC413" s="38">
        <v>298.30897094844374</v>
      </c>
      <c r="BD413" s="38">
        <v>1.9049406000000001E-2</v>
      </c>
      <c r="BE413" s="38">
        <v>1935435.8219999999</v>
      </c>
      <c r="BF413" s="38">
        <v>627.54999999999995</v>
      </c>
      <c r="BG413" s="38">
        <v>4.2858527500000001E-7</v>
      </c>
      <c r="BH413" s="38">
        <v>-109258.96249999999</v>
      </c>
      <c r="BI413" s="42">
        <v>700</v>
      </c>
      <c r="BJ413" s="38">
        <v>3</v>
      </c>
      <c r="BK413" s="38">
        <v>58</v>
      </c>
      <c r="BL413" s="38">
        <v>1</v>
      </c>
      <c r="BM413" s="38">
        <v>57</v>
      </c>
      <c r="BN413" s="38">
        <v>0.5</v>
      </c>
      <c r="BO413" s="38">
        <v>65</v>
      </c>
    </row>
    <row r="414" spans="1:67">
      <c r="A414" s="38" t="s">
        <v>1064</v>
      </c>
      <c r="B414" s="38" t="s">
        <v>161</v>
      </c>
      <c r="C414" s="38" t="s">
        <v>1065</v>
      </c>
      <c r="D414" s="38" t="s">
        <v>1066</v>
      </c>
      <c r="E414" s="39">
        <v>84.994708000000003</v>
      </c>
      <c r="F414" s="38">
        <v>2.2610000000000001</v>
      </c>
      <c r="G414" s="76">
        <v>-111820</v>
      </c>
      <c r="H414" s="78">
        <v>27.85</v>
      </c>
      <c r="I414" s="38">
        <v>800</v>
      </c>
      <c r="J414" s="38" t="s">
        <v>1067</v>
      </c>
      <c r="K414" s="38">
        <v>500</v>
      </c>
      <c r="L414" s="38">
        <v>0</v>
      </c>
      <c r="M414" t="s">
        <v>237</v>
      </c>
      <c r="N414" s="38">
        <v>-338.10001</v>
      </c>
      <c r="O414" s="38">
        <v>0.374</v>
      </c>
      <c r="P414" s="38">
        <v>0</v>
      </c>
      <c r="Q414" s="38">
        <v>0</v>
      </c>
      <c r="R414" s="38">
        <v>0</v>
      </c>
      <c r="S414" s="38">
        <v>81030</v>
      </c>
      <c r="T414" s="38">
        <v>550</v>
      </c>
      <c r="U414" s="38">
        <v>0</v>
      </c>
      <c r="V414" s="38" t="s">
        <v>549</v>
      </c>
      <c r="W414" s="38">
        <v>36.000003999999997</v>
      </c>
      <c r="X414" s="38">
        <v>0</v>
      </c>
      <c r="Y414" s="38">
        <v>0</v>
      </c>
      <c r="Z414" s="38">
        <v>0</v>
      </c>
      <c r="AA414" s="38">
        <v>0</v>
      </c>
      <c r="AB414" s="38">
        <v>-11590</v>
      </c>
      <c r="AC414" s="38">
        <v>583</v>
      </c>
      <c r="AD414" s="38">
        <v>3610</v>
      </c>
      <c r="AE414" s="38" t="s">
        <v>152</v>
      </c>
      <c r="AF414" s="38">
        <v>33.400002000000001</v>
      </c>
      <c r="AG414" s="38">
        <v>0</v>
      </c>
      <c r="AH414" s="38">
        <v>0</v>
      </c>
      <c r="AI414" s="38">
        <v>0</v>
      </c>
      <c r="AJ414" s="38">
        <v>0</v>
      </c>
      <c r="AK414" s="38">
        <v>-6464</v>
      </c>
      <c r="AL414" s="42">
        <v>800</v>
      </c>
      <c r="AM414" s="38">
        <v>-156.96125000000001</v>
      </c>
      <c r="AN414" s="38">
        <v>968.52792076066748</v>
      </c>
      <c r="AO414" s="38">
        <v>0.3207091675</v>
      </c>
      <c r="AP414" s="38">
        <v>1850172.25</v>
      </c>
      <c r="AQ414" s="38">
        <v>876.66200000000003</v>
      </c>
      <c r="AR414" s="38">
        <v>-1.2087588565E-4</v>
      </c>
      <c r="AS414" s="38">
        <v>-156496.46295000002</v>
      </c>
      <c r="AT414" s="38">
        <v>371</v>
      </c>
      <c r="AU414" s="38">
        <v>-151.99776029999998</v>
      </c>
      <c r="AV414" s="38">
        <v>940.81854862628882</v>
      </c>
      <c r="AW414" s="38">
        <v>0.31382056749999998</v>
      </c>
      <c r="AX414" s="38">
        <v>1850255.3219999999</v>
      </c>
      <c r="AY414" s="38">
        <v>876.66200000000003</v>
      </c>
      <c r="AZ414" s="38">
        <v>-1.2046571465E-4</v>
      </c>
      <c r="BA414" s="38">
        <v>-156183.71935</v>
      </c>
      <c r="BB414" s="38">
        <v>500</v>
      </c>
      <c r="BC414" s="38">
        <v>370.84624969999999</v>
      </c>
      <c r="BD414" s="38">
        <v>-2238.2692551312439</v>
      </c>
      <c r="BE414" s="38">
        <v>-0.37672943250000002</v>
      </c>
      <c r="BF414" s="38">
        <v>140180.32199999999</v>
      </c>
      <c r="BG414" s="38">
        <v>876.66200000000003</v>
      </c>
      <c r="BH414" s="38">
        <v>4.4478535000000002E-7</v>
      </c>
      <c r="BI414" s="38">
        <v>-30330.719349999999</v>
      </c>
      <c r="BJ414" s="38">
        <v>550</v>
      </c>
      <c r="BK414" s="38">
        <v>-3.2537642999999932</v>
      </c>
      <c r="BL414" s="38">
        <v>84.971275092151259</v>
      </c>
      <c r="BM414" s="38">
        <v>-2.7294325000000001E-3</v>
      </c>
      <c r="BN414" s="38">
        <v>140180.32199999999</v>
      </c>
      <c r="BO414" s="38">
        <v>876.66200000000003</v>
      </c>
    </row>
    <row r="415" spans="1:67">
      <c r="A415" s="38" t="s">
        <v>1068</v>
      </c>
      <c r="B415" s="38" t="s">
        <v>184</v>
      </c>
      <c r="C415" s="38" t="s">
        <v>1069</v>
      </c>
      <c r="D415" s="38"/>
      <c r="E415" s="39">
        <v>38.989167999999999</v>
      </c>
      <c r="F415" s="38">
        <v>1.5900000000000001E-3</v>
      </c>
      <c r="G415" s="76">
        <v>20000</v>
      </c>
      <c r="H415" s="78">
        <v>54.737000000000002</v>
      </c>
      <c r="I415" s="38">
        <v>2000</v>
      </c>
      <c r="J415" s="38" t="s">
        <v>1034</v>
      </c>
      <c r="K415" s="42">
        <v>2000</v>
      </c>
      <c r="L415" s="38">
        <v>1.5025502999999993</v>
      </c>
      <c r="M415" s="38">
        <v>-37.099325777212989</v>
      </c>
      <c r="N415" s="38">
        <v>4.3031614999999995E-3</v>
      </c>
      <c r="O415" s="38">
        <v>60844.5</v>
      </c>
      <c r="P415" s="38">
        <v>249.11199999999999</v>
      </c>
      <c r="Q415" s="38">
        <v>1.6200075E-8</v>
      </c>
      <c r="R415" s="38">
        <v>18272.299350000001</v>
      </c>
      <c r="S415" s="38">
        <v>371</v>
      </c>
      <c r="T415" s="38">
        <v>6.4660399999999996</v>
      </c>
      <c r="U415" s="38">
        <v>-64.808697911591594</v>
      </c>
      <c r="V415" s="38">
        <v>-2.5854385E-3</v>
      </c>
      <c r="W415" s="38">
        <v>60927.572</v>
      </c>
      <c r="X415" s="38">
        <v>249.11199999999999</v>
      </c>
      <c r="Y415" s="38">
        <v>4.2637107500000001E-7</v>
      </c>
      <c r="Z415" s="38">
        <v>18585.042949999999</v>
      </c>
      <c r="AA415" s="38">
        <v>1177</v>
      </c>
      <c r="AB415" s="38">
        <v>2.1736100999999994</v>
      </c>
      <c r="AC415" s="38">
        <v>-13.977527742300646</v>
      </c>
      <c r="AD415" s="38">
        <v>-2.8690669999999999E-4</v>
      </c>
      <c r="AE415" s="38">
        <v>214538</v>
      </c>
      <c r="AF415" s="38">
        <v>249.11199999999999</v>
      </c>
      <c r="AG415" s="38">
        <v>1.6200075E-8</v>
      </c>
      <c r="AH415" s="38">
        <v>-8166.5388500000008</v>
      </c>
      <c r="AI415" s="42">
        <v>2000</v>
      </c>
      <c r="AJ415" s="38">
        <v>2</v>
      </c>
      <c r="AK415" s="38">
        <v>58</v>
      </c>
      <c r="AL415" s="38">
        <v>1</v>
      </c>
      <c r="AM415" s="38">
        <v>65</v>
      </c>
      <c r="AN415" s="38">
        <v>0.5</v>
      </c>
    </row>
    <row r="416" spans="1:67">
      <c r="A416" s="38" t="s">
        <v>1070</v>
      </c>
      <c r="B416" s="38" t="s">
        <v>155</v>
      </c>
      <c r="C416" s="38" t="s">
        <v>1071</v>
      </c>
      <c r="D416" s="38"/>
      <c r="E416" s="39">
        <v>54.988568000000001</v>
      </c>
      <c r="F416" s="38" t="s">
        <v>370</v>
      </c>
      <c r="G416" s="76">
        <v>-62300</v>
      </c>
      <c r="H416" s="78">
        <v>27.7</v>
      </c>
      <c r="I416" s="38">
        <v>825</v>
      </c>
      <c r="J416" s="38" t="s">
        <v>1034</v>
      </c>
      <c r="K416" s="42">
        <v>825</v>
      </c>
      <c r="L416" s="38">
        <v>7.5324997999999983</v>
      </c>
      <c r="M416" s="38">
        <v>-28.223494548269031</v>
      </c>
      <c r="N416" s="38">
        <v>-6.5361770000000007E-3</v>
      </c>
      <c r="O416" s="38">
        <v>-35706</v>
      </c>
      <c r="P416" s="38">
        <v>498.22399999999999</v>
      </c>
      <c r="Q416" s="38">
        <v>1.67113515E-6</v>
      </c>
      <c r="R416" s="38">
        <v>-64608.457499999997</v>
      </c>
      <c r="S416" s="38">
        <v>371</v>
      </c>
      <c r="T416" s="38">
        <v>12.495989500000002</v>
      </c>
      <c r="U416" s="38">
        <v>-55.932866682647656</v>
      </c>
      <c r="V416" s="38">
        <v>-1.3424777000000001E-2</v>
      </c>
      <c r="W416" s="38">
        <v>-35622.928</v>
      </c>
      <c r="X416" s="38">
        <v>498.22399999999999</v>
      </c>
      <c r="Y416" s="38">
        <v>2.08130615E-6</v>
      </c>
      <c r="Z416" s="38">
        <v>-64295.713900000002</v>
      </c>
      <c r="AA416" s="42">
        <v>825</v>
      </c>
      <c r="AB416" s="38">
        <v>2</v>
      </c>
      <c r="AC416" s="38">
        <v>58</v>
      </c>
      <c r="AD416" s="38">
        <v>1</v>
      </c>
      <c r="AE416" s="38">
        <v>65</v>
      </c>
      <c r="AF416" s="38">
        <v>1</v>
      </c>
    </row>
    <row r="417" spans="1:67">
      <c r="A417" s="38" t="s">
        <v>1072</v>
      </c>
      <c r="B417" s="38" t="s">
        <v>161</v>
      </c>
      <c r="C417" s="38" t="s">
        <v>1073</v>
      </c>
      <c r="D417" s="38" t="s">
        <v>1074</v>
      </c>
      <c r="E417" s="39">
        <v>39.997107999999997</v>
      </c>
      <c r="F417" s="38">
        <v>2.13</v>
      </c>
      <c r="G417" s="76">
        <v>-101720</v>
      </c>
      <c r="H417" s="78">
        <v>15.403</v>
      </c>
      <c r="I417" s="38">
        <v>1800</v>
      </c>
      <c r="J417" s="38" t="s">
        <v>1034</v>
      </c>
      <c r="K417" s="38">
        <v>572</v>
      </c>
      <c r="L417" s="38">
        <v>1720</v>
      </c>
      <c r="M417" s="38" t="s">
        <v>165</v>
      </c>
      <c r="N417" s="38">
        <v>20.561001000000001</v>
      </c>
      <c r="O417" s="38">
        <v>0</v>
      </c>
      <c r="P417" s="38">
        <v>0</v>
      </c>
      <c r="Q417" s="38">
        <v>0</v>
      </c>
      <c r="R417" s="38">
        <v>0</v>
      </c>
      <c r="S417" s="38">
        <v>-5483</v>
      </c>
      <c r="T417" s="38">
        <v>596</v>
      </c>
      <c r="U417" s="38">
        <v>1580</v>
      </c>
      <c r="V417" s="38" t="s">
        <v>152</v>
      </c>
      <c r="W417" s="38">
        <v>21.400998999999999</v>
      </c>
      <c r="X417" s="38">
        <v>-6.9700000000000003E-4</v>
      </c>
      <c r="Y417" s="38">
        <v>-2100</v>
      </c>
      <c r="Z417" s="38">
        <v>0</v>
      </c>
      <c r="AA417" s="38">
        <v>0</v>
      </c>
      <c r="AB417" s="38">
        <v>-4152</v>
      </c>
      <c r="AC417" s="42">
        <v>1800</v>
      </c>
      <c r="AD417" s="38">
        <v>-30.931408999999999</v>
      </c>
      <c r="AE417" s="38">
        <v>216.38463969233908</v>
      </c>
      <c r="AF417" s="38">
        <v>5.9702686499999998E-2</v>
      </c>
      <c r="AG417" s="38">
        <v>322348.25</v>
      </c>
      <c r="AH417" s="38">
        <v>56.369</v>
      </c>
      <c r="AI417" s="38">
        <v>-2.1839969674999999E-5</v>
      </c>
      <c r="AJ417" s="38">
        <v>-109441.87424999999</v>
      </c>
      <c r="AK417" s="38">
        <v>371</v>
      </c>
      <c r="AL417" s="38">
        <v>-25.967919299999998</v>
      </c>
      <c r="AM417" s="38">
        <v>188.67526755796052</v>
      </c>
      <c r="AN417" s="38">
        <v>5.2814086500000003E-2</v>
      </c>
      <c r="AO417" s="38">
        <v>322431.32199999999</v>
      </c>
      <c r="AP417" s="38">
        <v>56.369</v>
      </c>
      <c r="AQ417" s="38">
        <v>-2.1429798675000001E-5</v>
      </c>
      <c r="AR417" s="38">
        <v>-109129.13065000001</v>
      </c>
      <c r="AS417" s="38">
        <v>572</v>
      </c>
      <c r="AT417" s="38">
        <v>-4.325921300000001</v>
      </c>
      <c r="AU417" s="38">
        <v>66.646811477249827</v>
      </c>
      <c r="AV417" s="38">
        <v>-1.7431135000000001E-3</v>
      </c>
      <c r="AW417" s="38">
        <v>7604.8220000000001</v>
      </c>
      <c r="AX417" s="38">
        <v>56.369</v>
      </c>
      <c r="AY417" s="38">
        <v>3.95451325E-7</v>
      </c>
      <c r="AZ417" s="38">
        <v>-103610.13065000001</v>
      </c>
      <c r="BA417" s="38">
        <v>596</v>
      </c>
      <c r="BB417" s="38">
        <v>-5.1659192999999988</v>
      </c>
      <c r="BC417" s="38">
        <v>69.369812197763707</v>
      </c>
      <c r="BD417" s="38">
        <v>-1.0461135000000002E-3</v>
      </c>
      <c r="BE417" s="38">
        <v>6554.8220000000001</v>
      </c>
      <c r="BF417" s="38">
        <v>56.369</v>
      </c>
      <c r="BG417" s="38">
        <v>3.95451325E-7</v>
      </c>
      <c r="BH417" s="38">
        <v>-102279.13065000001</v>
      </c>
      <c r="BI417" s="38">
        <v>1177</v>
      </c>
      <c r="BJ417" s="38">
        <v>-9.4583491999999989</v>
      </c>
      <c r="BK417" s="38">
        <v>120.20098236705462</v>
      </c>
      <c r="BL417" s="38">
        <v>1.2524183E-3</v>
      </c>
      <c r="BM417" s="38">
        <v>160165.25</v>
      </c>
      <c r="BN417" s="38">
        <v>56.369</v>
      </c>
      <c r="BO417" s="38">
        <v>-1.4719675000000001E-8</v>
      </c>
    </row>
    <row r="418" spans="1:67">
      <c r="A418" s="37" t="s">
        <v>44</v>
      </c>
      <c r="B418" t="s">
        <v>161</v>
      </c>
      <c r="C418" t="s">
        <v>1075</v>
      </c>
      <c r="E418" s="39">
        <v>92.906379999999999</v>
      </c>
      <c r="F418">
        <v>8.5500000000000007</v>
      </c>
      <c r="G418" s="75">
        <v>0</v>
      </c>
      <c r="H418" s="77">
        <v>8.6999999999999993</v>
      </c>
      <c r="I418">
        <v>3000</v>
      </c>
      <c r="J418" s="38" t="s">
        <v>1076</v>
      </c>
      <c r="K418">
        <v>2740</v>
      </c>
      <c r="L418">
        <v>6302</v>
      </c>
      <c r="M418" t="s">
        <v>152</v>
      </c>
      <c r="N418">
        <v>8</v>
      </c>
      <c r="O418">
        <v>0</v>
      </c>
      <c r="P418">
        <v>0</v>
      </c>
      <c r="Q418">
        <v>0</v>
      </c>
      <c r="R418">
        <v>0</v>
      </c>
      <c r="S418">
        <v>2857.9955</v>
      </c>
      <c r="T418" s="41">
        <v>3000</v>
      </c>
      <c r="U418" s="38">
        <v>1</v>
      </c>
      <c r="V418" s="38">
        <v>59</v>
      </c>
      <c r="W418" s="38">
        <v>1</v>
      </c>
    </row>
    <row r="419" spans="1:67">
      <c r="A419" s="38" t="s">
        <v>44</v>
      </c>
      <c r="B419" s="38" t="s">
        <v>184</v>
      </c>
      <c r="C419" s="38" t="s">
        <v>1075</v>
      </c>
      <c r="D419" s="38"/>
      <c r="E419" s="39">
        <v>92.906379999999999</v>
      </c>
      <c r="F419" s="38">
        <v>3.8E-3</v>
      </c>
      <c r="G419" s="76">
        <v>175200</v>
      </c>
      <c r="H419" s="78">
        <v>44.49</v>
      </c>
      <c r="I419" s="38">
        <v>3000</v>
      </c>
      <c r="J419" s="38" t="s">
        <v>1076</v>
      </c>
      <c r="K419" s="42">
        <v>3000</v>
      </c>
      <c r="L419" s="38">
        <v>1.9431003999999996</v>
      </c>
      <c r="M419" s="38">
        <v>-57.07820690280596</v>
      </c>
      <c r="N419" s="38">
        <v>3.2063239999999998E-4</v>
      </c>
      <c r="O419" s="38">
        <v>33338.800999999999</v>
      </c>
      <c r="P419" s="38">
        <v>291.858</v>
      </c>
      <c r="Q419" s="38">
        <v>2.4899000000000003E-8</v>
      </c>
      <c r="R419" s="38">
        <v>173065.43419999999</v>
      </c>
      <c r="S419" s="38">
        <v>2740</v>
      </c>
      <c r="T419" s="38">
        <v>3.7083801999999997</v>
      </c>
      <c r="U419" s="38">
        <v>-68.710099857329183</v>
      </c>
      <c r="V419" s="38">
        <v>3.44791E-4</v>
      </c>
      <c r="W419" s="38">
        <v>50503.5</v>
      </c>
      <c r="X419" s="38">
        <v>291.858</v>
      </c>
      <c r="Y419" s="38">
        <v>-6.1099999999999998E-8</v>
      </c>
      <c r="Z419" s="38">
        <v>168231.00450000001</v>
      </c>
      <c r="AA419" s="42">
        <v>3000</v>
      </c>
      <c r="AB419" s="38">
        <v>1</v>
      </c>
      <c r="AC419" s="38">
        <v>59</v>
      </c>
      <c r="AD419" s="38">
        <v>1</v>
      </c>
    </row>
    <row r="420" spans="1:67">
      <c r="A420" s="38" t="s">
        <v>1077</v>
      </c>
      <c r="B420" s="38" t="s">
        <v>184</v>
      </c>
      <c r="C420" s="38" t="s">
        <v>1078</v>
      </c>
      <c r="D420" s="38"/>
      <c r="E420" s="39">
        <v>108.90577999999999</v>
      </c>
      <c r="F420" s="38">
        <v>4.45E-3</v>
      </c>
      <c r="G420" s="76">
        <v>47500</v>
      </c>
      <c r="H420" s="78">
        <v>57.09</v>
      </c>
      <c r="I420" s="38">
        <v>3000</v>
      </c>
      <c r="J420" s="38" t="s">
        <v>1076</v>
      </c>
      <c r="K420" s="42">
        <v>3000</v>
      </c>
      <c r="L420" s="38">
        <v>1.1702000000006763E-3</v>
      </c>
      <c r="M420" s="38">
        <v>-20.340552417839973</v>
      </c>
      <c r="N420" s="38">
        <v>3.5331289999999992E-4</v>
      </c>
      <c r="O420" s="38">
        <v>-6294.25</v>
      </c>
      <c r="P420" s="38">
        <v>-133.09202000000002</v>
      </c>
      <c r="Q420" s="38">
        <v>6.6239374999999999E-8</v>
      </c>
      <c r="R420" s="38">
        <v>48726.677349999998</v>
      </c>
      <c r="S420" s="38">
        <v>2740</v>
      </c>
      <c r="T420" s="38">
        <v>1.766449999999999</v>
      </c>
      <c r="U420" s="38">
        <v>-31.972445372363111</v>
      </c>
      <c r="V420" s="38">
        <v>3.7747149999999995E-4</v>
      </c>
      <c r="W420" s="38">
        <v>10870.449000000001</v>
      </c>
      <c r="X420" s="38">
        <v>-133.09202000000002</v>
      </c>
      <c r="Y420" s="38">
        <v>-1.9759625000000002E-8</v>
      </c>
      <c r="Z420" s="38">
        <v>43892.247649999998</v>
      </c>
      <c r="AA420" s="42">
        <v>3000</v>
      </c>
      <c r="AB420" s="38">
        <v>2</v>
      </c>
      <c r="AC420" s="38">
        <v>59</v>
      </c>
      <c r="AD420" s="38">
        <v>1</v>
      </c>
      <c r="AE420" s="38">
        <v>65</v>
      </c>
      <c r="AF420" s="38">
        <v>0.5</v>
      </c>
    </row>
    <row r="421" spans="1:67">
      <c r="A421" s="38" t="s">
        <v>1079</v>
      </c>
      <c r="B421" s="38" t="s">
        <v>155</v>
      </c>
      <c r="C421" s="38" t="s">
        <v>1080</v>
      </c>
      <c r="D421" s="38"/>
      <c r="E421" s="39">
        <v>124.90518</v>
      </c>
      <c r="F421" s="38">
        <v>5.9</v>
      </c>
      <c r="G421" s="76">
        <v>-190300</v>
      </c>
      <c r="H421" s="78">
        <v>13.03</v>
      </c>
      <c r="I421" s="38">
        <v>2000</v>
      </c>
      <c r="J421" s="38" t="s">
        <v>1076</v>
      </c>
      <c r="K421" s="38">
        <v>800</v>
      </c>
      <c r="L421" s="38">
        <v>0</v>
      </c>
      <c r="M421" t="s">
        <v>237</v>
      </c>
      <c r="N421" s="38">
        <v>-144.72701000000001</v>
      </c>
      <c r="O421" s="38">
        <v>6.6850000000000007E-2</v>
      </c>
      <c r="P421" s="38">
        <v>-36331868</v>
      </c>
      <c r="Q421" s="38">
        <v>0</v>
      </c>
      <c r="R421" s="38">
        <v>0</v>
      </c>
      <c r="S421" s="38">
        <v>126718</v>
      </c>
      <c r="T421" s="38">
        <v>1090</v>
      </c>
      <c r="U421" s="38">
        <v>0</v>
      </c>
      <c r="V421" s="38" t="s">
        <v>549</v>
      </c>
      <c r="W421" s="38">
        <v>22</v>
      </c>
      <c r="X421" s="38">
        <v>0</v>
      </c>
      <c r="Y421" s="38">
        <v>0</v>
      </c>
      <c r="Z421" s="38">
        <v>0</v>
      </c>
      <c r="AA421" s="38">
        <v>0</v>
      </c>
      <c r="AB421" s="38">
        <v>-8922</v>
      </c>
      <c r="AC421" s="38">
        <v>1200</v>
      </c>
      <c r="AD421" s="38">
        <v>0</v>
      </c>
      <c r="AE421" s="38" t="s">
        <v>549</v>
      </c>
      <c r="AF421" s="38">
        <v>19.899999999999999</v>
      </c>
      <c r="AG421" s="38">
        <v>0</v>
      </c>
      <c r="AH421" s="38">
        <v>0</v>
      </c>
      <c r="AI421" s="38">
        <v>0</v>
      </c>
      <c r="AJ421" s="38">
        <v>0</v>
      </c>
      <c r="AK421" s="38">
        <v>-6402</v>
      </c>
      <c r="AL421" s="42">
        <v>2000</v>
      </c>
      <c r="AM421" s="38">
        <v>-228.7351798</v>
      </c>
      <c r="AN421" s="38">
        <v>1905.3681355096653</v>
      </c>
      <c r="AO421" s="38">
        <v>0.1053621644</v>
      </c>
      <c r="AP421" s="38">
        <v>-1172685.699</v>
      </c>
      <c r="AQ421" s="38">
        <v>-13826.4156</v>
      </c>
      <c r="AR421" s="38">
        <v>-1.637175085E-5</v>
      </c>
      <c r="AS421" s="38">
        <v>-122762.07950000001</v>
      </c>
      <c r="AT421" s="38">
        <v>800</v>
      </c>
      <c r="AU421" s="38">
        <v>163.80883020000002</v>
      </c>
      <c r="AV421" s="38">
        <v>-1146.2119128424649</v>
      </c>
      <c r="AW421" s="38">
        <v>-6.7337835600000007E-2</v>
      </c>
      <c r="AX421" s="38">
        <v>-18109909.699000001</v>
      </c>
      <c r="AY421" s="38">
        <v>498.22399999999999</v>
      </c>
      <c r="AZ421" s="38">
        <v>1.1839915E-7</v>
      </c>
      <c r="BA421" s="38">
        <v>-62607.079500000007</v>
      </c>
      <c r="BB421" s="38">
        <v>1090</v>
      </c>
      <c r="BC421" s="38">
        <v>-2.9181798000000008</v>
      </c>
      <c r="BD421" s="38">
        <v>56.149533463702255</v>
      </c>
      <c r="BE421" s="38">
        <v>-4.8783560000000004E-4</v>
      </c>
      <c r="BF421" s="38">
        <v>56024.300999999999</v>
      </c>
      <c r="BG421" s="38">
        <v>498.22399999999999</v>
      </c>
      <c r="BH421" s="38">
        <v>1.1839915E-7</v>
      </c>
      <c r="BI421" s="38">
        <v>-198247.07949999999</v>
      </c>
      <c r="BJ421" s="38">
        <v>1200</v>
      </c>
      <c r="BK421" s="38">
        <v>-0.81817979999999935</v>
      </c>
      <c r="BL421" s="38">
        <v>39.160372108572503</v>
      </c>
      <c r="BM421" s="38">
        <v>-4.8783560000000004E-4</v>
      </c>
      <c r="BN421" s="38">
        <v>56024.300999999999</v>
      </c>
      <c r="BO421" s="38">
        <v>498.22399999999999</v>
      </c>
    </row>
    <row r="422" spans="1:67">
      <c r="A422" s="38" t="s">
        <v>1079</v>
      </c>
      <c r="B422" s="38" t="s">
        <v>184</v>
      </c>
      <c r="C422" s="38" t="s">
        <v>1080</v>
      </c>
      <c r="D422" s="38"/>
      <c r="E422" s="39">
        <v>124.90518</v>
      </c>
      <c r="F422" s="38">
        <v>5.11E-3</v>
      </c>
      <c r="G422" s="76">
        <v>-47800</v>
      </c>
      <c r="H422" s="78">
        <v>65.019000000000005</v>
      </c>
      <c r="I422" s="38">
        <v>3000</v>
      </c>
      <c r="J422" s="38" t="s">
        <v>1076</v>
      </c>
      <c r="K422" s="42">
        <v>3000</v>
      </c>
      <c r="L422" s="38">
        <v>-0.42467979999999983</v>
      </c>
      <c r="M422" s="38">
        <v>-0.96384565298802727</v>
      </c>
      <c r="N422" s="38">
        <v>3.2659839999999991E-4</v>
      </c>
      <c r="O422" s="38">
        <v>43430.050999999999</v>
      </c>
      <c r="P422" s="38">
        <v>-111.66802000000001</v>
      </c>
      <c r="Q422" s="38">
        <v>8.0830350000000002E-8</v>
      </c>
      <c r="R422" s="38">
        <v>-47220.0795</v>
      </c>
      <c r="S422" s="38">
        <v>2740</v>
      </c>
      <c r="T422" s="38">
        <v>1.3405999999999985</v>
      </c>
      <c r="U422" s="38">
        <v>-12.595738607511153</v>
      </c>
      <c r="V422" s="38">
        <v>3.5075699999999994E-4</v>
      </c>
      <c r="W422" s="38">
        <v>60594.75</v>
      </c>
      <c r="X422" s="38">
        <v>-111.66802000000001</v>
      </c>
      <c r="Y422" s="38">
        <v>-5.1686499999999991E-9</v>
      </c>
      <c r="Z422" s="38">
        <v>-52054.5092</v>
      </c>
      <c r="AA422" s="42">
        <v>3000</v>
      </c>
      <c r="AB422" s="38">
        <v>2</v>
      </c>
      <c r="AC422" s="38">
        <v>59</v>
      </c>
      <c r="AD422" s="38">
        <v>1</v>
      </c>
      <c r="AE422" s="38">
        <v>65</v>
      </c>
      <c r="AF422" s="38">
        <v>1</v>
      </c>
    </row>
    <row r="423" spans="1:67">
      <c r="A423" s="37" t="s">
        <v>1081</v>
      </c>
      <c r="B423" t="s">
        <v>184</v>
      </c>
      <c r="C423" t="s">
        <v>1082</v>
      </c>
      <c r="E423" s="39">
        <v>20.1797</v>
      </c>
      <c r="F423">
        <v>8.1999999999999998E-4</v>
      </c>
      <c r="G423" s="75">
        <v>0</v>
      </c>
      <c r="H423" s="77">
        <v>34.947000000000003</v>
      </c>
      <c r="I423" s="40">
        <v>5000</v>
      </c>
      <c r="K423" s="41">
        <v>5000</v>
      </c>
      <c r="L423" s="38">
        <v>1</v>
      </c>
      <c r="M423" s="38">
        <v>61</v>
      </c>
      <c r="N423" s="38">
        <v>1</v>
      </c>
    </row>
    <row r="424" spans="1:67">
      <c r="A424" s="37" t="s">
        <v>43</v>
      </c>
      <c r="B424" t="s">
        <v>149</v>
      </c>
      <c r="C424" t="s">
        <v>1083</v>
      </c>
      <c r="E424" s="39">
        <v>58.693399999999997</v>
      </c>
      <c r="F424">
        <v>8.9</v>
      </c>
      <c r="G424" s="75">
        <v>0</v>
      </c>
      <c r="H424" s="77">
        <v>7.14</v>
      </c>
      <c r="I424" s="40">
        <v>5000</v>
      </c>
      <c r="J424" s="38" t="s">
        <v>1084</v>
      </c>
      <c r="K424">
        <v>631</v>
      </c>
      <c r="L424">
        <v>0</v>
      </c>
      <c r="M424" t="s">
        <v>363</v>
      </c>
      <c r="N424">
        <v>67.079002000000003</v>
      </c>
      <c r="O424">
        <v>-4.5624999999999999E-2</v>
      </c>
      <c r="P424">
        <v>0</v>
      </c>
      <c r="Q424">
        <v>0</v>
      </c>
      <c r="R424">
        <v>0</v>
      </c>
      <c r="S424">
        <v>-21735.690999999999</v>
      </c>
      <c r="T424">
        <v>655</v>
      </c>
      <c r="U424">
        <v>0</v>
      </c>
      <c r="V424" t="s">
        <v>237</v>
      </c>
      <c r="W424">
        <v>5.0240001999999997</v>
      </c>
      <c r="X424">
        <v>1.1724999999999999E-3</v>
      </c>
      <c r="Y424">
        <v>-321710</v>
      </c>
      <c r="Z424">
        <v>0</v>
      </c>
      <c r="AA424">
        <v>0</v>
      </c>
      <c r="AB424">
        <v>-675.80249000000003</v>
      </c>
      <c r="AC424">
        <v>1728</v>
      </c>
      <c r="AD424">
        <v>4100</v>
      </c>
      <c r="AE424" t="s">
        <v>152</v>
      </c>
      <c r="AF424">
        <v>9.3000001999999995</v>
      </c>
      <c r="AG424">
        <v>0</v>
      </c>
      <c r="AH424">
        <v>0</v>
      </c>
      <c r="AI424">
        <v>0</v>
      </c>
      <c r="AJ424">
        <v>0</v>
      </c>
      <c r="AK424">
        <v>-649.83960000000002</v>
      </c>
      <c r="AL424">
        <v>3159</v>
      </c>
      <c r="AM424">
        <v>90230</v>
      </c>
      <c r="AN424" t="s">
        <v>153</v>
      </c>
      <c r="AO424">
        <v>4.88</v>
      </c>
      <c r="AP424">
        <v>6.6000000000000005E-5</v>
      </c>
      <c r="AQ424">
        <v>0</v>
      </c>
      <c r="AR424">
        <v>0</v>
      </c>
      <c r="AS424">
        <v>0</v>
      </c>
      <c r="AT424">
        <v>102890</v>
      </c>
      <c r="AU424" s="41">
        <v>5000</v>
      </c>
      <c r="AV424" s="38">
        <v>1</v>
      </c>
      <c r="AW424" s="38">
        <v>62</v>
      </c>
      <c r="AX424" s="38">
        <v>1</v>
      </c>
    </row>
    <row r="425" spans="1:67">
      <c r="A425" s="38" t="s">
        <v>1085</v>
      </c>
      <c r="B425" s="38" t="s">
        <v>184</v>
      </c>
      <c r="C425" s="38" t="s">
        <v>1086</v>
      </c>
      <c r="D425" s="38"/>
      <c r="E425" s="39">
        <v>170.73500000000001</v>
      </c>
      <c r="F425" s="38">
        <v>6.9800000000000001E-3</v>
      </c>
      <c r="G425" s="76">
        <v>-138300</v>
      </c>
      <c r="H425" s="78">
        <v>99.326999999999998</v>
      </c>
      <c r="I425" s="38">
        <v>1000</v>
      </c>
      <c r="J425" s="38" t="s">
        <v>1087</v>
      </c>
      <c r="K425" s="42">
        <v>1000</v>
      </c>
      <c r="L425" s="38">
        <v>891.28942900000004</v>
      </c>
      <c r="M425" s="38">
        <v>-7168.3070367079936</v>
      </c>
      <c r="N425" s="38">
        <v>-0.47065904800000002</v>
      </c>
      <c r="O425" s="38">
        <v>4209021.5</v>
      </c>
      <c r="P425" s="38">
        <v>52337.95</v>
      </c>
      <c r="Q425" s="38">
        <v>8.46606085E-5</v>
      </c>
      <c r="R425" s="38">
        <v>-390007.63260000001</v>
      </c>
      <c r="S425" s="38">
        <v>631</v>
      </c>
      <c r="T425" s="38">
        <v>110.963401</v>
      </c>
      <c r="U425" s="38">
        <v>-833.04360162022988</v>
      </c>
      <c r="V425" s="38">
        <v>-5.7504048000000002E-2</v>
      </c>
      <c r="W425" s="38">
        <v>564641.5</v>
      </c>
      <c r="X425" s="38">
        <v>4385.5519999999997</v>
      </c>
      <c r="Y425" s="38">
        <v>9.3060849999999995E-7</v>
      </c>
      <c r="Z425" s="38">
        <v>-146137.3616</v>
      </c>
      <c r="AA425" s="38">
        <v>655</v>
      </c>
      <c r="AB425" s="38">
        <v>48.908399199999998</v>
      </c>
      <c r="AC425" s="38">
        <v>-429.51434206974443</v>
      </c>
      <c r="AD425" s="38">
        <v>-1.0706548E-2</v>
      </c>
      <c r="AE425" s="38">
        <v>725496.5</v>
      </c>
      <c r="AF425" s="38">
        <v>4385.5519999999997</v>
      </c>
      <c r="AG425" s="38">
        <v>9.3060849999999995E-7</v>
      </c>
      <c r="AH425" s="38">
        <v>-167197.25010999999</v>
      </c>
      <c r="AI425" s="42">
        <v>1000</v>
      </c>
      <c r="AJ425" s="38">
        <v>3</v>
      </c>
      <c r="AK425" s="38">
        <v>15</v>
      </c>
      <c r="AL425" s="38">
        <v>4</v>
      </c>
      <c r="AM425" s="38">
        <v>65</v>
      </c>
      <c r="AN425" s="38">
        <v>2</v>
      </c>
      <c r="AO425" s="38">
        <v>62</v>
      </c>
      <c r="AP425" s="38">
        <v>1</v>
      </c>
    </row>
    <row r="426" spans="1:67">
      <c r="A426" s="38" t="s">
        <v>1088</v>
      </c>
      <c r="B426" s="38" t="s">
        <v>155</v>
      </c>
      <c r="C426" s="38" t="s">
        <v>1089</v>
      </c>
      <c r="D426" s="38" t="s">
        <v>1090</v>
      </c>
      <c r="E426" s="39">
        <v>304.3442</v>
      </c>
      <c r="F426" s="38">
        <v>4.7</v>
      </c>
      <c r="G426" s="76">
        <v>-71968</v>
      </c>
      <c r="H426" s="78">
        <v>44.57</v>
      </c>
      <c r="I426" s="38">
        <v>1100</v>
      </c>
      <c r="J426" s="38" t="s">
        <v>1091</v>
      </c>
      <c r="K426" s="42">
        <v>1100</v>
      </c>
      <c r="L426" s="38">
        <v>2545.7630882000003</v>
      </c>
      <c r="M426" s="38">
        <v>-20321.114065683989</v>
      </c>
      <c r="N426" s="38">
        <v>-1.4003800000000002</v>
      </c>
      <c r="O426" s="38">
        <v>10621940</v>
      </c>
      <c r="P426" s="38">
        <v>143857.19400000002</v>
      </c>
      <c r="Q426" s="38">
        <v>2.5118999999999999E-4</v>
      </c>
      <c r="R426" s="38">
        <v>-737363.40799999994</v>
      </c>
      <c r="S426" s="38">
        <v>368.3</v>
      </c>
      <c r="T426" s="38">
        <v>2536.7110882000002</v>
      </c>
      <c r="U426" s="38">
        <v>-20260.382282940223</v>
      </c>
      <c r="V426" s="38">
        <v>-1.3933960000000001</v>
      </c>
      <c r="W426" s="38">
        <v>10933140</v>
      </c>
      <c r="X426" s="38">
        <v>143857.19400000002</v>
      </c>
      <c r="Y426" s="38">
        <v>2.5118999999999999E-4</v>
      </c>
      <c r="Z426" s="38">
        <v>-741823.84239999996</v>
      </c>
      <c r="AA426" s="38">
        <v>388.36</v>
      </c>
      <c r="AB426" s="38">
        <v>2504.2030886000002</v>
      </c>
      <c r="AC426" s="38">
        <v>-20068.68016659893</v>
      </c>
      <c r="AD426" s="38">
        <v>-1.3433520000000001</v>
      </c>
      <c r="AE426" s="38">
        <v>10933140</v>
      </c>
      <c r="AF426" s="38">
        <v>143857.19400000002</v>
      </c>
      <c r="AG426" s="38">
        <v>2.5118999999999999E-4</v>
      </c>
      <c r="AH426" s="38">
        <v>-748552.83912120003</v>
      </c>
      <c r="AI426" s="38">
        <v>432</v>
      </c>
      <c r="AJ426" s="38">
        <v>2525.8990886000001</v>
      </c>
      <c r="AK426" s="38">
        <v>-20172.792222734857</v>
      </c>
      <c r="AL426" s="38">
        <v>-1.3868280000000002</v>
      </c>
      <c r="AM426" s="38">
        <v>13113140</v>
      </c>
      <c r="AN426" s="38">
        <v>143857.19400000002</v>
      </c>
      <c r="AO426" s="38">
        <v>2.5118999999999999E-4</v>
      </c>
      <c r="AP426" s="38">
        <v>-757386.42440000002</v>
      </c>
      <c r="AQ426" s="38">
        <v>631</v>
      </c>
      <c r="AR426" s="38">
        <v>184.9210046</v>
      </c>
      <c r="AS426" s="38">
        <v>-1167.0019174715678</v>
      </c>
      <c r="AT426" s="38">
        <v>-0.14736299999999999</v>
      </c>
      <c r="AU426" s="38">
        <v>2180000</v>
      </c>
      <c r="AV426" s="38">
        <v>0</v>
      </c>
      <c r="AW426" s="38">
        <v>0</v>
      </c>
      <c r="AX426" s="38">
        <v>-25775.611400000002</v>
      </c>
      <c r="AY426" s="38">
        <v>655</v>
      </c>
      <c r="AZ426" s="38">
        <v>-1.244000800000002</v>
      </c>
      <c r="BA426" s="38">
        <v>43.585861179888667</v>
      </c>
      <c r="BB426" s="38">
        <v>-6.970500000000001E-3</v>
      </c>
      <c r="BC426" s="38">
        <v>2662565</v>
      </c>
      <c r="BD426" s="38">
        <v>0</v>
      </c>
      <c r="BE426" s="38">
        <v>0</v>
      </c>
      <c r="BF426" s="38">
        <v>-88955.276929999993</v>
      </c>
      <c r="BG426" s="38">
        <v>881.8</v>
      </c>
      <c r="BH426" s="38">
        <v>2.2591988000000001</v>
      </c>
      <c r="BI426" s="38">
        <v>81.417232032964179</v>
      </c>
      <c r="BJ426" s="38">
        <v>-1.272478E-2</v>
      </c>
      <c r="BK426" s="38">
        <v>426639</v>
      </c>
      <c r="BL426" s="38">
        <v>0</v>
      </c>
      <c r="BM426" s="38">
        <v>-3.5999999999999998E-8</v>
      </c>
      <c r="BN426" s="38">
        <v>-136233.74853000001</v>
      </c>
      <c r="BO426" s="42">
        <v>1100</v>
      </c>
    </row>
    <row r="427" spans="1:67">
      <c r="A427" s="38" t="s">
        <v>1092</v>
      </c>
      <c r="B427" s="38" t="s">
        <v>184</v>
      </c>
      <c r="C427" s="38" t="s">
        <v>1093</v>
      </c>
      <c r="D427" s="38"/>
      <c r="E427" s="39">
        <v>94.14609999999999</v>
      </c>
      <c r="F427" s="38">
        <v>3.8500000000000001E-3</v>
      </c>
      <c r="G427" s="76">
        <v>43000</v>
      </c>
      <c r="H427" s="78">
        <v>60.061</v>
      </c>
      <c r="I427" s="38">
        <v>2000</v>
      </c>
      <c r="J427" s="38" t="s">
        <v>1087</v>
      </c>
      <c r="K427" s="42">
        <v>2000</v>
      </c>
      <c r="L427" s="38">
        <v>832.85167899999999</v>
      </c>
      <c r="M427" s="38">
        <v>-6681.6186584376292</v>
      </c>
      <c r="N427" s="38">
        <v>-0.45630023600000003</v>
      </c>
      <c r="O427" s="38">
        <v>3557726.625</v>
      </c>
      <c r="P427" s="38">
        <v>47210.653579999998</v>
      </c>
      <c r="Q427" s="38">
        <v>8.3532074425000003E-5</v>
      </c>
      <c r="R427" s="38">
        <v>-176278.25115</v>
      </c>
      <c r="S427" s="38">
        <v>631</v>
      </c>
      <c r="T427" s="38">
        <v>52.525650999999996</v>
      </c>
      <c r="U427" s="38">
        <v>-346.35522334986615</v>
      </c>
      <c r="V427" s="38">
        <v>-4.3145235999999997E-2</v>
      </c>
      <c r="W427" s="38">
        <v>-86653.375</v>
      </c>
      <c r="X427" s="38">
        <v>-741.74441999999999</v>
      </c>
      <c r="Y427" s="38">
        <v>-1.9792557500000002E-7</v>
      </c>
      <c r="Z427" s="38">
        <v>67592.019849999997</v>
      </c>
      <c r="AA427" s="38">
        <v>655</v>
      </c>
      <c r="AB427" s="38">
        <v>-9.5293507999999996</v>
      </c>
      <c r="AC427" s="38">
        <v>57.174036200619376</v>
      </c>
      <c r="AD427" s="38">
        <v>3.6522639999999997E-3</v>
      </c>
      <c r="AE427" s="38">
        <v>74201.625</v>
      </c>
      <c r="AF427" s="38">
        <v>-741.74441999999999</v>
      </c>
      <c r="AG427" s="38">
        <v>-1.9792557500000002E-7</v>
      </c>
      <c r="AH427" s="38">
        <v>46532.13134</v>
      </c>
      <c r="AI427" s="38">
        <v>1728</v>
      </c>
      <c r="AJ427" s="38">
        <v>-5.2533507999999998</v>
      </c>
      <c r="AK427" s="38">
        <v>27.392628868285193</v>
      </c>
      <c r="AL427" s="38">
        <v>2.4797640000000002E-3</v>
      </c>
      <c r="AM427" s="38">
        <v>-86653.375</v>
      </c>
      <c r="AN427" s="38">
        <v>-741.74441999999999</v>
      </c>
      <c r="AO427" s="38">
        <v>-1.9792557500000002E-7</v>
      </c>
      <c r="AP427" s="38">
        <v>46506.168449999997</v>
      </c>
      <c r="AQ427" s="42">
        <v>2000</v>
      </c>
      <c r="AR427" s="38">
        <v>2</v>
      </c>
      <c r="AS427" s="38">
        <v>62</v>
      </c>
      <c r="AT427" s="38">
        <v>1</v>
      </c>
      <c r="AU427" s="38">
        <v>20</v>
      </c>
      <c r="AV427" s="38">
        <v>0.5</v>
      </c>
    </row>
    <row r="428" spans="1:67">
      <c r="A428" s="38" t="s">
        <v>1094</v>
      </c>
      <c r="B428" s="38" t="s">
        <v>161</v>
      </c>
      <c r="C428" s="38" t="s">
        <v>1095</v>
      </c>
      <c r="D428" s="38"/>
      <c r="E428" s="39">
        <v>129.59879999999998</v>
      </c>
      <c r="F428" s="38">
        <v>3.55</v>
      </c>
      <c r="G428" s="76">
        <v>-72980</v>
      </c>
      <c r="H428" s="78">
        <v>23.423999999999999</v>
      </c>
      <c r="I428" s="38">
        <v>1400</v>
      </c>
      <c r="J428" s="38" t="s">
        <v>1087</v>
      </c>
      <c r="K428" s="38">
        <v>1304</v>
      </c>
      <c r="L428" s="38">
        <v>18467</v>
      </c>
      <c r="M428" s="38" t="s">
        <v>152</v>
      </c>
      <c r="N428" s="38">
        <v>23.9</v>
      </c>
      <c r="O428" s="38">
        <v>0</v>
      </c>
      <c r="P428" s="38">
        <v>0</v>
      </c>
      <c r="Q428" s="38">
        <v>0</v>
      </c>
      <c r="R428" s="38">
        <v>0</v>
      </c>
      <c r="S428" s="38">
        <v>7124</v>
      </c>
      <c r="T428" s="42">
        <v>1400</v>
      </c>
      <c r="U428" s="38">
        <v>765.9033280000001</v>
      </c>
      <c r="V428" s="38">
        <v>-6077.52562632442</v>
      </c>
      <c r="W428" s="38">
        <v>-0.42945061200000001</v>
      </c>
      <c r="X428" s="38">
        <v>3237181.25</v>
      </c>
      <c r="Y428" s="38">
        <v>43376.129200000003</v>
      </c>
      <c r="Z428" s="38">
        <v>7.9788700849999999E-5</v>
      </c>
      <c r="AA428" s="38">
        <v>-274774.92229999998</v>
      </c>
      <c r="AB428" s="38">
        <v>631</v>
      </c>
      <c r="AC428" s="38">
        <v>-14.422699999999992</v>
      </c>
      <c r="AD428" s="38">
        <v>257.73780876334422</v>
      </c>
      <c r="AE428" s="38">
        <v>-1.6295612000000001E-2</v>
      </c>
      <c r="AF428" s="38">
        <v>-407198.75</v>
      </c>
      <c r="AG428" s="38">
        <v>-4576.2687999999998</v>
      </c>
      <c r="AH428" s="38">
        <v>-3.9412991499999995E-6</v>
      </c>
      <c r="AI428" s="38">
        <v>-30904.651299999998</v>
      </c>
      <c r="AJ428" s="38">
        <v>655</v>
      </c>
      <c r="AK428" s="38">
        <v>-76.477701799999991</v>
      </c>
      <c r="AL428" s="38">
        <v>661.26706831382944</v>
      </c>
      <c r="AM428" s="38">
        <v>3.0501887999999998E-2</v>
      </c>
      <c r="AN428" s="38">
        <v>-246343.75</v>
      </c>
      <c r="AO428" s="38">
        <v>-4576.2687999999998</v>
      </c>
      <c r="AP428" s="38">
        <v>-3.9412991499999995E-6</v>
      </c>
      <c r="AQ428" s="38">
        <v>-51964.539810000002</v>
      </c>
      <c r="AR428" s="38">
        <v>1304</v>
      </c>
      <c r="AS428" s="38">
        <v>-8.6614997999999996</v>
      </c>
      <c r="AT428" s="38">
        <v>84.901999422031565</v>
      </c>
      <c r="AU428" s="38">
        <v>9.7048799999999993E-4</v>
      </c>
      <c r="AV428" s="38">
        <v>147730.25</v>
      </c>
      <c r="AW428" s="38">
        <v>117.19119999999999</v>
      </c>
      <c r="AX428" s="38">
        <v>1.6830849999999999E-8</v>
      </c>
      <c r="AY428" s="38">
        <v>-63075.539810000002</v>
      </c>
      <c r="AZ428" s="42">
        <v>1400</v>
      </c>
      <c r="BA428" s="38">
        <v>2</v>
      </c>
      <c r="BB428" s="38">
        <v>62</v>
      </c>
      <c r="BC428" s="38">
        <v>1</v>
      </c>
      <c r="BD428" s="38">
        <v>20</v>
      </c>
      <c r="BE428" s="38">
        <v>1</v>
      </c>
    </row>
    <row r="429" spans="1:67">
      <c r="A429" s="38" t="s">
        <v>1094</v>
      </c>
      <c r="B429" s="38" t="s">
        <v>184</v>
      </c>
      <c r="C429" s="38" t="s">
        <v>1095</v>
      </c>
      <c r="D429" s="38"/>
      <c r="E429" s="39">
        <v>129.59879999999998</v>
      </c>
      <c r="F429" s="38">
        <v>5.3E-3</v>
      </c>
      <c r="G429" s="76">
        <v>-16800</v>
      </c>
      <c r="H429" s="78">
        <v>71.251999999999995</v>
      </c>
      <c r="I429" s="38">
        <v>2000</v>
      </c>
      <c r="J429" s="38" t="s">
        <v>1087</v>
      </c>
      <c r="K429" s="42">
        <v>2000</v>
      </c>
      <c r="L429" s="38">
        <v>837.67223000000001</v>
      </c>
      <c r="M429" s="38">
        <v>-6713.568107711013</v>
      </c>
      <c r="N429" s="38">
        <v>-0.45773866200000002</v>
      </c>
      <c r="O429" s="38">
        <v>3674218.8985000001</v>
      </c>
      <c r="P429" s="38">
        <v>47806.5772</v>
      </c>
      <c r="Q429" s="38">
        <v>8.3642414849999998E-5</v>
      </c>
      <c r="R429" s="38">
        <v>-240689.92229999998</v>
      </c>
      <c r="S429" s="38">
        <v>631</v>
      </c>
      <c r="T429" s="38">
        <v>57.346202000000005</v>
      </c>
      <c r="U429" s="38">
        <v>-378.30467262324964</v>
      </c>
      <c r="V429" s="38">
        <v>-4.4583662000000003E-2</v>
      </c>
      <c r="W429" s="38">
        <v>29838.898500000003</v>
      </c>
      <c r="X429" s="38">
        <v>-145.82080000000002</v>
      </c>
      <c r="Y429" s="38">
        <v>-8.7585150000000001E-8</v>
      </c>
      <c r="Z429" s="38">
        <v>3180.3486999999986</v>
      </c>
      <c r="AA429" s="38">
        <v>655</v>
      </c>
      <c r="AB429" s="38">
        <v>-4.7087997999999995</v>
      </c>
      <c r="AC429" s="38">
        <v>25.224586927235919</v>
      </c>
      <c r="AD429" s="38">
        <v>2.2138380000000001E-3</v>
      </c>
      <c r="AE429" s="38">
        <v>190693.89850000001</v>
      </c>
      <c r="AF429" s="38">
        <v>-145.82080000000002</v>
      </c>
      <c r="AG429" s="38">
        <v>-8.7585150000000001E-8</v>
      </c>
      <c r="AH429" s="38">
        <v>-17879.539809999998</v>
      </c>
      <c r="AI429" s="38">
        <v>1728</v>
      </c>
      <c r="AJ429" s="38">
        <v>-0.43279979999999796</v>
      </c>
      <c r="AK429" s="38">
        <v>-4.5568204050982697</v>
      </c>
      <c r="AL429" s="38">
        <v>1.0413380000000002E-3</v>
      </c>
      <c r="AM429" s="38">
        <v>29838.898500000003</v>
      </c>
      <c r="AN429" s="38">
        <v>-145.82080000000002</v>
      </c>
      <c r="AO429" s="38">
        <v>-8.7585150000000001E-8</v>
      </c>
      <c r="AP429" s="38">
        <v>-17905.502700000001</v>
      </c>
      <c r="AQ429" s="42">
        <v>2000</v>
      </c>
      <c r="AR429" s="38">
        <v>2</v>
      </c>
      <c r="AS429" s="38">
        <v>62</v>
      </c>
      <c r="AT429" s="38">
        <v>1</v>
      </c>
      <c r="AU429" s="38">
        <v>20</v>
      </c>
      <c r="AV429" s="38">
        <v>1</v>
      </c>
    </row>
    <row r="430" spans="1:67">
      <c r="A430" s="38" t="s">
        <v>96</v>
      </c>
      <c r="B430" s="38" t="s">
        <v>161</v>
      </c>
      <c r="C430" s="38" t="s">
        <v>1096</v>
      </c>
      <c r="D430" s="38" t="s">
        <v>1097</v>
      </c>
      <c r="E430" s="39">
        <v>74.692799999999991</v>
      </c>
      <c r="F430" s="38">
        <v>6.67</v>
      </c>
      <c r="G430" s="76">
        <v>-57300</v>
      </c>
      <c r="H430" s="78">
        <v>9.08</v>
      </c>
      <c r="I430" s="44">
        <v>2500</v>
      </c>
      <c r="J430" s="38" t="s">
        <v>1087</v>
      </c>
      <c r="K430" s="38">
        <v>525</v>
      </c>
      <c r="L430" s="38">
        <v>0</v>
      </c>
      <c r="M430" s="38" t="s">
        <v>165</v>
      </c>
      <c r="N430" s="38">
        <v>-8.1859999000000006</v>
      </c>
      <c r="O430" s="38">
        <v>2.0129999999999999E-2</v>
      </c>
      <c r="P430" s="38">
        <v>0</v>
      </c>
      <c r="Q430" s="38">
        <v>0</v>
      </c>
      <c r="R430" s="38">
        <v>0</v>
      </c>
      <c r="S430" s="38">
        <v>1689</v>
      </c>
      <c r="T430" s="38">
        <v>565</v>
      </c>
      <c r="U430" s="38">
        <v>0</v>
      </c>
      <c r="V430" s="38" t="s">
        <v>165</v>
      </c>
      <c r="W430" s="38">
        <v>-65.765799999999999</v>
      </c>
      <c r="X430" s="38">
        <v>1.70423E-2</v>
      </c>
      <c r="Y430" s="38">
        <v>3490770</v>
      </c>
      <c r="Z430" s="38">
        <v>3431.48</v>
      </c>
      <c r="AA430" s="38">
        <v>-2.0521600000000002E-6</v>
      </c>
      <c r="AB430" s="38">
        <v>-52166</v>
      </c>
      <c r="AC430" s="45">
        <v>2228</v>
      </c>
      <c r="AD430" s="38">
        <v>13000</v>
      </c>
      <c r="AE430" s="55" t="s">
        <v>152</v>
      </c>
      <c r="AF430" s="38">
        <v>13</v>
      </c>
      <c r="AG430" s="38">
        <v>0</v>
      </c>
      <c r="AH430" s="38">
        <v>0</v>
      </c>
      <c r="AI430" s="38">
        <v>0</v>
      </c>
      <c r="AJ430" s="38">
        <v>0</v>
      </c>
      <c r="AK430" s="38">
        <v>10784</v>
      </c>
      <c r="AL430" s="42">
        <v>2500</v>
      </c>
      <c r="AM430" s="38">
        <v>760.94837699999994</v>
      </c>
      <c r="AN430" s="38">
        <v>-6243.197855310169</v>
      </c>
      <c r="AO430" s="38">
        <v>-0.30585183850000008</v>
      </c>
      <c r="AP430" s="38">
        <v>4594734.5</v>
      </c>
      <c r="AQ430" s="38">
        <v>48201.51</v>
      </c>
      <c r="AR430" s="38">
        <v>2.8253200075000006E-5</v>
      </c>
      <c r="AS430" s="38">
        <v>-303083.33684999996</v>
      </c>
      <c r="AT430" s="38">
        <v>525</v>
      </c>
      <c r="AU430" s="38">
        <v>862.01457989999994</v>
      </c>
      <c r="AV430" s="38">
        <v>-6844.5284412607052</v>
      </c>
      <c r="AW430" s="38">
        <v>-0.47914183850000003</v>
      </c>
      <c r="AX430" s="38">
        <v>3680974.5</v>
      </c>
      <c r="AY430" s="38">
        <v>48201.51</v>
      </c>
      <c r="AZ430" s="38">
        <v>8.3746200075000005E-5</v>
      </c>
      <c r="BA430" s="38">
        <v>-278246.33684999996</v>
      </c>
      <c r="BB430" s="38">
        <v>565</v>
      </c>
      <c r="BC430" s="38">
        <v>919.59438</v>
      </c>
      <c r="BD430" s="38">
        <v>-7410.349031100478</v>
      </c>
      <c r="BE430" s="38">
        <v>-0.47605413850000006</v>
      </c>
      <c r="BF430" s="38">
        <v>5426359.5</v>
      </c>
      <c r="BG430" s="38">
        <v>55064.47</v>
      </c>
      <c r="BH430" s="38">
        <v>8.4772280075000011E-5</v>
      </c>
      <c r="BI430" s="38">
        <v>-332101.33684999996</v>
      </c>
      <c r="BJ430" s="38">
        <v>631</v>
      </c>
      <c r="BK430" s="38">
        <v>139.26835199999999</v>
      </c>
      <c r="BL430" s="38">
        <v>-1075.0855960127139</v>
      </c>
      <c r="BM430" s="38">
        <v>-6.2899138499999993E-2</v>
      </c>
      <c r="BN430" s="38">
        <v>1781979.5</v>
      </c>
      <c r="BO430" s="38">
        <v>7112.0720000000001</v>
      </c>
    </row>
    <row r="431" spans="1:67">
      <c r="A431" s="38" t="s">
        <v>96</v>
      </c>
      <c r="B431" s="38" t="s">
        <v>184</v>
      </c>
      <c r="C431" s="38" t="s">
        <v>1096</v>
      </c>
      <c r="D431" s="38"/>
      <c r="E431" s="39">
        <v>74.692799999999991</v>
      </c>
      <c r="F431" s="38">
        <v>3.0599999999999998E-3</v>
      </c>
      <c r="G431" s="76">
        <v>74000</v>
      </c>
      <c r="H431" s="78">
        <v>57.66</v>
      </c>
      <c r="I431" s="44">
        <v>2500</v>
      </c>
      <c r="J431" s="38" t="s">
        <v>1087</v>
      </c>
      <c r="K431" s="42">
        <v>2500</v>
      </c>
      <c r="L431" s="38">
        <v>832.74788000000001</v>
      </c>
      <c r="M431" s="38">
        <v>-6681.2411345017836</v>
      </c>
      <c r="N431" s="38">
        <v>-0.45672949850000005</v>
      </c>
      <c r="O431" s="38">
        <v>3589043.5</v>
      </c>
      <c r="P431" s="38">
        <v>47250.75</v>
      </c>
      <c r="Q431" s="38">
        <v>8.3619732075E-5</v>
      </c>
      <c r="R431" s="38">
        <v>-145899.33684999999</v>
      </c>
      <c r="S431" s="38">
        <v>631</v>
      </c>
      <c r="T431" s="38">
        <v>52.421852000000008</v>
      </c>
      <c r="U431" s="38">
        <v>-345.97769941402032</v>
      </c>
      <c r="V431" s="38">
        <v>-4.3574498499999996E-2</v>
      </c>
      <c r="W431" s="38">
        <v>-55336.5</v>
      </c>
      <c r="X431" s="38">
        <v>-701.64800000000002</v>
      </c>
      <c r="Y431" s="38">
        <v>-1.1026792499999998E-7</v>
      </c>
      <c r="Z431" s="38">
        <v>97970.934150000001</v>
      </c>
      <c r="AA431" s="38">
        <v>655</v>
      </c>
      <c r="AB431" s="38">
        <v>-9.6331498000000018</v>
      </c>
      <c r="AC431" s="38">
        <v>57.551560136465227</v>
      </c>
      <c r="AD431" s="38">
        <v>3.2230014999999998E-3</v>
      </c>
      <c r="AE431" s="38">
        <v>105518.5</v>
      </c>
      <c r="AF431" s="38">
        <v>-701.64800000000002</v>
      </c>
      <c r="AG431" s="38">
        <v>-1.1026792499999998E-7</v>
      </c>
      <c r="AH431" s="38">
        <v>76911.045639999997</v>
      </c>
      <c r="AI431" s="38">
        <v>1728</v>
      </c>
      <c r="AJ431" s="38">
        <v>-5.357149800000002</v>
      </c>
      <c r="AK431" s="38">
        <v>27.77015280413103</v>
      </c>
      <c r="AL431" s="38">
        <v>2.0505014999999999E-3</v>
      </c>
      <c r="AM431" s="38">
        <v>-55336.5</v>
      </c>
      <c r="AN431" s="38">
        <v>-701.64800000000002</v>
      </c>
      <c r="AO431" s="38">
        <v>-1.1026792499999998E-7</v>
      </c>
      <c r="AP431" s="38">
        <v>76885.082750000001</v>
      </c>
      <c r="AQ431" s="42">
        <v>2500</v>
      </c>
      <c r="AR431" s="38">
        <v>2</v>
      </c>
      <c r="AS431" s="38">
        <v>62</v>
      </c>
      <c r="AT431" s="38">
        <v>1</v>
      </c>
      <c r="AU431" s="38">
        <v>65</v>
      </c>
      <c r="AV431" s="38">
        <v>0.5</v>
      </c>
    </row>
    <row r="432" spans="1:67">
      <c r="A432" s="38" t="s">
        <v>1098</v>
      </c>
      <c r="B432" s="38" t="s">
        <v>161</v>
      </c>
      <c r="C432" s="38" t="s">
        <v>1089</v>
      </c>
      <c r="D432" s="38" t="s">
        <v>1099</v>
      </c>
      <c r="E432" s="39">
        <v>90.759399999999999</v>
      </c>
      <c r="F432" s="38">
        <v>5.3</v>
      </c>
      <c r="G432" s="76">
        <v>-22100</v>
      </c>
      <c r="H432" s="78">
        <v>12.66</v>
      </c>
      <c r="I432" s="38">
        <v>1600</v>
      </c>
      <c r="J432" s="38" t="s">
        <v>1091</v>
      </c>
      <c r="K432" s="38">
        <v>623</v>
      </c>
      <c r="L432" s="38">
        <v>1400</v>
      </c>
      <c r="M432" s="38" t="s">
        <v>165</v>
      </c>
      <c r="N432" s="38">
        <v>9.0519999999999996</v>
      </c>
      <c r="O432" s="38">
        <v>3.689E-3</v>
      </c>
      <c r="P432" s="38">
        <v>3500</v>
      </c>
      <c r="Q432" s="38">
        <v>0</v>
      </c>
      <c r="R432" s="38">
        <v>0</v>
      </c>
      <c r="S432" s="38">
        <v>-1607</v>
      </c>
      <c r="T432" s="38">
        <v>1250</v>
      </c>
      <c r="U432" s="38">
        <v>7000</v>
      </c>
      <c r="V432" s="38" t="s">
        <v>152</v>
      </c>
      <c r="W432" s="38">
        <v>17</v>
      </c>
      <c r="X432" s="38">
        <v>0</v>
      </c>
      <c r="Y432" s="38">
        <v>0</v>
      </c>
      <c r="Z432" s="38">
        <v>0</v>
      </c>
      <c r="AA432" s="38">
        <v>0</v>
      </c>
      <c r="AB432" s="38">
        <v>1225</v>
      </c>
      <c r="AC432" s="42">
        <v>1600</v>
      </c>
      <c r="AD432" s="38">
        <v>845.18502980000005</v>
      </c>
      <c r="AE432" s="38">
        <v>-6752.7482643156018</v>
      </c>
      <c r="AF432" s="38">
        <v>-0.46320300000000003</v>
      </c>
      <c r="AG432" s="38">
        <v>3599730</v>
      </c>
      <c r="AH432" s="38">
        <v>47952.398000000001</v>
      </c>
      <c r="AI432" s="38">
        <v>8.373E-5</v>
      </c>
      <c r="AJ432" s="38">
        <v>-244990.24699999997</v>
      </c>
      <c r="AK432" s="38">
        <v>368.3</v>
      </c>
      <c r="AL432" s="38">
        <v>842.92202980000002</v>
      </c>
      <c r="AM432" s="38">
        <v>-6737.5653186296604</v>
      </c>
      <c r="AN432" s="38">
        <v>-0.46145700000000001</v>
      </c>
      <c r="AO432" s="38">
        <v>3677530</v>
      </c>
      <c r="AP432" s="38">
        <v>47952.398000000001</v>
      </c>
      <c r="AQ432" s="38">
        <v>8.373E-5</v>
      </c>
      <c r="AR432" s="38">
        <v>-246105.35559999998</v>
      </c>
      <c r="AS432" s="38">
        <v>388.36</v>
      </c>
      <c r="AT432" s="38">
        <v>834.79502990000003</v>
      </c>
      <c r="AU432" s="38">
        <v>-6689.6397895443379</v>
      </c>
      <c r="AV432" s="38">
        <v>-0.44894600000000001</v>
      </c>
      <c r="AW432" s="38">
        <v>3677530</v>
      </c>
      <c r="AX432" s="38">
        <v>47952.398000000001</v>
      </c>
      <c r="AY432" s="38">
        <v>8.373E-5</v>
      </c>
      <c r="AZ432" s="38">
        <v>-247787.6047803</v>
      </c>
      <c r="BA432" s="38">
        <v>432</v>
      </c>
      <c r="BB432" s="38">
        <v>840.21902990000001</v>
      </c>
      <c r="BC432" s="38">
        <v>-6715.6678035783189</v>
      </c>
      <c r="BD432" s="38">
        <v>-0.45981500000000003</v>
      </c>
      <c r="BE432" s="38">
        <v>4222530</v>
      </c>
      <c r="BF432" s="38">
        <v>47952.398000000001</v>
      </c>
      <c r="BG432" s="38">
        <v>8.373E-5</v>
      </c>
      <c r="BH432" s="38">
        <v>-249996.00109999999</v>
      </c>
      <c r="BI432" s="38">
        <v>623</v>
      </c>
      <c r="BJ432" s="38">
        <v>841.56102989999999</v>
      </c>
      <c r="BK432" s="38">
        <v>-6726.7482389553425</v>
      </c>
      <c r="BL432" s="38">
        <v>-0.46079800000000004</v>
      </c>
      <c r="BM432" s="38">
        <v>4191130</v>
      </c>
      <c r="BN432" s="38">
        <v>47952.398000000001</v>
      </c>
      <c r="BO432" s="38">
        <v>8.373E-5</v>
      </c>
    </row>
    <row r="433" spans="1:67">
      <c r="A433" s="38" t="s">
        <v>1100</v>
      </c>
      <c r="B433" s="38" t="s">
        <v>161</v>
      </c>
      <c r="C433" s="38" t="s">
        <v>1101</v>
      </c>
      <c r="D433" s="38" t="s">
        <v>1102</v>
      </c>
      <c r="E433" s="39">
        <v>122.8254</v>
      </c>
      <c r="F433" s="38">
        <v>4.28</v>
      </c>
      <c r="G433" s="76">
        <v>-31400</v>
      </c>
      <c r="H433" s="78">
        <v>17.2</v>
      </c>
      <c r="I433" s="38">
        <v>1800</v>
      </c>
      <c r="J433" s="38" t="s">
        <v>1091</v>
      </c>
      <c r="K433" s="38">
        <v>1280</v>
      </c>
      <c r="L433" s="38">
        <v>15744</v>
      </c>
      <c r="M433" s="38" t="s">
        <v>152</v>
      </c>
      <c r="N433" s="38">
        <v>21.75</v>
      </c>
      <c r="O433" s="38">
        <v>0</v>
      </c>
      <c r="P433" s="38">
        <v>0</v>
      </c>
      <c r="Q433" s="38">
        <v>0</v>
      </c>
      <c r="R433" s="38">
        <v>0</v>
      </c>
      <c r="S433" s="38">
        <v>6868</v>
      </c>
      <c r="T433" s="42">
        <v>1800</v>
      </c>
      <c r="U433" s="38">
        <v>848.35102959999995</v>
      </c>
      <c r="V433" s="38">
        <v>-6771.1914910193573</v>
      </c>
      <c r="W433" s="38">
        <v>-0.46469300000000002</v>
      </c>
      <c r="X433" s="38">
        <v>3488780</v>
      </c>
      <c r="Y433" s="38">
        <v>47952.398000000001</v>
      </c>
      <c r="Z433" s="38">
        <v>8.373E-5</v>
      </c>
      <c r="AA433" s="38">
        <v>-252733.91399999999</v>
      </c>
      <c r="AB433" s="38">
        <v>368.3</v>
      </c>
      <c r="AC433" s="38">
        <v>843.82502959999999</v>
      </c>
      <c r="AD433" s="38">
        <v>-6740.8255996474763</v>
      </c>
      <c r="AE433" s="38">
        <v>-0.46120100000000003</v>
      </c>
      <c r="AF433" s="38">
        <v>3644380</v>
      </c>
      <c r="AG433" s="38">
        <v>47952.398000000001</v>
      </c>
      <c r="AH433" s="38">
        <v>8.373E-5</v>
      </c>
      <c r="AI433" s="38">
        <v>-254964.13119999997</v>
      </c>
      <c r="AJ433" s="38">
        <v>388.36</v>
      </c>
      <c r="AK433" s="38">
        <v>827.57102980000002</v>
      </c>
      <c r="AL433" s="38">
        <v>-6644.9745414768286</v>
      </c>
      <c r="AM433" s="38">
        <v>-0.43617900000000004</v>
      </c>
      <c r="AN433" s="38">
        <v>3644380</v>
      </c>
      <c r="AO433" s="38">
        <v>47952.398000000001</v>
      </c>
      <c r="AP433" s="38">
        <v>8.373E-5</v>
      </c>
      <c r="AQ433" s="38">
        <v>-258328.62956059998</v>
      </c>
      <c r="AR433" s="38">
        <v>432</v>
      </c>
      <c r="AS433" s="38">
        <v>838.41902979999998</v>
      </c>
      <c r="AT433" s="38">
        <v>-6697.0305695447923</v>
      </c>
      <c r="AU433" s="38">
        <v>-0.45791700000000002</v>
      </c>
      <c r="AV433" s="38">
        <v>4734380</v>
      </c>
      <c r="AW433" s="38">
        <v>47952.398000000001</v>
      </c>
      <c r="AX433" s="38">
        <v>8.373E-5</v>
      </c>
      <c r="AY433" s="38">
        <v>-262745.42220000003</v>
      </c>
      <c r="AZ433" s="38">
        <v>631</v>
      </c>
      <c r="BA433" s="38">
        <v>58.093001799999996</v>
      </c>
      <c r="BB433" s="38">
        <v>-361.76713445703035</v>
      </c>
      <c r="BC433" s="38">
        <v>-4.4762000000000003E-2</v>
      </c>
      <c r="BD433" s="38">
        <v>1090000</v>
      </c>
      <c r="BE433" s="38">
        <v>0</v>
      </c>
      <c r="BF433" s="38">
        <v>0</v>
      </c>
      <c r="BG433" s="38">
        <v>-18875.1512</v>
      </c>
      <c r="BH433" s="38">
        <v>655</v>
      </c>
      <c r="BI433" s="38">
        <v>-3.9619999999999997</v>
      </c>
      <c r="BJ433" s="38">
        <v>41.762125093455104</v>
      </c>
      <c r="BK433" s="38">
        <v>2.0354999999999995E-3</v>
      </c>
      <c r="BL433" s="38">
        <v>1250855</v>
      </c>
      <c r="BM433" s="38">
        <v>0</v>
      </c>
      <c r="BN433" s="38">
        <v>0</v>
      </c>
      <c r="BO433" s="38">
        <v>-39935.039709999997</v>
      </c>
    </row>
    <row r="434" spans="1:67">
      <c r="A434" s="38" t="s">
        <v>1103</v>
      </c>
      <c r="B434" s="38" t="s">
        <v>155</v>
      </c>
      <c r="C434" s="38" t="s">
        <v>1104</v>
      </c>
      <c r="D434" s="38"/>
      <c r="E434" s="39">
        <v>154.75700000000001</v>
      </c>
      <c r="F434" s="38">
        <v>3.68</v>
      </c>
      <c r="G434" s="76">
        <v>-208710</v>
      </c>
      <c r="H434" s="78">
        <v>24.21</v>
      </c>
      <c r="I434" s="38">
        <v>1200</v>
      </c>
      <c r="J434" s="38" t="s">
        <v>1091</v>
      </c>
      <c r="K434" s="42">
        <v>1200</v>
      </c>
      <c r="L434" s="38">
        <v>856.66402980000009</v>
      </c>
      <c r="M434" s="38">
        <v>-6763.5321546522173</v>
      </c>
      <c r="N434" s="38">
        <v>-0.47058090400000002</v>
      </c>
      <c r="O434" s="38">
        <v>3988777.5</v>
      </c>
      <c r="P434" s="38">
        <v>48948.845999999998</v>
      </c>
      <c r="Q434" s="38">
        <v>8.4795330299999988E-5</v>
      </c>
      <c r="R434" s="38">
        <v>-439989.27439999999</v>
      </c>
      <c r="S434" s="38">
        <v>368.3</v>
      </c>
      <c r="T434" s="38">
        <v>854.40102980000006</v>
      </c>
      <c r="U434" s="38">
        <v>-6748.3492089662768</v>
      </c>
      <c r="V434" s="38">
        <v>-0.468834904</v>
      </c>
      <c r="W434" s="38">
        <v>4066577.5</v>
      </c>
      <c r="X434" s="38">
        <v>48948.845999999998</v>
      </c>
      <c r="Y434" s="38">
        <v>8.4795330299999988E-5</v>
      </c>
      <c r="Z434" s="38">
        <v>-441104.38299999997</v>
      </c>
      <c r="AA434" s="38">
        <v>388.36</v>
      </c>
      <c r="AB434" s="38">
        <v>846.27402990000007</v>
      </c>
      <c r="AC434" s="38">
        <v>-6700.4236798809534</v>
      </c>
      <c r="AD434" s="38">
        <v>-0.456323904</v>
      </c>
      <c r="AE434" s="38">
        <v>4066577.5</v>
      </c>
      <c r="AF434" s="38">
        <v>48948.845999999998</v>
      </c>
      <c r="AG434" s="38">
        <v>8.4795330299999988E-5</v>
      </c>
      <c r="AH434" s="38">
        <v>-442786.63218029996</v>
      </c>
      <c r="AI434" s="38">
        <v>432</v>
      </c>
      <c r="AJ434" s="38">
        <v>851.69802990000005</v>
      </c>
      <c r="AK434" s="38">
        <v>-6726.4516939149353</v>
      </c>
      <c r="AL434" s="38">
        <v>-0.46719290400000002</v>
      </c>
      <c r="AM434" s="38">
        <v>4611577.5</v>
      </c>
      <c r="AN434" s="38">
        <v>48948.845999999998</v>
      </c>
      <c r="AO434" s="38">
        <v>8.4795330299999988E-5</v>
      </c>
      <c r="AP434" s="38">
        <v>-444995.02850000001</v>
      </c>
      <c r="AQ434" s="38">
        <v>631</v>
      </c>
      <c r="AR434" s="38">
        <v>71.372001900000001</v>
      </c>
      <c r="AS434" s="38">
        <v>-391.18825882717209</v>
      </c>
      <c r="AT434" s="38">
        <v>-5.4037903999999998E-2</v>
      </c>
      <c r="AU434" s="38">
        <v>967197.5</v>
      </c>
      <c r="AV434" s="38">
        <v>996.44799999999998</v>
      </c>
      <c r="AW434" s="38">
        <v>1.0653303E-6</v>
      </c>
      <c r="AX434" s="38">
        <v>-201124.75750000001</v>
      </c>
      <c r="AY434" s="38">
        <v>655</v>
      </c>
      <c r="AZ434" s="38">
        <v>9.3170001000000013</v>
      </c>
      <c r="BA434" s="38">
        <v>12.341000723313357</v>
      </c>
      <c r="BB434" s="38">
        <v>-7.2404039999999998E-3</v>
      </c>
      <c r="BC434" s="38">
        <v>1128052.5</v>
      </c>
      <c r="BD434" s="38">
        <v>996.44799999999998</v>
      </c>
      <c r="BE434" s="38">
        <v>1.0653303E-6</v>
      </c>
      <c r="BF434" s="38">
        <v>-222184.64601</v>
      </c>
      <c r="BG434" s="38">
        <v>881.8</v>
      </c>
      <c r="BH434" s="38">
        <v>10.192799999999998</v>
      </c>
      <c r="BI434" s="38">
        <v>21.798843436582246</v>
      </c>
      <c r="BJ434" s="38">
        <v>-8.678973999999999E-3</v>
      </c>
      <c r="BK434" s="38">
        <v>569071</v>
      </c>
      <c r="BL434" s="38">
        <v>996.44799999999998</v>
      </c>
      <c r="BM434" s="38">
        <v>1.0563303E-6</v>
      </c>
      <c r="BN434" s="38">
        <v>-234004.26391000001</v>
      </c>
      <c r="BO434" s="42">
        <v>1200</v>
      </c>
    </row>
    <row r="435" spans="1:67">
      <c r="A435" s="38" t="s">
        <v>46</v>
      </c>
      <c r="B435" s="38" t="s">
        <v>184</v>
      </c>
      <c r="C435" s="38" t="s">
        <v>1105</v>
      </c>
      <c r="D435" s="38"/>
      <c r="E435" s="39">
        <v>15.9994</v>
      </c>
      <c r="F435" s="38">
        <v>6.4999999999999997E-4</v>
      </c>
      <c r="G435" s="76">
        <v>59554</v>
      </c>
      <c r="H435" s="78">
        <v>38.468000000000004</v>
      </c>
      <c r="I435" s="44">
        <v>5000</v>
      </c>
      <c r="J435" s="38"/>
      <c r="K435" s="42">
        <v>5000</v>
      </c>
      <c r="L435" s="38">
        <v>1.3798499999999994</v>
      </c>
      <c r="M435">
        <v>-30.001181066433674</v>
      </c>
      <c r="N435" s="38">
        <v>-1.898852E-4</v>
      </c>
      <c r="O435" s="46">
        <v>27517.5</v>
      </c>
      <c r="P435" s="38">
        <v>249.11199999999999</v>
      </c>
      <c r="Q435" s="38">
        <v>1.224978E-8</v>
      </c>
      <c r="R435" s="56">
        <v>57614.243150000002</v>
      </c>
      <c r="S435" s="45">
        <v>3000</v>
      </c>
      <c r="T435" s="45">
        <v>-0.80020000000000024</v>
      </c>
      <c r="U435" s="38">
        <v>-9.5709734520461964</v>
      </c>
      <c r="V435" s="38">
        <v>1.287033E-4</v>
      </c>
      <c r="W435">
        <v>-9077</v>
      </c>
      <c r="X435">
        <v>0</v>
      </c>
      <c r="Y435">
        <v>-3.9502950000000004E-9</v>
      </c>
      <c r="Z435">
        <v>59913.5</v>
      </c>
      <c r="AA435" s="41">
        <v>5000</v>
      </c>
      <c r="AB435">
        <v>1</v>
      </c>
      <c r="AC435">
        <v>65</v>
      </c>
      <c r="AD435">
        <v>0.5</v>
      </c>
      <c r="AJ435" s="41"/>
    </row>
    <row r="436" spans="1:67">
      <c r="A436" s="37" t="s">
        <v>61</v>
      </c>
      <c r="B436" t="s">
        <v>184</v>
      </c>
      <c r="C436" t="s">
        <v>1106</v>
      </c>
      <c r="E436" s="39">
        <v>31.998799999999999</v>
      </c>
      <c r="F436">
        <v>1.31E-3</v>
      </c>
      <c r="G436" s="75">
        <v>0</v>
      </c>
      <c r="H436" s="77">
        <v>49.005000000000003</v>
      </c>
      <c r="I436" s="40">
        <v>5000</v>
      </c>
      <c r="K436">
        <v>3000</v>
      </c>
      <c r="L436">
        <v>0</v>
      </c>
      <c r="M436" t="s">
        <v>237</v>
      </c>
      <c r="N436">
        <v>8.4870000000000001</v>
      </c>
      <c r="O436">
        <v>1.7349999999999999E-4</v>
      </c>
      <c r="P436">
        <v>0</v>
      </c>
      <c r="Q436">
        <v>0</v>
      </c>
      <c r="R436">
        <v>0</v>
      </c>
      <c r="S436">
        <v>-3597</v>
      </c>
      <c r="T436" s="41">
        <v>5000</v>
      </c>
      <c r="U436" s="38">
        <v>1</v>
      </c>
      <c r="V436" s="38">
        <v>65</v>
      </c>
      <c r="W436" s="38">
        <v>1</v>
      </c>
    </row>
    <row r="437" spans="1:67">
      <c r="A437" s="38" t="s">
        <v>1107</v>
      </c>
      <c r="B437" s="38" t="s">
        <v>184</v>
      </c>
      <c r="C437" s="38" t="s">
        <v>1108</v>
      </c>
      <c r="D437" s="38" t="s">
        <v>1109</v>
      </c>
      <c r="E437" s="39">
        <v>47.998199999999997</v>
      </c>
      <c r="F437" s="38">
        <v>1.9599999999999999E-3</v>
      </c>
      <c r="G437" s="76">
        <v>34200</v>
      </c>
      <c r="H437" s="78">
        <v>57.08</v>
      </c>
      <c r="I437" s="38">
        <v>2000</v>
      </c>
      <c r="J437" s="38"/>
      <c r="K437" s="42">
        <v>2000</v>
      </c>
      <c r="L437" s="38">
        <v>-6.4433509999999998</v>
      </c>
      <c r="M437" s="38">
        <v>71.735985119386399</v>
      </c>
      <c r="N437" s="38">
        <v>1.3648444999999998E-3</v>
      </c>
      <c r="O437" s="38">
        <v>20858.5</v>
      </c>
      <c r="P437" s="38">
        <v>-438.98602000000005</v>
      </c>
      <c r="Q437" s="38">
        <v>-7.8893774999999996E-8</v>
      </c>
      <c r="R437" s="38">
        <v>36045.729449999999</v>
      </c>
      <c r="S437" s="42">
        <v>2000</v>
      </c>
      <c r="T437" s="38">
        <v>1</v>
      </c>
      <c r="U437" s="38">
        <v>65</v>
      </c>
      <c r="V437" s="38">
        <v>1.5</v>
      </c>
    </row>
    <row r="438" spans="1:67">
      <c r="A438" s="37" t="s">
        <v>1110</v>
      </c>
      <c r="B438" t="s">
        <v>149</v>
      </c>
      <c r="C438" t="s">
        <v>1111</v>
      </c>
      <c r="E438" s="39">
        <v>30.973762000000001</v>
      </c>
      <c r="F438">
        <v>1.82</v>
      </c>
      <c r="G438" s="75">
        <v>0</v>
      </c>
      <c r="H438" s="77">
        <v>9.82</v>
      </c>
      <c r="I438" s="40">
        <v>5000</v>
      </c>
      <c r="J438" s="38" t="s">
        <v>1112</v>
      </c>
      <c r="K438">
        <v>317.3</v>
      </c>
      <c r="L438">
        <v>157</v>
      </c>
      <c r="M438" t="s">
        <v>152</v>
      </c>
      <c r="N438">
        <v>6.2919998000000001</v>
      </c>
      <c r="O438">
        <v>0</v>
      </c>
      <c r="P438">
        <v>0</v>
      </c>
      <c r="Q438">
        <v>0</v>
      </c>
      <c r="R438">
        <v>0</v>
      </c>
      <c r="S438">
        <v>-1729.1626000000001</v>
      </c>
      <c r="T438">
        <v>552.29999999999995</v>
      </c>
      <c r="U438">
        <v>2904</v>
      </c>
      <c r="V438" t="s">
        <v>153</v>
      </c>
      <c r="W438">
        <v>5.9669999999999996</v>
      </c>
      <c r="X438">
        <v>-1.995E-4</v>
      </c>
      <c r="Y438">
        <v>43492</v>
      </c>
      <c r="Z438">
        <v>-46.73</v>
      </c>
      <c r="AA438" s="46">
        <v>2.5600000000000001E-8</v>
      </c>
      <c r="AB438">
        <v>2430</v>
      </c>
      <c r="AC438">
        <v>2000</v>
      </c>
      <c r="AD438">
        <v>0</v>
      </c>
      <c r="AE438" t="s">
        <v>237</v>
      </c>
      <c r="AF438">
        <v>4.9284999999999997</v>
      </c>
      <c r="AG438" s="46">
        <v>4.1999999999999996E-6</v>
      </c>
      <c r="AH438">
        <v>0</v>
      </c>
      <c r="AI438">
        <v>0</v>
      </c>
      <c r="AJ438">
        <v>0</v>
      </c>
      <c r="AK438">
        <v>1829</v>
      </c>
      <c r="AL438" s="41">
        <v>5000</v>
      </c>
      <c r="AM438" s="38">
        <v>1</v>
      </c>
      <c r="AN438" s="38">
        <v>67</v>
      </c>
      <c r="AO438" s="38">
        <v>1</v>
      </c>
    </row>
    <row r="439" spans="1:67">
      <c r="A439" s="38" t="s">
        <v>1110</v>
      </c>
      <c r="B439" s="38" t="s">
        <v>184</v>
      </c>
      <c r="C439" s="38" t="s">
        <v>1113</v>
      </c>
      <c r="D439" s="38"/>
      <c r="E439" s="39">
        <v>30.973762000000001</v>
      </c>
      <c r="F439" s="38">
        <v>1.2600000000000001E-3</v>
      </c>
      <c r="G439" s="76">
        <v>75620</v>
      </c>
      <c r="H439" s="78">
        <v>38.979999999999997</v>
      </c>
      <c r="I439" s="38">
        <v>2000</v>
      </c>
      <c r="J439" s="38" t="s">
        <v>1112</v>
      </c>
      <c r="K439" s="42">
        <v>2000</v>
      </c>
      <c r="L439" s="38">
        <v>-1.1520002000000003</v>
      </c>
      <c r="M439" s="38">
        <v>-23.342085685954885</v>
      </c>
      <c r="N439" s="38">
        <v>3.1739999999999997E-3</v>
      </c>
      <c r="O439" s="38">
        <v>-450</v>
      </c>
      <c r="P439" s="38">
        <v>0</v>
      </c>
      <c r="Q439" s="38">
        <v>0</v>
      </c>
      <c r="R439" s="38">
        <v>75561.797399999996</v>
      </c>
      <c r="S439" s="38">
        <v>317.3</v>
      </c>
      <c r="T439" s="38">
        <v>1.3409996</v>
      </c>
      <c r="U439" s="38">
        <v>-37.678383772631747</v>
      </c>
      <c r="V439" s="38">
        <v>-1.1E-5</v>
      </c>
      <c r="W439" s="38">
        <v>-450</v>
      </c>
      <c r="X439" s="38">
        <v>0</v>
      </c>
      <c r="Y439" s="38">
        <v>0</v>
      </c>
      <c r="Z439" s="38">
        <v>75875.162599999996</v>
      </c>
      <c r="AA439" s="38">
        <v>552.29999999999995</v>
      </c>
      <c r="AB439" s="38">
        <v>1.0159997999999995</v>
      </c>
      <c r="AC439" s="38">
        <v>-31.894349980923906</v>
      </c>
      <c r="AD439" s="38">
        <v>-2.1049999999999999E-4</v>
      </c>
      <c r="AE439" s="38">
        <v>-22196</v>
      </c>
      <c r="AF439" s="38">
        <v>93.46</v>
      </c>
      <c r="AG439" s="38">
        <v>1.28E-8</v>
      </c>
      <c r="AH439" s="38">
        <v>71716</v>
      </c>
      <c r="AI439" s="42">
        <v>2000</v>
      </c>
      <c r="AJ439" s="38">
        <v>1</v>
      </c>
      <c r="AK439" s="38">
        <v>67</v>
      </c>
      <c r="AL439" s="38">
        <v>1</v>
      </c>
    </row>
    <row r="440" spans="1:67">
      <c r="A440" s="38" t="s">
        <v>1110</v>
      </c>
      <c r="B440" s="38" t="s">
        <v>1114</v>
      </c>
      <c r="C440" s="38" t="s">
        <v>1113</v>
      </c>
      <c r="D440" s="38"/>
      <c r="E440" s="39">
        <v>30.973762000000001</v>
      </c>
      <c r="F440" s="38">
        <v>2.34</v>
      </c>
      <c r="G440" s="76">
        <v>-4200</v>
      </c>
      <c r="H440" s="78">
        <v>5.46</v>
      </c>
      <c r="I440" s="38">
        <v>704</v>
      </c>
      <c r="J440" s="38" t="s">
        <v>1112</v>
      </c>
      <c r="K440" s="42">
        <v>704</v>
      </c>
      <c r="L440" s="38">
        <v>-0.96499990000000002</v>
      </c>
      <c r="M440" s="38">
        <v>9.9096966708954888</v>
      </c>
      <c r="N440" s="38">
        <v>1.913E-3</v>
      </c>
      <c r="O440" s="38">
        <v>20200</v>
      </c>
      <c r="P440" s="38">
        <v>0</v>
      </c>
      <c r="Q440" s="38">
        <v>0</v>
      </c>
      <c r="R440" s="38">
        <v>-4453.2026000000005</v>
      </c>
      <c r="S440" s="38">
        <v>317.3</v>
      </c>
      <c r="T440" s="38">
        <v>1.5279999000000002</v>
      </c>
      <c r="U440" s="38">
        <v>-4.4266014157813816</v>
      </c>
      <c r="V440" s="38">
        <v>-1.2719999999999999E-3</v>
      </c>
      <c r="W440" s="38">
        <v>20200</v>
      </c>
      <c r="X440" s="38">
        <v>0</v>
      </c>
      <c r="Y440" s="38">
        <v>0</v>
      </c>
      <c r="Z440" s="38">
        <v>-4139.8374000000003</v>
      </c>
      <c r="AA440" s="38">
        <v>552.29999999999995</v>
      </c>
      <c r="AB440" s="38">
        <v>1.2030000999999997</v>
      </c>
      <c r="AC440" s="38">
        <v>1.3646748166289644</v>
      </c>
      <c r="AD440" s="38">
        <v>-1.4714999999999999E-3</v>
      </c>
      <c r="AE440" s="38">
        <v>-1546</v>
      </c>
      <c r="AF440" s="38">
        <v>93.46</v>
      </c>
      <c r="AG440" s="38">
        <v>1.28E-8</v>
      </c>
      <c r="AH440" s="38">
        <v>-8299</v>
      </c>
      <c r="AI440" s="42">
        <v>704</v>
      </c>
      <c r="AJ440" s="38">
        <v>1</v>
      </c>
      <c r="AK440" s="38">
        <v>67</v>
      </c>
      <c r="AL440" s="38">
        <v>1</v>
      </c>
    </row>
    <row r="441" spans="1:67">
      <c r="A441" s="38" t="s">
        <v>1115</v>
      </c>
      <c r="B441" s="38" t="s">
        <v>184</v>
      </c>
      <c r="C441" s="38" t="s">
        <v>1116</v>
      </c>
      <c r="D441" s="38"/>
      <c r="E441" s="39">
        <v>61.947524000000001</v>
      </c>
      <c r="F441" s="38">
        <v>2.5300000000000001E-3</v>
      </c>
      <c r="G441" s="76">
        <v>34370</v>
      </c>
      <c r="H441" s="78">
        <v>52.11</v>
      </c>
      <c r="I441" s="38">
        <v>2000</v>
      </c>
      <c r="J441" s="38" t="s">
        <v>1112</v>
      </c>
      <c r="K441" s="42">
        <v>2000</v>
      </c>
      <c r="L441" s="38">
        <v>-2.6380000000000008</v>
      </c>
      <c r="M441" s="38">
        <v>-14.041240807490482</v>
      </c>
      <c r="N441" s="38">
        <v>6.4659050000000001E-3</v>
      </c>
      <c r="O441" s="38">
        <v>12667.5995</v>
      </c>
      <c r="P441" s="38">
        <v>-154.49200400000001</v>
      </c>
      <c r="Q441" s="38">
        <v>0</v>
      </c>
      <c r="R441" s="38">
        <v>35406.594799999999</v>
      </c>
      <c r="S441" s="38">
        <v>317.3</v>
      </c>
      <c r="T441" s="38">
        <v>2.3479995999999996</v>
      </c>
      <c r="U441" s="38">
        <v>-42.713836980844235</v>
      </c>
      <c r="V441" s="38">
        <v>9.5904999999999997E-5</v>
      </c>
      <c r="W441" s="38">
        <v>12667.5995</v>
      </c>
      <c r="X441" s="38">
        <v>-154.49200400000001</v>
      </c>
      <c r="Y441" s="38">
        <v>0</v>
      </c>
      <c r="Z441" s="38">
        <v>36033.325199999999</v>
      </c>
      <c r="AA441" s="38">
        <v>552.29999999999995</v>
      </c>
      <c r="AB441" s="38">
        <v>1.6979999999999986</v>
      </c>
      <c r="AC441" s="38">
        <v>-31.13128451602358</v>
      </c>
      <c r="AD441" s="38">
        <v>-3.0309499999999997E-4</v>
      </c>
      <c r="AE441" s="38">
        <v>-30824.4005</v>
      </c>
      <c r="AF441" s="38">
        <v>32.427995999999979</v>
      </c>
      <c r="AG441" s="38">
        <v>2.5600000000000001E-8</v>
      </c>
      <c r="AH441" s="38">
        <v>27715</v>
      </c>
      <c r="AI441" s="42">
        <v>2000</v>
      </c>
      <c r="AJ441" s="38">
        <v>1</v>
      </c>
      <c r="AK441" s="38">
        <v>67</v>
      </c>
      <c r="AL441" s="38">
        <v>2</v>
      </c>
    </row>
    <row r="442" spans="1:67">
      <c r="A442" s="38" t="s">
        <v>1117</v>
      </c>
      <c r="B442" s="38" t="s">
        <v>250</v>
      </c>
      <c r="C442" s="38" t="s">
        <v>1118</v>
      </c>
      <c r="D442" s="38"/>
      <c r="E442" s="39">
        <v>283.889048</v>
      </c>
      <c r="F442" s="38">
        <v>2.39</v>
      </c>
      <c r="G442" s="76">
        <v>-719400</v>
      </c>
      <c r="H442" s="78">
        <v>54.68</v>
      </c>
      <c r="I442" s="38">
        <v>2000</v>
      </c>
      <c r="J442" s="38" t="s">
        <v>1112</v>
      </c>
      <c r="K442" s="38">
        <v>631</v>
      </c>
      <c r="L442" s="38">
        <v>21900</v>
      </c>
      <c r="M442" s="38" t="s">
        <v>253</v>
      </c>
      <c r="N442" s="38">
        <v>90.680701999999997</v>
      </c>
      <c r="O442" s="38">
        <v>-7.7271100000000004E-4</v>
      </c>
      <c r="P442" s="38">
        <v>3038260</v>
      </c>
      <c r="Q442" s="38">
        <v>-807.57397000000003</v>
      </c>
      <c r="R442" s="38">
        <v>0</v>
      </c>
      <c r="S442" s="38">
        <v>3059</v>
      </c>
      <c r="T442" s="42">
        <v>2000</v>
      </c>
      <c r="U442" s="38">
        <v>54.525600999999995</v>
      </c>
      <c r="V442" s="38">
        <v>-175.57099022745183</v>
      </c>
      <c r="W442" s="38">
        <v>-4.4978085000000001E-2</v>
      </c>
      <c r="X442" s="38">
        <v>584007.5</v>
      </c>
      <c r="Y442" s="38">
        <v>2491.12</v>
      </c>
      <c r="Z442" s="38">
        <v>4.7265757500000001E-6</v>
      </c>
      <c r="AA442" s="38">
        <v>-732315.37890000001</v>
      </c>
      <c r="AB442" s="38">
        <v>317.3</v>
      </c>
      <c r="AC442" s="38">
        <v>64.497600199999994</v>
      </c>
      <c r="AD442" s="38">
        <v>-232.91618257415939</v>
      </c>
      <c r="AE442" s="38">
        <v>-5.7718085000000002E-2</v>
      </c>
      <c r="AF442" s="38">
        <v>584007.5</v>
      </c>
      <c r="AG442" s="38">
        <v>2491.12</v>
      </c>
      <c r="AH442" s="38">
        <v>4.7265757500000001E-6</v>
      </c>
      <c r="AI442" s="38">
        <v>-731061.91810000001</v>
      </c>
      <c r="AJ442" s="38">
        <v>552.29999999999995</v>
      </c>
      <c r="AK442" s="38">
        <v>63.197600999999992</v>
      </c>
      <c r="AL442" s="38">
        <v>-209.75107764451798</v>
      </c>
      <c r="AM442" s="38">
        <v>-5.8516085000000002E-2</v>
      </c>
      <c r="AN442" s="38">
        <v>497023.5</v>
      </c>
      <c r="AO442" s="38">
        <v>2864.96</v>
      </c>
      <c r="AP442" s="38">
        <v>4.7777757500000006E-6</v>
      </c>
      <c r="AQ442" s="38">
        <v>-747698.56850000005</v>
      </c>
      <c r="AR442" s="38">
        <v>631</v>
      </c>
      <c r="AS442" s="38">
        <v>-2.5772019999999998</v>
      </c>
      <c r="AT442" s="38">
        <v>215.36661241764511</v>
      </c>
      <c r="AU442" s="38">
        <v>-2.343674E-3</v>
      </c>
      <c r="AV442" s="38">
        <v>1798091</v>
      </c>
      <c r="AW442" s="38">
        <v>1249.81206</v>
      </c>
      <c r="AX442" s="38">
        <v>2.1320075000000002E-7</v>
      </c>
      <c r="AY442" s="38">
        <v>-731068.56850000005</v>
      </c>
      <c r="AZ442" s="42">
        <v>2000</v>
      </c>
      <c r="BA442" s="38">
        <v>2</v>
      </c>
      <c r="BB442" s="38">
        <v>67</v>
      </c>
      <c r="BC442" s="38">
        <v>4</v>
      </c>
      <c r="BD442" s="38">
        <v>65</v>
      </c>
      <c r="BE442" s="38">
        <v>5</v>
      </c>
    </row>
    <row r="443" spans="1:67">
      <c r="A443" s="38" t="s">
        <v>1117</v>
      </c>
      <c r="B443" s="38" t="s">
        <v>184</v>
      </c>
      <c r="C443" s="38" t="s">
        <v>1118</v>
      </c>
      <c r="D443" s="38"/>
      <c r="E443" s="39">
        <v>283.889048</v>
      </c>
      <c r="F443" s="38">
        <v>1.1610000000000001E-2</v>
      </c>
      <c r="G443" s="76">
        <v>-694100</v>
      </c>
      <c r="H443" s="78">
        <v>96.525000000000006</v>
      </c>
      <c r="I443" s="38">
        <v>2000</v>
      </c>
      <c r="J443" s="38" t="s">
        <v>1112</v>
      </c>
      <c r="K443" s="42">
        <v>2000</v>
      </c>
      <c r="L443" s="38">
        <v>-70.41149999999999</v>
      </c>
      <c r="M443" s="38">
        <v>781.97238448298003</v>
      </c>
      <c r="N443" s="38">
        <v>2.2877715E-2</v>
      </c>
      <c r="O443" s="38">
        <v>106873.5</v>
      </c>
      <c r="P443" s="38">
        <v>-4658.3</v>
      </c>
      <c r="Q443" s="38">
        <v>-5.7813424999999996E-7</v>
      </c>
      <c r="R443" s="38">
        <v>-673589.37890000001</v>
      </c>
      <c r="S443" s="38">
        <v>317.3</v>
      </c>
      <c r="T443" s="38">
        <v>-60.43950079999999</v>
      </c>
      <c r="U443" s="38">
        <v>724.62719213627247</v>
      </c>
      <c r="V443" s="38">
        <v>1.0137714999999999E-2</v>
      </c>
      <c r="W443" s="38">
        <v>106873.5</v>
      </c>
      <c r="X443" s="38">
        <v>-4658.3</v>
      </c>
      <c r="Y443" s="38">
        <v>-5.7813424999999996E-7</v>
      </c>
      <c r="Z443" s="38">
        <v>-672335.91810000001</v>
      </c>
      <c r="AA443" s="38">
        <v>552.29999999999995</v>
      </c>
      <c r="AB443" s="38">
        <v>-61.739499999999992</v>
      </c>
      <c r="AC443" s="38">
        <v>747.79229706591377</v>
      </c>
      <c r="AD443" s="38">
        <v>9.3397149999999984E-3</v>
      </c>
      <c r="AE443" s="38">
        <v>19889.5</v>
      </c>
      <c r="AF443" s="38">
        <v>-4284.46</v>
      </c>
      <c r="AG443" s="38">
        <v>-5.2693425000000003E-7</v>
      </c>
      <c r="AH443" s="38">
        <v>-688972.56850000005</v>
      </c>
      <c r="AI443" s="42">
        <v>2000</v>
      </c>
      <c r="AJ443" s="38">
        <v>2</v>
      </c>
      <c r="AK443" s="38">
        <v>67</v>
      </c>
      <c r="AL443" s="38">
        <v>4</v>
      </c>
      <c r="AM443" s="38">
        <v>65</v>
      </c>
      <c r="AN443" s="38">
        <v>5</v>
      </c>
    </row>
    <row r="444" spans="1:67">
      <c r="A444" s="38" t="s">
        <v>1119</v>
      </c>
      <c r="B444" s="38" t="s">
        <v>184</v>
      </c>
      <c r="C444" s="38" t="s">
        <v>1120</v>
      </c>
      <c r="D444" s="38"/>
      <c r="E444" s="39">
        <v>219.891448</v>
      </c>
      <c r="F444" s="38">
        <v>8.9899999999999997E-3</v>
      </c>
      <c r="G444" s="76">
        <v>-529200</v>
      </c>
      <c r="H444" s="78">
        <v>82.584000000000003</v>
      </c>
      <c r="I444" s="38">
        <v>2000</v>
      </c>
      <c r="J444" s="38" t="s">
        <v>1112</v>
      </c>
      <c r="K444" s="42">
        <v>2000</v>
      </c>
      <c r="L444" s="38">
        <v>-40.104801999999999</v>
      </c>
      <c r="M444" s="38">
        <v>428.373998688862</v>
      </c>
      <c r="N444" s="38">
        <v>1.8642059000000002E-2</v>
      </c>
      <c r="O444" s="38">
        <v>301972</v>
      </c>
      <c r="P444" s="38">
        <v>-2199.1480000000001</v>
      </c>
      <c r="Q444" s="38">
        <v>-3.5949405000000003E-7</v>
      </c>
      <c r="R444" s="38">
        <v>-522558.35149999999</v>
      </c>
      <c r="S444" s="38">
        <v>317.3</v>
      </c>
      <c r="T444" s="38">
        <v>-30.132802799999993</v>
      </c>
      <c r="U444" s="38">
        <v>371.02880634215421</v>
      </c>
      <c r="V444" s="38">
        <v>5.9020590000000003E-3</v>
      </c>
      <c r="W444" s="38">
        <v>301972</v>
      </c>
      <c r="X444" s="38">
        <v>-2199.1480000000001</v>
      </c>
      <c r="Y444" s="38">
        <v>-3.5949405000000003E-7</v>
      </c>
      <c r="Z444" s="38">
        <v>-521304.89069999999</v>
      </c>
      <c r="AA444" s="38">
        <v>552.29999999999995</v>
      </c>
      <c r="AB444" s="38">
        <v>-31.432801999999995</v>
      </c>
      <c r="AC444" s="38">
        <v>394.19391127179608</v>
      </c>
      <c r="AD444" s="38">
        <v>5.1040590000000002E-3</v>
      </c>
      <c r="AE444" s="38">
        <v>214988</v>
      </c>
      <c r="AF444" s="38">
        <v>-1825.3080000000002</v>
      </c>
      <c r="AG444" s="38">
        <v>-3.0829404999999999E-7</v>
      </c>
      <c r="AH444" s="38">
        <v>-537941.54110000003</v>
      </c>
      <c r="AI444" s="42">
        <v>2000</v>
      </c>
      <c r="AJ444" s="38">
        <v>2</v>
      </c>
      <c r="AK444" s="38">
        <v>67</v>
      </c>
      <c r="AL444" s="38">
        <v>4</v>
      </c>
      <c r="AM444" s="38">
        <v>65</v>
      </c>
      <c r="AN444" s="38">
        <v>3</v>
      </c>
    </row>
    <row r="445" spans="1:67">
      <c r="A445" s="38" t="s">
        <v>1121</v>
      </c>
      <c r="B445" s="38" t="s">
        <v>161</v>
      </c>
      <c r="C445" s="38" t="s">
        <v>1122</v>
      </c>
      <c r="D445" s="38"/>
      <c r="E445" s="39">
        <v>444.55504800000006</v>
      </c>
      <c r="F445" s="38">
        <v>2.0299999999999998</v>
      </c>
      <c r="G445" s="76">
        <v>-90700</v>
      </c>
      <c r="H445" s="78">
        <v>91.24</v>
      </c>
      <c r="I445" s="38">
        <v>787</v>
      </c>
      <c r="J445" s="38" t="s">
        <v>1123</v>
      </c>
      <c r="K445" s="38">
        <v>561</v>
      </c>
      <c r="L445" s="38">
        <v>9820</v>
      </c>
      <c r="M445" s="38" t="s">
        <v>152</v>
      </c>
      <c r="N445" s="38">
        <v>141.45699999999999</v>
      </c>
      <c r="O445" s="38">
        <v>0</v>
      </c>
      <c r="P445" s="38">
        <v>0</v>
      </c>
      <c r="Q445" s="38">
        <v>0</v>
      </c>
      <c r="R445" s="38">
        <v>0</v>
      </c>
      <c r="S445" s="38">
        <v>-48746</v>
      </c>
      <c r="T445" s="42">
        <v>787</v>
      </c>
      <c r="U445" s="38">
        <v>37.961999000000013</v>
      </c>
      <c r="V445" s="38">
        <v>-218.71000661235581</v>
      </c>
      <c r="W445" s="38">
        <v>-3.0018000000000003E-2</v>
      </c>
      <c r="X445" s="38">
        <v>-622750</v>
      </c>
      <c r="Y445" s="38">
        <v>0</v>
      </c>
      <c r="Z445" s="38">
        <v>0</v>
      </c>
      <c r="AA445" s="38">
        <v>-77872.4804</v>
      </c>
      <c r="AB445" s="38">
        <v>317.3</v>
      </c>
      <c r="AC445" s="38">
        <v>47.933998200000012</v>
      </c>
      <c r="AD445" s="38">
        <v>-276.05519895906326</v>
      </c>
      <c r="AE445" s="38">
        <v>-4.2758000000000004E-2</v>
      </c>
      <c r="AF445" s="38">
        <v>-622750</v>
      </c>
      <c r="AG445" s="38">
        <v>0</v>
      </c>
      <c r="AH445" s="38">
        <v>0</v>
      </c>
      <c r="AI445" s="38">
        <v>-76619.0196</v>
      </c>
      <c r="AJ445" s="38">
        <v>368.3</v>
      </c>
      <c r="AK445" s="38">
        <v>25.303998200000002</v>
      </c>
      <c r="AL445" s="38">
        <v>-124.22574209965653</v>
      </c>
      <c r="AM445" s="38">
        <v>-2.5298000000000001E-2</v>
      </c>
      <c r="AN445" s="38">
        <v>155250</v>
      </c>
      <c r="AO445" s="38">
        <v>0</v>
      </c>
      <c r="AP445" s="38">
        <v>0</v>
      </c>
      <c r="AQ445" s="38">
        <v>-87770.10560000001</v>
      </c>
      <c r="AR445" s="38">
        <v>388.36</v>
      </c>
      <c r="AS445" s="38">
        <v>-55.966000800000003</v>
      </c>
      <c r="AT445" s="38">
        <v>355.02954875358625</v>
      </c>
      <c r="AU445" s="38">
        <v>9.9812000000000012E-2</v>
      </c>
      <c r="AV445" s="38">
        <v>155250</v>
      </c>
      <c r="AW445" s="38">
        <v>0</v>
      </c>
      <c r="AX445" s="38">
        <v>0</v>
      </c>
      <c r="AY445" s="38">
        <v>-104592.59740299999</v>
      </c>
      <c r="AZ445" s="38">
        <v>432</v>
      </c>
      <c r="BA445" s="38">
        <v>-1.7260008000000013</v>
      </c>
      <c r="BB445" s="38">
        <v>94.749408413755134</v>
      </c>
      <c r="BC445" s="38">
        <v>-8.8780000000000005E-3</v>
      </c>
      <c r="BD445" s="38">
        <v>5605250</v>
      </c>
      <c r="BE445" s="38">
        <v>0</v>
      </c>
      <c r="BF445" s="38">
        <v>0</v>
      </c>
      <c r="BG445" s="38">
        <v>-126676.5606</v>
      </c>
      <c r="BH445" s="38">
        <v>552.29999999999995</v>
      </c>
      <c r="BI445" s="38">
        <v>-3.0260000000000034</v>
      </c>
      <c r="BJ445" s="38">
        <v>117.88554358058653</v>
      </c>
      <c r="BK445" s="38">
        <v>-9.6760000000000006E-3</v>
      </c>
      <c r="BL445" s="38">
        <v>5518266</v>
      </c>
      <c r="BM445" s="38">
        <v>373.84</v>
      </c>
      <c r="BN445" s="38">
        <v>5.1200000000000002E-8</v>
      </c>
      <c r="BO445" s="38">
        <v>-143313.21100000001</v>
      </c>
    </row>
    <row r="446" spans="1:67">
      <c r="A446" s="49" t="s">
        <v>1124</v>
      </c>
      <c r="B446" s="38" t="s">
        <v>155</v>
      </c>
      <c r="C446" s="38" t="s">
        <v>1125</v>
      </c>
      <c r="D446" s="38"/>
      <c r="E446" s="39">
        <v>220.09304800000001</v>
      </c>
      <c r="F446" s="38">
        <v>2.0299999999999998</v>
      </c>
      <c r="G446" s="76">
        <v>-37000</v>
      </c>
      <c r="H446" s="78">
        <v>48</v>
      </c>
      <c r="I446" s="38">
        <v>2000</v>
      </c>
      <c r="J446" s="38" t="s">
        <v>1126</v>
      </c>
      <c r="K446" s="42">
        <v>2000</v>
      </c>
      <c r="L446" s="38">
        <v>4.7170004000000034</v>
      </c>
      <c r="M446" s="38">
        <v>-24.480295142632414</v>
      </c>
      <c r="N446" s="38">
        <v>7.589301490999999E-3</v>
      </c>
      <c r="O446" s="38">
        <v>-233365.52640150001</v>
      </c>
      <c r="P446" s="38">
        <v>0</v>
      </c>
      <c r="Q446" s="38">
        <v>0</v>
      </c>
      <c r="R446" s="38">
        <v>-33353.811399999999</v>
      </c>
      <c r="S446" s="38">
        <v>317.3</v>
      </c>
      <c r="T446" s="38">
        <v>14.688999600000002</v>
      </c>
      <c r="U446" s="38">
        <v>-81.825487489339892</v>
      </c>
      <c r="V446" s="38">
        <v>-5.1506985090000006E-3</v>
      </c>
      <c r="W446" s="38">
        <v>-233365.52640150001</v>
      </c>
      <c r="X446" s="38">
        <v>0</v>
      </c>
      <c r="Y446" s="38">
        <v>0</v>
      </c>
      <c r="Z446" s="38">
        <v>-32100.350599999998</v>
      </c>
      <c r="AA446" s="38">
        <v>368.3</v>
      </c>
      <c r="AB446" s="38">
        <v>7.899999600000001</v>
      </c>
      <c r="AC446" s="38">
        <v>-36.276650431517915</v>
      </c>
      <c r="AD446" s="38">
        <v>8.7301491E-5</v>
      </c>
      <c r="AE446" s="38">
        <v>34.473598500000001</v>
      </c>
      <c r="AF446" s="38">
        <v>0</v>
      </c>
      <c r="AG446" s="38">
        <v>0</v>
      </c>
      <c r="AH446" s="38">
        <v>-35445.676399999997</v>
      </c>
      <c r="AI446" s="38">
        <v>388.36</v>
      </c>
      <c r="AJ446" s="38">
        <v>-16.481000099999999</v>
      </c>
      <c r="AK446" s="38">
        <v>107.49993682445495</v>
      </c>
      <c r="AL446" s="38">
        <v>3.7620301490999999E-2</v>
      </c>
      <c r="AM446" s="38">
        <v>34.473598500000001</v>
      </c>
      <c r="AN446" s="38">
        <v>0</v>
      </c>
      <c r="AO446" s="38">
        <v>0</v>
      </c>
      <c r="AP446" s="38">
        <v>-40492.4239409</v>
      </c>
      <c r="AQ446" s="38">
        <v>432</v>
      </c>
      <c r="AR446" s="38">
        <v>-0.20900010000000435</v>
      </c>
      <c r="AS446" s="38">
        <v>29.415894722505641</v>
      </c>
      <c r="AT446" s="38">
        <v>5.0133014909999997E-3</v>
      </c>
      <c r="AU446" s="38">
        <v>1635034.4735985</v>
      </c>
      <c r="AV446" s="38">
        <v>0</v>
      </c>
      <c r="AW446" s="38">
        <v>0</v>
      </c>
      <c r="AX446" s="38">
        <v>-47117.6129</v>
      </c>
      <c r="AY446" s="38">
        <v>552.29999999999995</v>
      </c>
      <c r="AZ446" s="38">
        <v>-1.5089993000000064</v>
      </c>
      <c r="BA446" s="38">
        <v>52.552029889336993</v>
      </c>
      <c r="BB446" s="38">
        <v>4.2153014909999996E-3</v>
      </c>
      <c r="BC446" s="38">
        <v>1548050.4735985</v>
      </c>
      <c r="BD446" s="38">
        <v>373.84</v>
      </c>
      <c r="BE446" s="38">
        <v>5.1200000000000002E-8</v>
      </c>
      <c r="BF446" s="38">
        <v>-63754.263299999999</v>
      </c>
      <c r="BG446" s="38">
        <v>881.8</v>
      </c>
      <c r="BH446" s="38">
        <v>1.1184003999999987</v>
      </c>
      <c r="BI446" s="38">
        <v>80.92555802914363</v>
      </c>
      <c r="BJ446" s="38">
        <v>-1.0040850900000006E-4</v>
      </c>
      <c r="BK446" s="38">
        <v>-128894.0264015</v>
      </c>
      <c r="BL446" s="38">
        <v>373.84</v>
      </c>
      <c r="BM446" s="38">
        <v>2.4200000000000005E-8</v>
      </c>
      <c r="BN446" s="38">
        <v>-99213.116999999998</v>
      </c>
      <c r="BO446" s="42">
        <v>2000</v>
      </c>
    </row>
    <row r="447" spans="1:67">
      <c r="A447" s="38" t="s">
        <v>1124</v>
      </c>
      <c r="B447" s="38" t="s">
        <v>161</v>
      </c>
      <c r="C447" s="38" t="s">
        <v>1125</v>
      </c>
      <c r="D447" s="38"/>
      <c r="E447" s="39">
        <v>220.09304800000001</v>
      </c>
      <c r="F447" s="38">
        <v>2.0299999999999998</v>
      </c>
      <c r="G447" s="76">
        <v>-41100</v>
      </c>
      <c r="H447" s="78">
        <v>48.6</v>
      </c>
      <c r="I447" s="38">
        <v>700</v>
      </c>
      <c r="J447" s="38" t="s">
        <v>1123</v>
      </c>
      <c r="K447" s="38">
        <v>313.89999999999998</v>
      </c>
      <c r="L447" s="38">
        <v>2465</v>
      </c>
      <c r="M447" s="38" t="s">
        <v>165</v>
      </c>
      <c r="N447" s="38">
        <v>44.095001000000003</v>
      </c>
      <c r="O447" s="38">
        <v>0</v>
      </c>
      <c r="P447" s="38">
        <v>0</v>
      </c>
      <c r="Q447" s="38">
        <v>0</v>
      </c>
      <c r="R447" s="38">
        <v>0</v>
      </c>
      <c r="S447" s="38">
        <v>-10766</v>
      </c>
      <c r="T447" s="38">
        <v>446</v>
      </c>
      <c r="U447" s="38">
        <v>735</v>
      </c>
      <c r="V447" s="38" t="s">
        <v>152</v>
      </c>
      <c r="W447" s="38">
        <v>47.601002000000001</v>
      </c>
      <c r="X447" s="38">
        <v>0</v>
      </c>
      <c r="Y447" s="38">
        <v>0</v>
      </c>
      <c r="Z447" s="38">
        <v>0</v>
      </c>
      <c r="AA447" s="38">
        <v>0</v>
      </c>
      <c r="AB447" s="38">
        <v>-11595</v>
      </c>
      <c r="AC447" s="42">
        <v>700</v>
      </c>
      <c r="AD447" s="38">
        <v>-4.4460015999999953</v>
      </c>
      <c r="AE447" s="38">
        <v>30.995041228200392</v>
      </c>
      <c r="AF447" s="38">
        <v>1.6468E-2</v>
      </c>
      <c r="AG447" s="38">
        <v>-233400</v>
      </c>
      <c r="AH447" s="38">
        <v>0</v>
      </c>
      <c r="AI447" s="38">
        <v>0</v>
      </c>
      <c r="AJ447" s="38">
        <v>-39395.811399999999</v>
      </c>
      <c r="AK447" s="38">
        <v>313.89999999999998</v>
      </c>
      <c r="AL447" s="38">
        <v>-4.3770015999999998</v>
      </c>
      <c r="AM447" s="38">
        <v>28.250771920969029</v>
      </c>
      <c r="AN447" s="38">
        <v>7.5889999999999994E-3</v>
      </c>
      <c r="AO447" s="38">
        <v>-233400</v>
      </c>
      <c r="AP447" s="38">
        <v>0</v>
      </c>
      <c r="AQ447" s="38">
        <v>0</v>
      </c>
      <c r="AR447" s="38">
        <v>-37783.811399999999</v>
      </c>
      <c r="AS447" s="38">
        <v>317.3</v>
      </c>
      <c r="AT447" s="38">
        <v>5.5949975999999992</v>
      </c>
      <c r="AU447" s="38">
        <v>-29.09442042573842</v>
      </c>
      <c r="AV447" s="38">
        <v>-5.1510000000000002E-3</v>
      </c>
      <c r="AW447" s="38">
        <v>-233400</v>
      </c>
      <c r="AX447" s="38">
        <v>0</v>
      </c>
      <c r="AY447" s="38">
        <v>0</v>
      </c>
      <c r="AZ447" s="38">
        <v>-36530.350599999998</v>
      </c>
      <c r="BA447" s="38">
        <v>368.3</v>
      </c>
      <c r="BB447" s="38">
        <v>-1.1940024000000022</v>
      </c>
      <c r="BC447" s="38">
        <v>16.45441663208355</v>
      </c>
      <c r="BD447" s="38">
        <v>8.7000000000000001E-5</v>
      </c>
      <c r="BE447" s="38">
        <v>0</v>
      </c>
      <c r="BF447" s="38">
        <v>0</v>
      </c>
      <c r="BG447" s="38">
        <v>0</v>
      </c>
      <c r="BH447" s="38">
        <v>-39875.676399999997</v>
      </c>
      <c r="BI447" s="38">
        <v>388.36</v>
      </c>
      <c r="BJ447" s="38">
        <v>-25.575002100000003</v>
      </c>
      <c r="BK447" s="38">
        <v>160.23100388805645</v>
      </c>
      <c r="BL447" s="38">
        <v>3.7620000000000001E-2</v>
      </c>
      <c r="BM447" s="38">
        <v>0</v>
      </c>
      <c r="BN447" s="38">
        <v>0</v>
      </c>
      <c r="BO447" s="38">
        <v>0</v>
      </c>
    </row>
    <row r="448" spans="1:67">
      <c r="A448" s="38" t="s">
        <v>1124</v>
      </c>
      <c r="B448" s="38" t="s">
        <v>184</v>
      </c>
      <c r="C448" s="38" t="s">
        <v>1125</v>
      </c>
      <c r="D448" s="38"/>
      <c r="E448" s="39">
        <v>220.09304800000001</v>
      </c>
      <c r="F448" s="38">
        <v>8.9999999999999993E-3</v>
      </c>
      <c r="G448" s="76">
        <v>-35850</v>
      </c>
      <c r="H448" s="78">
        <v>76.28</v>
      </c>
      <c r="I448" s="38">
        <v>2500</v>
      </c>
      <c r="J448" s="38" t="s">
        <v>1123</v>
      </c>
      <c r="K448" s="42">
        <v>2500</v>
      </c>
      <c r="L448" s="38">
        <v>2.7179994000000036</v>
      </c>
      <c r="M448" s="38">
        <v>-39.372000639733429</v>
      </c>
      <c r="N448" s="38">
        <v>7.5889999999999994E-3</v>
      </c>
      <c r="O448" s="38">
        <v>-233400</v>
      </c>
      <c r="P448" s="38">
        <v>0</v>
      </c>
      <c r="Q448" s="38">
        <v>0</v>
      </c>
      <c r="R448" s="38">
        <v>-32799.811399999999</v>
      </c>
      <c r="S448" s="38">
        <v>317.3</v>
      </c>
      <c r="T448" s="38">
        <v>12.689998600000003</v>
      </c>
      <c r="U448" s="38">
        <v>-96.717192986440907</v>
      </c>
      <c r="V448" s="38">
        <v>-5.1510000000000002E-3</v>
      </c>
      <c r="W448" s="38">
        <v>-233400</v>
      </c>
      <c r="X448" s="38">
        <v>0</v>
      </c>
      <c r="Y448" s="38">
        <v>0</v>
      </c>
      <c r="Z448" s="38">
        <v>-31546.350599999998</v>
      </c>
      <c r="AA448" s="38">
        <v>368.3</v>
      </c>
      <c r="AB448" s="38">
        <v>5.9009986000000012</v>
      </c>
      <c r="AC448" s="38">
        <v>-51.168355928618936</v>
      </c>
      <c r="AD448" s="38">
        <v>8.7000000000000001E-5</v>
      </c>
      <c r="AE448" s="38">
        <v>0</v>
      </c>
      <c r="AF448" s="38">
        <v>0</v>
      </c>
      <c r="AG448" s="38">
        <v>0</v>
      </c>
      <c r="AH448" s="38">
        <v>-34891.676399999997</v>
      </c>
      <c r="AI448" s="38">
        <v>388.36</v>
      </c>
      <c r="AJ448" s="38">
        <v>-18.480001099999999</v>
      </c>
      <c r="AK448" s="38">
        <v>92.608231327353963</v>
      </c>
      <c r="AL448" s="38">
        <v>3.7620000000000001E-2</v>
      </c>
      <c r="AM448" s="38">
        <v>0</v>
      </c>
      <c r="AN448" s="38">
        <v>0</v>
      </c>
      <c r="AO448" s="38">
        <v>0</v>
      </c>
      <c r="AP448" s="38">
        <v>-39938.4239409</v>
      </c>
      <c r="AQ448" s="38">
        <v>432</v>
      </c>
      <c r="AR448" s="38">
        <v>-2.2080011000000042</v>
      </c>
      <c r="AS448" s="38">
        <v>14.524189225404655</v>
      </c>
      <c r="AT448" s="38">
        <v>5.0130000000000001E-3</v>
      </c>
      <c r="AU448" s="38">
        <v>1635000</v>
      </c>
      <c r="AV448" s="38">
        <v>0</v>
      </c>
      <c r="AW448" s="38">
        <v>0</v>
      </c>
      <c r="AX448" s="38">
        <v>-46563.6129</v>
      </c>
      <c r="AY448" s="38">
        <v>552.29999999999995</v>
      </c>
      <c r="AZ448" s="38">
        <v>-3.5080003000000062</v>
      </c>
      <c r="BA448" s="38">
        <v>37.660324392235964</v>
      </c>
      <c r="BB448" s="38">
        <v>4.215E-3</v>
      </c>
      <c r="BC448" s="38">
        <v>1548016</v>
      </c>
      <c r="BD448" s="38">
        <v>373.84</v>
      </c>
      <c r="BE448" s="38">
        <v>5.1200000000000002E-8</v>
      </c>
      <c r="BF448" s="38">
        <v>-63200.263299999999</v>
      </c>
      <c r="BG448" s="38">
        <v>881.8</v>
      </c>
      <c r="BH448" s="38">
        <v>-0.88060060000000107</v>
      </c>
      <c r="BI448" s="38">
        <v>66.03385253204263</v>
      </c>
      <c r="BJ448" s="38">
        <v>-1.0071000000000006E-4</v>
      </c>
      <c r="BK448" s="38">
        <v>-128928.5</v>
      </c>
      <c r="BL448" s="38">
        <v>373.84</v>
      </c>
      <c r="BM448" s="38">
        <v>2.4200000000000005E-8</v>
      </c>
      <c r="BN448" s="38">
        <v>-98659.116999999998</v>
      </c>
      <c r="BO448" s="38">
        <v>2000</v>
      </c>
    </row>
    <row r="449" spans="1:67">
      <c r="A449" s="38" t="s">
        <v>1124</v>
      </c>
      <c r="B449" s="38" t="s">
        <v>769</v>
      </c>
      <c r="C449" s="38" t="s">
        <v>1125</v>
      </c>
      <c r="D449" s="38"/>
      <c r="E449" s="39">
        <v>220.09304800000001</v>
      </c>
      <c r="F449" s="38">
        <v>2.0299999999999998</v>
      </c>
      <c r="G449" s="76">
        <v>-36077</v>
      </c>
      <c r="H449" s="78">
        <v>49.51</v>
      </c>
      <c r="I449" s="38">
        <v>2500</v>
      </c>
      <c r="J449" s="38" t="s">
        <v>1123</v>
      </c>
      <c r="K449" s="42">
        <v>2500</v>
      </c>
      <c r="L449" s="38">
        <v>-4.2810015999999962</v>
      </c>
      <c r="M449" s="38">
        <v>34.274206021884538</v>
      </c>
      <c r="N449" s="38">
        <v>7.588730279999999E-3</v>
      </c>
      <c r="O449" s="38">
        <v>-233439.13819900001</v>
      </c>
      <c r="P449" s="38">
        <v>0</v>
      </c>
      <c r="Q449" s="38">
        <v>0</v>
      </c>
      <c r="R449" s="38">
        <v>-35112.811399999999</v>
      </c>
      <c r="S449" s="38">
        <v>317.3</v>
      </c>
      <c r="T449" s="38">
        <v>5.6909976000000029</v>
      </c>
      <c r="U449" s="38">
        <v>-23.070986324822925</v>
      </c>
      <c r="V449" s="38">
        <v>-5.1512697200000006E-3</v>
      </c>
      <c r="W449" s="38">
        <v>-233439.13819900001</v>
      </c>
      <c r="X449" s="38">
        <v>0</v>
      </c>
      <c r="Y449" s="38">
        <v>0</v>
      </c>
      <c r="Z449" s="38">
        <v>-33859.350599999998</v>
      </c>
      <c r="AA449" s="38">
        <v>368.3</v>
      </c>
      <c r="AB449" s="38">
        <v>-1.0980023999999986</v>
      </c>
      <c r="AC449" s="38">
        <v>22.477850732999073</v>
      </c>
      <c r="AD449" s="38">
        <v>8.6730279999999997E-5</v>
      </c>
      <c r="AE449" s="38">
        <v>-39.138199</v>
      </c>
      <c r="AF449" s="38">
        <v>0</v>
      </c>
      <c r="AG449" s="38">
        <v>0</v>
      </c>
      <c r="AH449" s="38">
        <v>-37204.676399999997</v>
      </c>
      <c r="AI449" s="38">
        <v>388.36</v>
      </c>
      <c r="AJ449" s="38">
        <v>-25.479002099999999</v>
      </c>
      <c r="AK449" s="38">
        <v>166.25443798897192</v>
      </c>
      <c r="AL449" s="38">
        <v>3.7619730279999999E-2</v>
      </c>
      <c r="AM449" s="38">
        <v>-39.138199</v>
      </c>
      <c r="AN449" s="38">
        <v>0</v>
      </c>
      <c r="AO449" s="38">
        <v>0</v>
      </c>
      <c r="AP449" s="38">
        <v>-42251.4239409</v>
      </c>
      <c r="AQ449" s="38">
        <v>432</v>
      </c>
      <c r="AR449" s="38">
        <v>-9.207002100000004</v>
      </c>
      <c r="AS449" s="38">
        <v>88.170395887022607</v>
      </c>
      <c r="AT449" s="38">
        <v>5.0127302799999997E-3</v>
      </c>
      <c r="AU449" s="38">
        <v>1634960.8618010001</v>
      </c>
      <c r="AV449" s="38">
        <v>0</v>
      </c>
      <c r="AW449" s="38">
        <v>0</v>
      </c>
      <c r="AX449" s="38">
        <v>-48876.6129</v>
      </c>
      <c r="AY449" s="38">
        <v>552.29999999999995</v>
      </c>
      <c r="AZ449" s="38">
        <v>-10.507001300000006</v>
      </c>
      <c r="BA449" s="38">
        <v>111.306531053854</v>
      </c>
      <c r="BB449" s="38">
        <v>4.2147302799999996E-3</v>
      </c>
      <c r="BC449" s="38">
        <v>1547976.8618010001</v>
      </c>
      <c r="BD449" s="38">
        <v>373.84</v>
      </c>
      <c r="BE449" s="38">
        <v>5.1200000000000002E-8</v>
      </c>
      <c r="BF449" s="38">
        <v>-65513.263299999999</v>
      </c>
      <c r="BG449" s="38">
        <v>881.8</v>
      </c>
      <c r="BH449" s="38">
        <v>-7.8796016000000009</v>
      </c>
      <c r="BI449" s="38">
        <v>139.68005919366061</v>
      </c>
      <c r="BJ449" s="38">
        <v>-1.0097972000000006E-4</v>
      </c>
      <c r="BK449" s="38">
        <v>-128967.63819899999</v>
      </c>
      <c r="BL449" s="38">
        <v>373.84</v>
      </c>
      <c r="BM449" s="38">
        <v>2.4200000000000005E-8</v>
      </c>
      <c r="BN449" s="38">
        <v>-100972.117</v>
      </c>
      <c r="BO449" s="38">
        <v>2000</v>
      </c>
    </row>
    <row r="450" spans="1:67">
      <c r="A450" s="38" t="s">
        <v>1127</v>
      </c>
      <c r="B450" s="38" t="s">
        <v>184</v>
      </c>
      <c r="C450" s="38" t="s">
        <v>1128</v>
      </c>
      <c r="D450" s="38"/>
      <c r="E450" s="39">
        <v>46.973162000000002</v>
      </c>
      <c r="F450" s="38">
        <v>1.92E-3</v>
      </c>
      <c r="G450" s="76">
        <v>-5630</v>
      </c>
      <c r="H450" s="78">
        <v>53.218000000000004</v>
      </c>
      <c r="I450" s="38">
        <v>2000</v>
      </c>
      <c r="J450" s="38" t="s">
        <v>1112</v>
      </c>
      <c r="K450" s="42">
        <v>2000</v>
      </c>
      <c r="L450" s="38">
        <v>-1.5203500000000005</v>
      </c>
      <c r="M450" s="38">
        <v>-7.6386197487732588</v>
      </c>
      <c r="N450" s="38">
        <v>3.1680734999999997E-3</v>
      </c>
      <c r="O450" s="38">
        <v>-14429.5</v>
      </c>
      <c r="P450" s="38">
        <v>-108.09</v>
      </c>
      <c r="Q450" s="38">
        <v>1.6200075E-8</v>
      </c>
      <c r="R450" s="38">
        <v>-4770.9594500000003</v>
      </c>
      <c r="S450" s="38">
        <v>317.3</v>
      </c>
      <c r="T450" s="38">
        <v>0.97264979999999923</v>
      </c>
      <c r="U450" s="38">
        <v>-21.974917835450157</v>
      </c>
      <c r="V450" s="38">
        <v>-1.6926500000000015E-5</v>
      </c>
      <c r="W450" s="38">
        <v>-14429.5</v>
      </c>
      <c r="X450" s="38">
        <v>-108.09</v>
      </c>
      <c r="Y450" s="38">
        <v>1.6200075E-8</v>
      </c>
      <c r="Z450" s="38">
        <v>-4457.5942500000001</v>
      </c>
      <c r="AA450" s="38">
        <v>552.29999999999995</v>
      </c>
      <c r="AB450" s="38">
        <v>0.64764999999999873</v>
      </c>
      <c r="AC450" s="38">
        <v>-16.183641603039796</v>
      </c>
      <c r="AD450" s="38">
        <v>-2.1642650000000004E-4</v>
      </c>
      <c r="AE450" s="38">
        <v>-36175.5</v>
      </c>
      <c r="AF450" s="38">
        <v>-14.63</v>
      </c>
      <c r="AG450" s="38">
        <v>2.9000075000000002E-8</v>
      </c>
      <c r="AH450" s="38">
        <v>-8616.7568499999998</v>
      </c>
      <c r="AI450" s="42">
        <v>2000</v>
      </c>
      <c r="AJ450" s="38">
        <v>2</v>
      </c>
      <c r="AK450" s="38">
        <v>67</v>
      </c>
      <c r="AL450" s="38">
        <v>1</v>
      </c>
      <c r="AM450" s="38">
        <v>65</v>
      </c>
      <c r="AN450" s="38">
        <v>0.5</v>
      </c>
    </row>
    <row r="451" spans="1:67">
      <c r="A451" s="38" t="s">
        <v>1129</v>
      </c>
      <c r="B451" s="38" t="s">
        <v>184</v>
      </c>
      <c r="C451" s="38" t="s">
        <v>1130</v>
      </c>
      <c r="D451" s="38"/>
      <c r="E451" s="39">
        <v>62.972561999999996</v>
      </c>
      <c r="F451" s="38">
        <v>2.5799999999999998E-3</v>
      </c>
      <c r="G451" s="76">
        <v>-75200</v>
      </c>
      <c r="H451" s="78">
        <v>60.606999999999999</v>
      </c>
      <c r="I451" s="38">
        <v>2000</v>
      </c>
      <c r="J451" s="38" t="s">
        <v>1112</v>
      </c>
      <c r="K451" s="42">
        <v>2000</v>
      </c>
      <c r="L451" s="38">
        <v>-7.225200000000001</v>
      </c>
      <c r="M451" s="38">
        <v>58.210106838652877</v>
      </c>
      <c r="N451" s="38">
        <v>4.5538729999999999E-3</v>
      </c>
      <c r="O451" s="38">
        <v>13442.5</v>
      </c>
      <c r="P451" s="38">
        <v>-488.44</v>
      </c>
      <c r="Q451" s="38">
        <v>-7.9344349999999998E-8</v>
      </c>
      <c r="R451" s="38">
        <v>-72826.7163</v>
      </c>
      <c r="S451" s="38">
        <v>317.3</v>
      </c>
      <c r="T451" s="38">
        <v>-4.7322002000000012</v>
      </c>
      <c r="U451" s="38">
        <v>43.873808751975986</v>
      </c>
      <c r="V451" s="38">
        <v>1.3688730000000001E-3</v>
      </c>
      <c r="W451" s="38">
        <v>13442.5</v>
      </c>
      <c r="X451" s="38">
        <v>-488.44</v>
      </c>
      <c r="Y451" s="38">
        <v>-7.9344349999999998E-8</v>
      </c>
      <c r="Z451" s="38">
        <v>-72513.3511</v>
      </c>
      <c r="AA451" s="38">
        <v>552.29999999999995</v>
      </c>
      <c r="AB451" s="38">
        <v>-5.0572000000000017</v>
      </c>
      <c r="AC451" s="38">
        <v>49.665084984386368</v>
      </c>
      <c r="AD451" s="38">
        <v>1.169373E-3</v>
      </c>
      <c r="AE451" s="38">
        <v>-8303.5</v>
      </c>
      <c r="AF451" s="38">
        <v>-394.98</v>
      </c>
      <c r="AG451" s="38">
        <v>-6.6544349999999989E-8</v>
      </c>
      <c r="AH451" s="38">
        <v>-76672.513699999996</v>
      </c>
      <c r="AI451" s="42">
        <v>2000</v>
      </c>
      <c r="AJ451" s="38">
        <v>2</v>
      </c>
      <c r="AK451" s="38">
        <v>67</v>
      </c>
      <c r="AL451" s="38">
        <v>1</v>
      </c>
      <c r="AM451" s="38">
        <v>65</v>
      </c>
      <c r="AN451" s="38">
        <v>1</v>
      </c>
    </row>
    <row r="452" spans="1:67">
      <c r="A452" s="37" t="s">
        <v>39</v>
      </c>
      <c r="B452" t="s">
        <v>149</v>
      </c>
      <c r="C452" t="s">
        <v>1131</v>
      </c>
      <c r="E452" s="39">
        <v>207.2</v>
      </c>
      <c r="F452">
        <v>11.3437</v>
      </c>
      <c r="G452" s="75">
        <v>0</v>
      </c>
      <c r="H452" s="77">
        <v>15.49</v>
      </c>
      <c r="I452" s="40">
        <v>4200</v>
      </c>
      <c r="J452" s="38" t="s">
        <v>1132</v>
      </c>
      <c r="K452">
        <v>600.65</v>
      </c>
      <c r="L452">
        <v>1147</v>
      </c>
      <c r="M452" t="s">
        <v>152</v>
      </c>
      <c r="N452">
        <v>7.6444000000000001</v>
      </c>
      <c r="O452">
        <v>-3.2352299999999999E-4</v>
      </c>
      <c r="P452">
        <v>-26683</v>
      </c>
      <c r="Q452">
        <v>0</v>
      </c>
      <c r="R452">
        <v>0</v>
      </c>
      <c r="S452">
        <v>-1267</v>
      </c>
      <c r="T452">
        <v>1268</v>
      </c>
      <c r="U452">
        <v>0</v>
      </c>
      <c r="V452" t="s">
        <v>237</v>
      </c>
      <c r="W452">
        <v>6.84</v>
      </c>
      <c r="X452">
        <v>0</v>
      </c>
      <c r="Y452">
        <v>0</v>
      </c>
      <c r="Z452">
        <v>0</v>
      </c>
      <c r="AA452">
        <v>0</v>
      </c>
      <c r="AB452">
        <v>-788</v>
      </c>
      <c r="AC452">
        <v>2024</v>
      </c>
      <c r="AD452">
        <v>42600</v>
      </c>
      <c r="AE452" t="s">
        <v>153</v>
      </c>
      <c r="AF452">
        <v>-65.7453</v>
      </c>
      <c r="AG452">
        <v>9.1404999999999993E-3</v>
      </c>
      <c r="AH452">
        <v>9140330</v>
      </c>
      <c r="AI452">
        <v>4009.24</v>
      </c>
      <c r="AJ452" s="47">
        <v>-6.2081000000000001E-7</v>
      </c>
      <c r="AK452">
        <v>-28460</v>
      </c>
      <c r="AL452" s="41">
        <v>4200</v>
      </c>
      <c r="AM452">
        <v>1</v>
      </c>
      <c r="AN452">
        <v>69</v>
      </c>
      <c r="AO452">
        <v>1</v>
      </c>
      <c r="AS452" s="52"/>
      <c r="AU452" s="41"/>
      <c r="AV452" s="38"/>
      <c r="AW452" s="38"/>
      <c r="AX452" s="38"/>
    </row>
    <row r="453" spans="1:67">
      <c r="A453" s="48" t="s">
        <v>39</v>
      </c>
      <c r="B453" s="38" t="s">
        <v>184</v>
      </c>
      <c r="C453" s="38" t="s">
        <v>1131</v>
      </c>
      <c r="D453" s="38"/>
      <c r="E453" s="39">
        <v>207.2</v>
      </c>
      <c r="F453" s="38">
        <v>8.4700000000000001E-3</v>
      </c>
      <c r="G453" s="76">
        <v>46750</v>
      </c>
      <c r="H453" s="78">
        <v>41.89</v>
      </c>
      <c r="I453" s="40">
        <v>4200</v>
      </c>
      <c r="J453" s="38" t="s">
        <v>1133</v>
      </c>
      <c r="K453" s="45">
        <v>1000</v>
      </c>
      <c r="L453" s="38">
        <v>0</v>
      </c>
      <c r="M453" s="38" t="s">
        <v>237</v>
      </c>
      <c r="N453" s="38">
        <v>-65.7453</v>
      </c>
      <c r="O453" s="38">
        <v>9.1404999999999993E-3</v>
      </c>
      <c r="P453" s="46">
        <v>9140330</v>
      </c>
      <c r="Q453" s="38">
        <v>4009.24</v>
      </c>
      <c r="R453" s="47">
        <v>-6.2081000000000001E-7</v>
      </c>
      <c r="S453" s="38">
        <v>-75210</v>
      </c>
      <c r="T453" s="42">
        <v>4200</v>
      </c>
      <c r="U453" s="38">
        <v>-0.11899999999999977</v>
      </c>
      <c r="V453" s="38">
        <v>-26.42199606759425</v>
      </c>
      <c r="W453" s="38">
        <v>1.7639999999999999E-3</v>
      </c>
      <c r="X453" s="38">
        <v>20700</v>
      </c>
      <c r="Y453" s="38">
        <v>0</v>
      </c>
      <c r="Z453" s="38">
        <v>0</v>
      </c>
      <c r="AA453" s="38">
        <v>46732</v>
      </c>
      <c r="AB453" s="38">
        <v>600.65</v>
      </c>
      <c r="AC453" s="38">
        <v>2.6744000000000003</v>
      </c>
      <c r="AD453" s="38">
        <v>-42.690660658711074</v>
      </c>
      <c r="AE453" s="38">
        <v>-3.2352299999999999E-4</v>
      </c>
      <c r="AF453" s="38">
        <v>13341.5</v>
      </c>
      <c r="AG453" s="38">
        <v>0</v>
      </c>
      <c r="AH453" s="38">
        <v>0</v>
      </c>
      <c r="AI453" s="45">
        <v>46535</v>
      </c>
      <c r="AJ453" s="38">
        <v>1000</v>
      </c>
      <c r="AK453" s="38">
        <v>73.389700000000005</v>
      </c>
      <c r="AL453" s="38">
        <v>-706.75329840105144</v>
      </c>
      <c r="AM453" s="38">
        <v>-9.4640229999999985E-3</v>
      </c>
      <c r="AN453" s="38">
        <v>4583506.5</v>
      </c>
      <c r="AO453" s="38">
        <v>8018.48</v>
      </c>
      <c r="AP453" s="38">
        <v>3.1040500000000001E-7</v>
      </c>
      <c r="AQ453" s="45">
        <v>-27193</v>
      </c>
      <c r="AR453" s="38">
        <v>1268</v>
      </c>
      <c r="AS453" s="38">
        <v>72.585300000000004</v>
      </c>
      <c r="AT453" s="38">
        <v>-701.03005481901948</v>
      </c>
      <c r="AU453" s="38">
        <v>-9.1404999999999993E-3</v>
      </c>
      <c r="AV453" s="38">
        <v>4570165</v>
      </c>
      <c r="AW453" s="38">
        <v>8018.48</v>
      </c>
      <c r="AX453" s="51">
        <v>3.1040500000000001E-7</v>
      </c>
      <c r="AY453" s="38">
        <v>-27672</v>
      </c>
      <c r="AZ453" s="38">
        <v>2024</v>
      </c>
      <c r="BA453" s="38">
        <v>0</v>
      </c>
      <c r="BB453" s="38">
        <v>0</v>
      </c>
      <c r="BC453" s="38">
        <v>0</v>
      </c>
      <c r="BD453" s="38">
        <v>0</v>
      </c>
      <c r="BE453" s="38">
        <v>0</v>
      </c>
      <c r="BF453" s="38">
        <v>0</v>
      </c>
      <c r="BG453" s="38">
        <v>0</v>
      </c>
      <c r="BH453" s="42">
        <v>4200</v>
      </c>
      <c r="BI453" s="38">
        <v>1</v>
      </c>
      <c r="BJ453" s="38">
        <v>69</v>
      </c>
      <c r="BK453" s="38">
        <v>1</v>
      </c>
    </row>
    <row r="454" spans="1:67">
      <c r="A454" s="38" t="s">
        <v>1134</v>
      </c>
      <c r="B454" s="38" t="s">
        <v>184</v>
      </c>
      <c r="C454" s="38" t="s">
        <v>1135</v>
      </c>
      <c r="D454" s="38"/>
      <c r="E454" s="39">
        <v>414.4</v>
      </c>
      <c r="F454" s="38">
        <v>1.695E-2</v>
      </c>
      <c r="G454" s="76">
        <v>79500</v>
      </c>
      <c r="H454" s="78">
        <v>67.215999999999994</v>
      </c>
      <c r="I454" s="38">
        <v>2000</v>
      </c>
      <c r="J454" s="38" t="s">
        <v>1136</v>
      </c>
      <c r="K454" s="42">
        <v>2000</v>
      </c>
      <c r="L454" s="38">
        <v>0.77099980000000023</v>
      </c>
      <c r="M454" s="38">
        <v>-42.807304219237295</v>
      </c>
      <c r="N454" s="38">
        <v>3.3300000000000001E-3</v>
      </c>
      <c r="O454" s="38">
        <v>51400</v>
      </c>
      <c r="P454" s="38">
        <v>0</v>
      </c>
      <c r="Q454" s="38">
        <v>0</v>
      </c>
      <c r="R454" s="38">
        <v>79681.554399999994</v>
      </c>
      <c r="S454" s="38">
        <v>600.65</v>
      </c>
      <c r="T454" s="38">
        <v>6.3578606000000004</v>
      </c>
      <c r="U454" s="38">
        <v>-75.345084034927538</v>
      </c>
      <c r="V454" s="38">
        <v>-8.450459999999999E-4</v>
      </c>
      <c r="W454" s="38">
        <v>36682.699000000001</v>
      </c>
      <c r="X454" s="38">
        <v>0</v>
      </c>
      <c r="Y454" s="38">
        <v>0</v>
      </c>
      <c r="Z454" s="38">
        <v>79286.032000000007</v>
      </c>
      <c r="AA454" s="38">
        <v>1268</v>
      </c>
      <c r="AB454" s="38">
        <v>4.7490006000000005</v>
      </c>
      <c r="AC454" s="38">
        <v>-63.898107971886233</v>
      </c>
      <c r="AD454" s="38">
        <v>-1.9799999999999999E-4</v>
      </c>
      <c r="AE454" s="38">
        <v>10000</v>
      </c>
      <c r="AF454" s="38">
        <v>0</v>
      </c>
      <c r="AG454" s="38">
        <v>0</v>
      </c>
      <c r="AH454" s="38">
        <v>78328.420660000003</v>
      </c>
      <c r="AI454" s="42">
        <v>2000</v>
      </c>
      <c r="AJ454" s="38">
        <v>1</v>
      </c>
      <c r="AK454" s="38">
        <v>69</v>
      </c>
      <c r="AL454" s="38">
        <v>2</v>
      </c>
    </row>
    <row r="455" spans="1:67">
      <c r="A455" s="38" t="s">
        <v>1137</v>
      </c>
      <c r="B455" s="38" t="s">
        <v>184</v>
      </c>
      <c r="C455" s="38" t="s">
        <v>1138</v>
      </c>
      <c r="D455" s="38"/>
      <c r="E455" s="39">
        <v>446.39879999999999</v>
      </c>
      <c r="F455" s="38" t="s">
        <v>1003</v>
      </c>
      <c r="G455" s="76">
        <v>-32717</v>
      </c>
      <c r="H455" s="78">
        <v>74.599999999999994</v>
      </c>
      <c r="I455" s="38">
        <v>1500</v>
      </c>
      <c r="J455" s="38" t="s">
        <v>1139</v>
      </c>
      <c r="K455" s="42">
        <v>1500</v>
      </c>
      <c r="L455" s="38">
        <v>5.5490999999999993</v>
      </c>
      <c r="M455" s="38">
        <v>-46.754509906608895</v>
      </c>
      <c r="N455" s="38">
        <v>3.0643229999999999E-3</v>
      </c>
      <c r="O455" s="38">
        <v>114589</v>
      </c>
      <c r="P455" s="38">
        <v>498.22399999999999</v>
      </c>
      <c r="Q455" s="38">
        <v>3.240015E-8</v>
      </c>
      <c r="R455" s="38">
        <v>-35860.513700000003</v>
      </c>
      <c r="S455" s="38">
        <v>600.65</v>
      </c>
      <c r="T455" s="45">
        <v>0</v>
      </c>
      <c r="U455" s="38">
        <v>7.95</v>
      </c>
      <c r="V455" s="38">
        <v>0</v>
      </c>
      <c r="W455" s="38">
        <v>0</v>
      </c>
      <c r="X455" s="38">
        <v>0</v>
      </c>
      <c r="Y455" s="38">
        <v>0</v>
      </c>
      <c r="Z455" s="38">
        <v>-34505</v>
      </c>
      <c r="AA455" s="38">
        <v>1268</v>
      </c>
      <c r="AB455" s="38">
        <v>0</v>
      </c>
      <c r="AC455" s="38">
        <v>7.95</v>
      </c>
      <c r="AD455" s="38">
        <v>0</v>
      </c>
      <c r="AE455" s="38">
        <v>0</v>
      </c>
      <c r="AF455" s="38">
        <v>0</v>
      </c>
      <c r="AG455" s="38">
        <v>0</v>
      </c>
      <c r="AH455" s="38">
        <v>-34505</v>
      </c>
      <c r="AI455" s="42">
        <v>1500</v>
      </c>
      <c r="AJ455" s="38">
        <v>2</v>
      </c>
      <c r="AK455" s="38">
        <v>69</v>
      </c>
      <c r="AL455" s="38">
        <v>2</v>
      </c>
      <c r="AM455" s="38">
        <v>65</v>
      </c>
      <c r="AN455" s="38">
        <v>1</v>
      </c>
      <c r="AO455" s="38"/>
      <c r="AP455" s="38"/>
      <c r="AQ455" s="38"/>
      <c r="AR455" s="38"/>
      <c r="AS455" s="38"/>
      <c r="AT455" s="38"/>
      <c r="AU455" s="38"/>
      <c r="AV455" s="38"/>
      <c r="AW455" s="38"/>
      <c r="AX455" s="38"/>
      <c r="AY455" s="38"/>
      <c r="AZ455" s="42"/>
      <c r="BA455" s="38"/>
      <c r="BB455" s="38"/>
      <c r="BC455" s="38"/>
      <c r="BD455" s="38"/>
      <c r="BE455" s="38"/>
    </row>
    <row r="456" spans="1:67">
      <c r="A456" s="38" t="s">
        <v>1140</v>
      </c>
      <c r="B456" s="38" t="s">
        <v>184</v>
      </c>
      <c r="C456" s="38" t="s">
        <v>1141</v>
      </c>
      <c r="D456" s="38"/>
      <c r="E456" s="39">
        <v>478.53199999999998</v>
      </c>
      <c r="F456" s="38"/>
      <c r="G456" s="76">
        <v>18128</v>
      </c>
      <c r="H456" s="78">
        <v>80.412999999999997</v>
      </c>
      <c r="I456" s="38">
        <v>1500</v>
      </c>
      <c r="J456" s="38" t="s">
        <v>1142</v>
      </c>
      <c r="K456" s="42">
        <v>1500</v>
      </c>
      <c r="L456" s="38">
        <v>8.4499999999999993</v>
      </c>
      <c r="M456" s="38">
        <v>-92.046428923636043</v>
      </c>
      <c r="N456" s="38">
        <v>9.39999999999999E-5</v>
      </c>
      <c r="O456" s="38">
        <v>-114200</v>
      </c>
      <c r="P456" s="38">
        <v>0</v>
      </c>
      <c r="Q456" s="38">
        <v>0</v>
      </c>
      <c r="R456" s="38">
        <v>21421.666000000001</v>
      </c>
      <c r="S456" s="38">
        <v>368.3</v>
      </c>
      <c r="T456" s="45">
        <v>3.9239999999999995</v>
      </c>
      <c r="U456" s="38">
        <v>-61.680537551754689</v>
      </c>
      <c r="V456" s="38">
        <v>3.5859999999999998E-3</v>
      </c>
      <c r="W456" s="38">
        <v>41400</v>
      </c>
      <c r="X456" s="38">
        <v>0</v>
      </c>
      <c r="Y456" s="38">
        <v>0</v>
      </c>
      <c r="Z456" s="38">
        <v>19191.448799999998</v>
      </c>
      <c r="AA456" s="38">
        <v>388.36</v>
      </c>
      <c r="AB456" s="38">
        <v>-12.33</v>
      </c>
      <c r="AC456" s="38">
        <v>34.170522011280418</v>
      </c>
      <c r="AD456" s="38">
        <v>2.8608000000000001E-2</v>
      </c>
      <c r="AE456" s="38">
        <v>41400</v>
      </c>
      <c r="AF456" s="38">
        <v>0</v>
      </c>
      <c r="AG456" s="38">
        <v>0</v>
      </c>
      <c r="AH456" s="38">
        <v>15827</v>
      </c>
      <c r="AI456" s="45">
        <v>432</v>
      </c>
      <c r="AJ456" s="38">
        <v>-1.4819999999999993</v>
      </c>
      <c r="AK456" s="38">
        <v>-17.885506056685813</v>
      </c>
      <c r="AL456" s="38">
        <v>6.8699999999999994E-3</v>
      </c>
      <c r="AM456" s="38">
        <v>1131400</v>
      </c>
      <c r="AN456" s="38">
        <v>0</v>
      </c>
      <c r="AO456" s="38">
        <v>0</v>
      </c>
      <c r="AP456" s="38">
        <v>11410.157800000001</v>
      </c>
      <c r="AQ456" s="38">
        <v>600.65</v>
      </c>
      <c r="AR456" s="38">
        <v>4.1047999999999973</v>
      </c>
      <c r="AS456" s="38">
        <v>-50.422835238919454</v>
      </c>
      <c r="AT456" s="38">
        <v>2.6949539999999998E-3</v>
      </c>
      <c r="AU456" s="38">
        <v>1116683</v>
      </c>
      <c r="AV456" s="38">
        <v>0</v>
      </c>
      <c r="AW456" s="38">
        <v>0</v>
      </c>
      <c r="AX456" s="38">
        <v>11016.157800000001</v>
      </c>
      <c r="AY456" s="38">
        <v>881.8</v>
      </c>
      <c r="AZ456" s="45">
        <v>0</v>
      </c>
      <c r="BA456" s="38">
        <v>7.633</v>
      </c>
      <c r="BB456" s="38">
        <v>0</v>
      </c>
      <c r="BC456" s="38">
        <v>0</v>
      </c>
      <c r="BD456" s="38">
        <v>0</v>
      </c>
      <c r="BE456" s="38">
        <v>0</v>
      </c>
      <c r="BF456">
        <v>-14370</v>
      </c>
      <c r="BG456">
        <v>1268</v>
      </c>
      <c r="BH456">
        <v>0</v>
      </c>
      <c r="BI456">
        <v>7.633</v>
      </c>
      <c r="BJ456">
        <v>0</v>
      </c>
      <c r="BK456">
        <v>0</v>
      </c>
      <c r="BL456">
        <v>0</v>
      </c>
      <c r="BM456">
        <v>0</v>
      </c>
      <c r="BN456">
        <v>-14370</v>
      </c>
      <c r="BO456" s="41">
        <v>1500</v>
      </c>
    </row>
    <row r="457" spans="1:67">
      <c r="A457" s="38" t="s">
        <v>1143</v>
      </c>
      <c r="B457" s="38" t="s">
        <v>155</v>
      </c>
      <c r="C457" s="38" t="s">
        <v>1144</v>
      </c>
      <c r="D457" s="38"/>
      <c r="E457" s="39">
        <v>526.46299999999997</v>
      </c>
      <c r="F457" s="38"/>
      <c r="G457" s="76">
        <v>-276660</v>
      </c>
      <c r="H457" s="78">
        <v>53.374000000000002</v>
      </c>
      <c r="I457" s="38">
        <v>1250</v>
      </c>
      <c r="J457" s="38" t="s">
        <v>1145</v>
      </c>
      <c r="K457" s="42">
        <v>1250</v>
      </c>
      <c r="L457" s="38">
        <v>28.21575</v>
      </c>
      <c r="M457" s="38">
        <v>-107.88175855676991</v>
      </c>
      <c r="N457" s="38">
        <v>-1.6284192499999999E-2</v>
      </c>
      <c r="O457" s="38">
        <v>-27077.5</v>
      </c>
      <c r="P457" s="38">
        <v>1245.56</v>
      </c>
      <c r="Q457" s="38">
        <v>8.1000375000000008E-8</v>
      </c>
      <c r="R457" s="38">
        <v>-280263.45124999998</v>
      </c>
      <c r="S457" s="38">
        <v>368.3</v>
      </c>
      <c r="T457" s="38">
        <v>25.952749799999999</v>
      </c>
      <c r="U457" s="38">
        <v>-92.698811489049604</v>
      </c>
      <c r="V457" s="38">
        <v>-1.45381925E-2</v>
      </c>
      <c r="W457" s="38">
        <v>50722.5</v>
      </c>
      <c r="X457" s="38">
        <v>1245.56</v>
      </c>
      <c r="Y457" s="38">
        <v>8.1000375000000008E-8</v>
      </c>
      <c r="Z457" s="38">
        <v>-281378.55985000002</v>
      </c>
      <c r="AA457" s="38">
        <v>388.36</v>
      </c>
      <c r="AB457" s="38">
        <v>17.825749899999998</v>
      </c>
      <c r="AC457" s="38">
        <v>-44.773282403725375</v>
      </c>
      <c r="AD457" s="38">
        <v>-2.0271925000000003E-3</v>
      </c>
      <c r="AE457" s="38">
        <v>50722.5</v>
      </c>
      <c r="AF457" s="38">
        <v>1245.56</v>
      </c>
      <c r="AG457" s="38">
        <v>8.1000375000000008E-8</v>
      </c>
      <c r="AH457" s="38">
        <v>-283060.78425000003</v>
      </c>
      <c r="AI457" s="38">
        <v>432</v>
      </c>
      <c r="AJ457" s="38">
        <v>23.249749900000005</v>
      </c>
      <c r="AK457" s="38">
        <v>-70.801296437708572</v>
      </c>
      <c r="AL457" s="38">
        <v>-1.2896192500000001E-2</v>
      </c>
      <c r="AM457" s="38">
        <v>595722.5</v>
      </c>
      <c r="AN457" s="38">
        <v>1245.56</v>
      </c>
      <c r="AO457" s="38">
        <v>8.1000375000000008E-8</v>
      </c>
      <c r="AP457" s="38">
        <v>-285269.20535</v>
      </c>
      <c r="AQ457" s="38">
        <v>600.65</v>
      </c>
      <c r="AR457" s="38">
        <v>28.836549900000001</v>
      </c>
      <c r="AS457" s="38">
        <v>-103.33862561994215</v>
      </c>
      <c r="AT457" s="38">
        <v>-1.7071238499999999E-2</v>
      </c>
      <c r="AU457" s="38">
        <v>581005.5</v>
      </c>
      <c r="AV457" s="38">
        <v>1245.56</v>
      </c>
      <c r="AW457" s="38">
        <v>8.1000375000000008E-8</v>
      </c>
      <c r="AX457" s="38">
        <v>-285663.20535</v>
      </c>
      <c r="AY457" s="38">
        <v>881.8</v>
      </c>
      <c r="AZ457" s="38">
        <v>29.712349800000005</v>
      </c>
      <c r="BA457" s="38">
        <v>-93.880782906673332</v>
      </c>
      <c r="BB457" s="38">
        <v>-1.8509808499999999E-2</v>
      </c>
      <c r="BC457" s="38">
        <v>22024</v>
      </c>
      <c r="BD457" s="38">
        <v>1245.56</v>
      </c>
      <c r="BE457" s="38">
        <v>7.2000375000000007E-8</v>
      </c>
      <c r="BF457" s="38">
        <v>-297482.82325000002</v>
      </c>
      <c r="BG457" s="42">
        <v>1250</v>
      </c>
      <c r="BH457" s="38">
        <v>3</v>
      </c>
      <c r="BI457" s="38">
        <v>69</v>
      </c>
      <c r="BJ457" s="38">
        <v>2</v>
      </c>
      <c r="BK457" s="38">
        <v>81</v>
      </c>
      <c r="BL457" s="38">
        <v>1</v>
      </c>
      <c r="BM457" s="38">
        <v>65</v>
      </c>
      <c r="BN457" s="38">
        <v>2.5</v>
      </c>
      <c r="BO457" s="38"/>
    </row>
    <row r="458" spans="1:67">
      <c r="A458" s="38" t="s">
        <v>1146</v>
      </c>
      <c r="B458" s="38" t="s">
        <v>155</v>
      </c>
      <c r="C458" s="38" t="s">
        <v>1147</v>
      </c>
      <c r="D458" s="38"/>
      <c r="E458" s="39">
        <v>506.48309999999998</v>
      </c>
      <c r="F458" s="38">
        <v>6.49</v>
      </c>
      <c r="G458" s="76">
        <v>-325800</v>
      </c>
      <c r="H458" s="78">
        <v>44.64</v>
      </c>
      <c r="I458" s="38">
        <v>1000</v>
      </c>
      <c r="J458" s="38" t="s">
        <v>1148</v>
      </c>
      <c r="K458" s="42">
        <v>1000</v>
      </c>
      <c r="L458" s="38">
        <v>2.8295574999999999</v>
      </c>
      <c r="M458" s="38">
        <v>47.657835191103686</v>
      </c>
      <c r="N458" s="38">
        <v>-1.6298910000000005E-3</v>
      </c>
      <c r="O458" s="38">
        <v>501569.30099999998</v>
      </c>
      <c r="P458" s="38">
        <v>996.44799999999998</v>
      </c>
      <c r="Q458" s="38">
        <v>4.2008000000000015E-9</v>
      </c>
      <c r="R458" s="38">
        <v>-337068.41330000001</v>
      </c>
      <c r="S458" s="38">
        <v>600.65</v>
      </c>
      <c r="T458" s="38">
        <v>8.4164182999999966</v>
      </c>
      <c r="U458" s="38">
        <v>15.120055375413358</v>
      </c>
      <c r="V458" s="38">
        <v>-5.8049369999999996E-3</v>
      </c>
      <c r="W458" s="38">
        <v>486852</v>
      </c>
      <c r="X458" s="38">
        <v>996.44799999999998</v>
      </c>
      <c r="Y458" s="38">
        <v>4.2008000000000015E-9</v>
      </c>
      <c r="Z458" s="38">
        <v>-337463.93569999997</v>
      </c>
      <c r="AA458" s="42">
        <v>1000</v>
      </c>
      <c r="AB458" s="38">
        <v>3</v>
      </c>
      <c r="AC458" s="38">
        <v>69</v>
      </c>
      <c r="AD458" s="38">
        <v>2</v>
      </c>
      <c r="AE458" s="38">
        <v>85</v>
      </c>
      <c r="AF458" s="38">
        <v>1</v>
      </c>
      <c r="AG458" s="38">
        <v>65</v>
      </c>
      <c r="AH458" s="38">
        <v>2</v>
      </c>
    </row>
    <row r="459" spans="1:67">
      <c r="A459" s="38" t="s">
        <v>1149</v>
      </c>
      <c r="B459" s="38" t="s">
        <v>184</v>
      </c>
      <c r="C459" s="38" t="s">
        <v>1150</v>
      </c>
      <c r="D459" s="38"/>
      <c r="E459" s="39">
        <v>669.59819999999991</v>
      </c>
      <c r="F459" s="38"/>
      <c r="G459" s="76">
        <v>-78248</v>
      </c>
      <c r="H459" s="78">
        <v>94.138000000000005</v>
      </c>
      <c r="I459" s="38">
        <v>1500</v>
      </c>
      <c r="J459" s="38" t="s">
        <v>1139</v>
      </c>
      <c r="K459" s="42">
        <v>1500</v>
      </c>
      <c r="L459" s="38">
        <v>8.3236500000000007</v>
      </c>
      <c r="M459" s="38">
        <v>-52.369764859913374</v>
      </c>
      <c r="N459" s="38">
        <v>4.5964844999999994E-3</v>
      </c>
      <c r="O459" s="38">
        <v>171883.5</v>
      </c>
      <c r="P459" s="38">
        <v>747.33600000000001</v>
      </c>
      <c r="Q459" s="38">
        <v>4.8600225000000001E-8</v>
      </c>
      <c r="R459" s="38">
        <v>-82961.270550000001</v>
      </c>
      <c r="S459" s="38">
        <v>600.65</v>
      </c>
      <c r="T459" s="45">
        <v>0</v>
      </c>
      <c r="U459" s="38">
        <v>29.68</v>
      </c>
      <c r="V459" s="38">
        <v>0</v>
      </c>
      <c r="W459" s="38">
        <v>0</v>
      </c>
      <c r="X459" s="38">
        <v>0</v>
      </c>
      <c r="Y459" s="38">
        <v>0</v>
      </c>
      <c r="Z459" s="38">
        <v>-80930</v>
      </c>
      <c r="AA459" s="38">
        <v>1268</v>
      </c>
      <c r="AB459" s="45">
        <v>0</v>
      </c>
      <c r="AC459" s="38">
        <v>29.68</v>
      </c>
      <c r="AD459" s="38">
        <v>0</v>
      </c>
      <c r="AE459" s="38">
        <v>0</v>
      </c>
      <c r="AF459" s="38">
        <v>0</v>
      </c>
      <c r="AG459" s="38">
        <v>0</v>
      </c>
      <c r="AH459" s="38">
        <v>-80930</v>
      </c>
      <c r="AI459" s="42">
        <v>1500</v>
      </c>
      <c r="AJ459" s="38">
        <v>2</v>
      </c>
      <c r="AK459" s="38">
        <v>69</v>
      </c>
      <c r="AL459" s="38">
        <v>3</v>
      </c>
      <c r="AM459" s="38">
        <v>65</v>
      </c>
      <c r="AN459" s="38">
        <v>1.5</v>
      </c>
      <c r="AO459" s="38"/>
      <c r="AP459" s="38"/>
      <c r="AQ459" s="38"/>
      <c r="AR459" s="38"/>
      <c r="AS459" s="38"/>
      <c r="AT459" s="38"/>
      <c r="AU459" s="38"/>
      <c r="AV459" s="38"/>
      <c r="AW459" s="38"/>
      <c r="AX459" s="38"/>
      <c r="AY459" s="38"/>
      <c r="AZ459" s="42"/>
      <c r="BA459" s="38"/>
      <c r="BB459" s="38"/>
      <c r="BC459" s="38"/>
      <c r="BD459" s="38"/>
      <c r="BE459" s="38"/>
    </row>
    <row r="460" spans="1:67">
      <c r="A460" s="38" t="s">
        <v>1151</v>
      </c>
      <c r="B460" s="38" t="s">
        <v>155</v>
      </c>
      <c r="C460" s="38" t="s">
        <v>1152</v>
      </c>
      <c r="D460" s="38" t="s">
        <v>1153</v>
      </c>
      <c r="E460" s="39">
        <v>685.59759999999994</v>
      </c>
      <c r="F460" s="38">
        <v>9.1</v>
      </c>
      <c r="G460" s="76">
        <v>-171770</v>
      </c>
      <c r="H460" s="78">
        <v>50.66</v>
      </c>
      <c r="I460" s="38">
        <v>1000</v>
      </c>
      <c r="J460" s="38" t="s">
        <v>1154</v>
      </c>
      <c r="K460" s="42">
        <v>1000</v>
      </c>
      <c r="L460" s="38">
        <v>-125.2777906</v>
      </c>
      <c r="M460" s="38">
        <v>1104.1335979216869</v>
      </c>
      <c r="N460" s="38">
        <v>4.9868745999999999E-2</v>
      </c>
      <c r="O460" s="38">
        <v>-279852</v>
      </c>
      <c r="P460" s="38">
        <v>-6992.8917999999994</v>
      </c>
      <c r="Q460" s="38">
        <v>-6.1709497000000008E-6</v>
      </c>
      <c r="R460" s="38">
        <v>-142765.19579999999</v>
      </c>
      <c r="S460" s="38">
        <v>600.65</v>
      </c>
      <c r="T460" s="38">
        <v>-116.8974994</v>
      </c>
      <c r="U460" s="38">
        <v>1055.3269281981518</v>
      </c>
      <c r="V460" s="38">
        <v>4.3606176999999996E-2</v>
      </c>
      <c r="W460" s="38">
        <v>-301927.95149999997</v>
      </c>
      <c r="X460" s="38">
        <v>-6992.8917999999994</v>
      </c>
      <c r="Y460" s="38">
        <v>-6.1709497000000008E-6</v>
      </c>
      <c r="Z460" s="38">
        <v>-143358.47940000001</v>
      </c>
      <c r="AA460" s="42">
        <v>1000</v>
      </c>
      <c r="AB460" s="38">
        <v>2</v>
      </c>
      <c r="AC460" s="38">
        <v>69</v>
      </c>
      <c r="AD460" s="38">
        <v>3</v>
      </c>
      <c r="AE460" s="38">
        <v>65</v>
      </c>
      <c r="AF460" s="38">
        <v>2</v>
      </c>
    </row>
    <row r="461" spans="1:67">
      <c r="A461" s="38" t="s">
        <v>1155</v>
      </c>
      <c r="B461" s="38" t="s">
        <v>1156</v>
      </c>
      <c r="C461" s="38" t="s">
        <v>1157</v>
      </c>
      <c r="D461" s="38"/>
      <c r="E461" s="39">
        <v>749.66239999999993</v>
      </c>
      <c r="F461" s="38"/>
      <c r="G461" s="76">
        <v>-328190</v>
      </c>
      <c r="H461" s="78">
        <v>70.325999999999993</v>
      </c>
      <c r="I461" s="38">
        <v>1230</v>
      </c>
      <c r="J461" s="38" t="s">
        <v>1158</v>
      </c>
      <c r="K461" s="42">
        <v>1230</v>
      </c>
      <c r="L461" s="38">
        <v>26.438299999999998</v>
      </c>
      <c r="M461" s="38">
        <v>-78.51102336861095</v>
      </c>
      <c r="N461" s="38">
        <v>-1.7456031E-2</v>
      </c>
      <c r="O461" s="38">
        <v>56897</v>
      </c>
      <c r="P461" s="38">
        <v>1494.672</v>
      </c>
      <c r="Q461" s="38">
        <v>9.7200450000000001E-8</v>
      </c>
      <c r="R461" s="38">
        <v>-335140.20809999999</v>
      </c>
      <c r="S461" s="38">
        <v>368.3</v>
      </c>
      <c r="T461" s="38">
        <v>24.175299800000005</v>
      </c>
      <c r="U461" s="38">
        <v>-63.328076300890643</v>
      </c>
      <c r="V461" s="38">
        <v>-1.5710030999999999E-2</v>
      </c>
      <c r="W461" s="38">
        <v>134697</v>
      </c>
      <c r="X461" s="38">
        <v>1494.672</v>
      </c>
      <c r="Y461" s="38">
        <v>9.7200450000000001E-8</v>
      </c>
      <c r="Z461" s="38">
        <v>-336255.31670000002</v>
      </c>
      <c r="AA461" s="38">
        <v>388.36</v>
      </c>
      <c r="AB461" s="38">
        <v>16.048299900000004</v>
      </c>
      <c r="AC461" s="38">
        <v>-15.402547215566528</v>
      </c>
      <c r="AD461" s="38">
        <v>-3.1990310000000015E-3</v>
      </c>
      <c r="AE461" s="38">
        <v>134697</v>
      </c>
      <c r="AF461" s="38">
        <v>1494.672</v>
      </c>
      <c r="AG461" s="38">
        <v>9.7200450000000001E-8</v>
      </c>
      <c r="AH461" s="38">
        <v>-337937.54109999997</v>
      </c>
      <c r="AI461" s="38">
        <v>432</v>
      </c>
      <c r="AJ461" s="38">
        <v>21.472299900000003</v>
      </c>
      <c r="AK461" s="38">
        <v>-41.430561249549669</v>
      </c>
      <c r="AL461" s="38">
        <v>-1.4068031000000002E-2</v>
      </c>
      <c r="AM461" s="38">
        <v>679697</v>
      </c>
      <c r="AN461" s="38">
        <v>1494.672</v>
      </c>
      <c r="AO461" s="38">
        <v>9.7200450000000001E-8</v>
      </c>
      <c r="AP461" s="38">
        <v>-340145.96220000001</v>
      </c>
      <c r="AQ461" s="38">
        <v>600.65</v>
      </c>
      <c r="AR461" s="38">
        <v>29.852499899999998</v>
      </c>
      <c r="AS461" s="38">
        <v>-90.23655502289995</v>
      </c>
      <c r="AT461" s="38">
        <v>-2.0330600000000001E-2</v>
      </c>
      <c r="AU461" s="38">
        <v>657621.5</v>
      </c>
      <c r="AV461" s="38">
        <v>1494.672</v>
      </c>
      <c r="AW461" s="38">
        <v>9.7200450000000001E-8</v>
      </c>
      <c r="AX461" s="38">
        <v>-340736.96220000001</v>
      </c>
      <c r="AY461" s="38">
        <v>881.8</v>
      </c>
      <c r="AZ461" s="38">
        <v>30.728299800000002</v>
      </c>
      <c r="BA461" s="38">
        <v>-80.778712309631175</v>
      </c>
      <c r="BB461" s="38">
        <v>-2.1769170000000001E-2</v>
      </c>
      <c r="BC461" s="38">
        <v>98640</v>
      </c>
      <c r="BD461" s="38">
        <v>1494.672</v>
      </c>
      <c r="BE461" s="38">
        <v>8.820045E-8</v>
      </c>
      <c r="BF461" s="38">
        <v>-352556.58010000002</v>
      </c>
      <c r="BG461" s="42">
        <v>1230</v>
      </c>
      <c r="BH461" s="38">
        <v>3</v>
      </c>
      <c r="BI461" s="38">
        <v>69</v>
      </c>
      <c r="BJ461" s="38">
        <v>3</v>
      </c>
      <c r="BK461" s="38">
        <v>81</v>
      </c>
      <c r="BL461" s="38">
        <v>1</v>
      </c>
      <c r="BM461" s="38">
        <v>65</v>
      </c>
      <c r="BN461" s="38">
        <v>3</v>
      </c>
      <c r="BO461" s="38"/>
    </row>
    <row r="462" spans="1:67">
      <c r="A462" s="38" t="s">
        <v>1159</v>
      </c>
      <c r="B462" s="38" t="s">
        <v>184</v>
      </c>
      <c r="C462" s="38" t="s">
        <v>1160</v>
      </c>
      <c r="D462" s="38"/>
      <c r="E462" s="39">
        <v>892.79759999999999</v>
      </c>
      <c r="F462" s="38"/>
      <c r="G462" s="76">
        <v>-139114</v>
      </c>
      <c r="H462" s="78">
        <v>106.94</v>
      </c>
      <c r="I462" s="38">
        <v>1500</v>
      </c>
      <c r="J462" s="38" t="s">
        <v>1139</v>
      </c>
      <c r="K462" s="42">
        <v>1500</v>
      </c>
      <c r="L462" s="38">
        <v>11.098199999999999</v>
      </c>
      <c r="M462" s="38">
        <v>-51.249019813217842</v>
      </c>
      <c r="N462" s="38">
        <v>6.1286459999999997E-3</v>
      </c>
      <c r="O462" s="38">
        <v>229178</v>
      </c>
      <c r="P462" s="38">
        <v>996.44799999999998</v>
      </c>
      <c r="Q462" s="38">
        <v>6.4800300000000001E-8</v>
      </c>
      <c r="R462" s="38">
        <v>-145991.02739999999</v>
      </c>
      <c r="S462" s="38">
        <v>600.65</v>
      </c>
      <c r="T462" s="45">
        <v>0</v>
      </c>
      <c r="U462" s="38">
        <v>58.15</v>
      </c>
      <c r="V462" s="38">
        <v>0</v>
      </c>
      <c r="W462" s="38">
        <v>0</v>
      </c>
      <c r="X462" s="38">
        <v>0</v>
      </c>
      <c r="Y462" s="38">
        <v>0</v>
      </c>
      <c r="Z462" s="38">
        <v>-142690</v>
      </c>
      <c r="AA462" s="38">
        <v>1268</v>
      </c>
      <c r="AB462" s="45">
        <v>0</v>
      </c>
      <c r="AC462" s="38">
        <v>58.15</v>
      </c>
      <c r="AD462" s="38">
        <v>0</v>
      </c>
      <c r="AE462" s="38">
        <v>0</v>
      </c>
      <c r="AF462" s="38">
        <v>0</v>
      </c>
      <c r="AG462" s="38">
        <v>0</v>
      </c>
      <c r="AH462" s="38">
        <v>-142690</v>
      </c>
      <c r="AI462" s="42">
        <v>1500</v>
      </c>
      <c r="AJ462" s="38">
        <v>2</v>
      </c>
      <c r="AK462" s="38">
        <v>69</v>
      </c>
      <c r="AL462" s="38">
        <v>4</v>
      </c>
      <c r="AM462" s="38">
        <v>65</v>
      </c>
      <c r="AN462" s="38">
        <v>2</v>
      </c>
      <c r="AO462" s="38"/>
      <c r="AP462" s="38"/>
      <c r="AQ462" s="38"/>
      <c r="AR462" s="38"/>
      <c r="AS462" s="38"/>
      <c r="AT462" s="38"/>
      <c r="AU462" s="38"/>
      <c r="AV462" s="38"/>
      <c r="AW462" s="38"/>
      <c r="AX462" s="38"/>
      <c r="AY462" s="38"/>
      <c r="AZ462" s="42"/>
      <c r="BA462" s="38"/>
      <c r="BB462" s="38"/>
      <c r="BC462" s="38"/>
      <c r="BD462" s="38"/>
      <c r="BE462" s="38"/>
    </row>
    <row r="463" spans="1:67">
      <c r="A463" s="38" t="s">
        <v>1161</v>
      </c>
      <c r="B463" s="38" t="s">
        <v>184</v>
      </c>
      <c r="C463" s="38" t="s">
        <v>1162</v>
      </c>
      <c r="D463" s="38"/>
      <c r="E463" s="39">
        <v>1115.9970000000001</v>
      </c>
      <c r="F463" s="38"/>
      <c r="G463" s="76">
        <v>-180220</v>
      </c>
      <c r="H463" s="78">
        <v>125.238</v>
      </c>
      <c r="I463" s="38">
        <v>1500</v>
      </c>
      <c r="J463" s="38" t="s">
        <v>1139</v>
      </c>
      <c r="K463" s="42">
        <v>1500</v>
      </c>
      <c r="L463" s="38">
        <v>13.872749999999996</v>
      </c>
      <c r="M463" s="38">
        <v>-55.624274766522205</v>
      </c>
      <c r="N463" s="38">
        <v>7.6608075000000001E-3</v>
      </c>
      <c r="O463" s="38">
        <v>286472.5</v>
      </c>
      <c r="P463" s="38">
        <v>1245.56</v>
      </c>
      <c r="Q463" s="38">
        <v>8.1000375000000008E-8</v>
      </c>
      <c r="R463" s="38">
        <v>-188073.78425</v>
      </c>
      <c r="S463" s="38">
        <v>600.65</v>
      </c>
      <c r="T463" s="45">
        <v>0</v>
      </c>
      <c r="U463" s="38">
        <v>81.125</v>
      </c>
      <c r="V463" s="38">
        <v>0</v>
      </c>
      <c r="W463" s="38">
        <v>0</v>
      </c>
      <c r="X463" s="38">
        <v>0</v>
      </c>
      <c r="Y463" s="38">
        <v>0</v>
      </c>
      <c r="Z463" s="38">
        <v>-184690</v>
      </c>
      <c r="AA463" s="38">
        <v>1268</v>
      </c>
      <c r="AB463" s="45">
        <v>0</v>
      </c>
      <c r="AC463" s="38">
        <v>81.125</v>
      </c>
      <c r="AD463" s="38">
        <v>0</v>
      </c>
      <c r="AE463" s="38">
        <v>0</v>
      </c>
      <c r="AF463" s="38">
        <v>0</v>
      </c>
      <c r="AG463" s="38">
        <v>0</v>
      </c>
      <c r="AH463" s="38">
        <v>-184690</v>
      </c>
      <c r="AI463" s="42">
        <v>1500</v>
      </c>
      <c r="AJ463" s="38">
        <v>2</v>
      </c>
      <c r="AK463" s="38">
        <v>69</v>
      </c>
      <c r="AL463" s="38">
        <v>5</v>
      </c>
      <c r="AM463" s="38">
        <v>65</v>
      </c>
      <c r="AN463" s="38">
        <v>2.5</v>
      </c>
      <c r="AO463" s="38"/>
      <c r="AP463" s="38"/>
      <c r="AQ463" s="38"/>
      <c r="AR463" s="38"/>
      <c r="AS463" s="38"/>
      <c r="AT463" s="38"/>
      <c r="AU463" s="38"/>
      <c r="AV463" s="38"/>
      <c r="AW463" s="38"/>
      <c r="AX463" s="38"/>
      <c r="AY463" s="38"/>
      <c r="AZ463" s="42"/>
      <c r="BA463" s="38"/>
      <c r="BB463" s="38"/>
      <c r="BC463" s="38"/>
      <c r="BD463" s="38"/>
      <c r="BE463" s="38"/>
    </row>
    <row r="464" spans="1:67">
      <c r="A464" s="38" t="s">
        <v>1163</v>
      </c>
      <c r="B464" s="38" t="s">
        <v>155</v>
      </c>
      <c r="C464" s="38" t="s">
        <v>1164</v>
      </c>
      <c r="D464" s="38"/>
      <c r="E464" s="39">
        <v>1196.0612000000001</v>
      </c>
      <c r="F464" s="38"/>
      <c r="G464" s="76">
        <v>-437150</v>
      </c>
      <c r="H464" s="78">
        <v>101.48</v>
      </c>
      <c r="I464" s="38">
        <v>1170</v>
      </c>
      <c r="J464" s="38" t="s">
        <v>1165</v>
      </c>
      <c r="K464" s="42">
        <v>1170</v>
      </c>
      <c r="L464" s="38">
        <v>28.148399999999995</v>
      </c>
      <c r="M464" s="38">
        <v>-53.89508210921872</v>
      </c>
      <c r="N464" s="38">
        <v>-1.6601708E-2</v>
      </c>
      <c r="O464" s="38">
        <v>251006</v>
      </c>
      <c r="P464" s="38">
        <v>1992.896</v>
      </c>
      <c r="Q464" s="38">
        <v>1.296006E-7</v>
      </c>
      <c r="R464" s="38">
        <v>-449117.7218</v>
      </c>
      <c r="S464" s="38">
        <v>368.3</v>
      </c>
      <c r="T464" s="38">
        <v>25.885399800000002</v>
      </c>
      <c r="U464" s="38">
        <v>-38.712135041498414</v>
      </c>
      <c r="V464" s="38">
        <v>-1.4855708000000002E-2</v>
      </c>
      <c r="W464" s="38">
        <v>328806</v>
      </c>
      <c r="X464" s="38">
        <v>1992.896</v>
      </c>
      <c r="Y464" s="38">
        <v>1.296006E-7</v>
      </c>
      <c r="Z464" s="38">
        <v>-450232.83039999998</v>
      </c>
      <c r="AA464" s="38">
        <v>388.36</v>
      </c>
      <c r="AB464" s="38">
        <v>17.758399900000001</v>
      </c>
      <c r="AC464" s="38">
        <v>9.2133940438258151</v>
      </c>
      <c r="AD464" s="38">
        <v>-2.3447080000000009E-3</v>
      </c>
      <c r="AE464" s="38">
        <v>328806</v>
      </c>
      <c r="AF464" s="38">
        <v>1992.896</v>
      </c>
      <c r="AG464" s="38">
        <v>1.296006E-7</v>
      </c>
      <c r="AH464" s="38">
        <v>-451915.05479999998</v>
      </c>
      <c r="AI464" s="38">
        <v>432</v>
      </c>
      <c r="AJ464" s="38">
        <v>23.182399899999993</v>
      </c>
      <c r="AK464" s="38">
        <v>-16.814619990157212</v>
      </c>
      <c r="AL464" s="38">
        <v>-1.3213708000000001E-2</v>
      </c>
      <c r="AM464" s="38">
        <v>873806</v>
      </c>
      <c r="AN464" s="38">
        <v>1992.896</v>
      </c>
      <c r="AO464" s="38">
        <v>1.296006E-7</v>
      </c>
      <c r="AP464" s="38">
        <v>-454123.47590000002</v>
      </c>
      <c r="AQ464" s="38">
        <v>600.65</v>
      </c>
      <c r="AR464" s="38">
        <v>37.149399900000006</v>
      </c>
      <c r="AS464" s="38">
        <v>-98.157942945741411</v>
      </c>
      <c r="AT464" s="38">
        <v>-2.3651323000000002E-2</v>
      </c>
      <c r="AU464" s="38">
        <v>837013.5</v>
      </c>
      <c r="AV464" s="38">
        <v>1992.896</v>
      </c>
      <c r="AW464" s="38">
        <v>1.296006E-7</v>
      </c>
      <c r="AX464" s="38">
        <v>-455108.47590000002</v>
      </c>
      <c r="AY464" s="38">
        <v>881.8</v>
      </c>
      <c r="AZ464" s="38">
        <v>38.02519980000001</v>
      </c>
      <c r="BA464" s="38">
        <v>-88.700100232472494</v>
      </c>
      <c r="BB464" s="38">
        <v>-2.5089893000000002E-2</v>
      </c>
      <c r="BC464" s="38">
        <v>278032</v>
      </c>
      <c r="BD464" s="38">
        <v>1992.896</v>
      </c>
      <c r="BE464" s="38">
        <v>1.2060060000000001E-7</v>
      </c>
      <c r="BF464" s="38">
        <v>-466928.09380000003</v>
      </c>
      <c r="BG464" s="42">
        <v>1170</v>
      </c>
      <c r="BH464" s="38">
        <v>3</v>
      </c>
      <c r="BI464" s="38">
        <v>69</v>
      </c>
      <c r="BJ464" s="38">
        <v>5</v>
      </c>
      <c r="BK464" s="38">
        <v>81</v>
      </c>
      <c r="BL464" s="38">
        <v>1</v>
      </c>
      <c r="BM464" s="38">
        <v>65</v>
      </c>
      <c r="BN464" s="38">
        <v>4</v>
      </c>
      <c r="BO464" s="38"/>
    </row>
    <row r="465" spans="1:67">
      <c r="A465" s="38" t="s">
        <v>1166</v>
      </c>
      <c r="B465" s="38" t="s">
        <v>184</v>
      </c>
      <c r="C465" s="38" t="s">
        <v>1167</v>
      </c>
      <c r="D465" s="38"/>
      <c r="E465" s="39">
        <v>1339.1963999999998</v>
      </c>
      <c r="F465" s="38"/>
      <c r="G465" s="76">
        <v>-234626</v>
      </c>
      <c r="H465" s="78">
        <v>142.535</v>
      </c>
      <c r="I465" s="38">
        <v>1500</v>
      </c>
      <c r="J465" s="38" t="s">
        <v>1139</v>
      </c>
      <c r="K465" s="42">
        <v>1500</v>
      </c>
      <c r="L465" s="38">
        <v>16.647300000000001</v>
      </c>
      <c r="M465" s="38">
        <v>-58.998529719826593</v>
      </c>
      <c r="N465" s="38">
        <v>9.1929689999999988E-3</v>
      </c>
      <c r="O465" s="38">
        <v>343767</v>
      </c>
      <c r="P465" s="38">
        <v>1494.672</v>
      </c>
      <c r="Q465" s="38">
        <v>9.7200450000000001E-8</v>
      </c>
      <c r="R465" s="38">
        <v>-244052.5411</v>
      </c>
      <c r="S465" s="38">
        <v>600.65</v>
      </c>
      <c r="T465" s="45">
        <v>0</v>
      </c>
      <c r="U465" s="38">
        <v>105.1</v>
      </c>
      <c r="V465" s="38">
        <v>0</v>
      </c>
      <c r="W465" s="38">
        <v>0</v>
      </c>
      <c r="X465" s="38">
        <v>0</v>
      </c>
      <c r="Y465" s="38">
        <v>0</v>
      </c>
      <c r="Z465" s="38">
        <v>-239990</v>
      </c>
      <c r="AA465" s="38">
        <v>1268</v>
      </c>
      <c r="AB465" s="45">
        <v>0</v>
      </c>
      <c r="AC465" s="38">
        <v>105.1</v>
      </c>
      <c r="AD465" s="38">
        <v>0</v>
      </c>
      <c r="AE465" s="38">
        <v>0</v>
      </c>
      <c r="AF465" s="38">
        <v>0</v>
      </c>
      <c r="AG465" s="38">
        <v>0</v>
      </c>
      <c r="AH465" s="38">
        <v>-239990</v>
      </c>
      <c r="AI465" s="42">
        <v>1500</v>
      </c>
      <c r="AJ465" s="38">
        <v>2</v>
      </c>
      <c r="AK465" s="38">
        <v>69</v>
      </c>
      <c r="AL465" s="38">
        <v>6</v>
      </c>
      <c r="AM465" s="38">
        <v>65</v>
      </c>
      <c r="AN465" s="38">
        <v>3</v>
      </c>
      <c r="AO465" s="38"/>
      <c r="AP465" s="38"/>
      <c r="AQ465" s="38"/>
      <c r="AR465" s="38"/>
      <c r="AS465" s="38"/>
      <c r="AT465" s="38"/>
      <c r="AU465" s="38"/>
      <c r="AV465" s="38"/>
      <c r="AW465" s="38"/>
      <c r="AX465" s="38"/>
      <c r="AY465" s="38"/>
      <c r="AZ465" s="42"/>
      <c r="BA465" s="38"/>
      <c r="BB465" s="38"/>
      <c r="BC465" s="38"/>
      <c r="BD465" s="38"/>
      <c r="BE465" s="38"/>
    </row>
    <row r="466" spans="1:67">
      <c r="A466" s="38" t="s">
        <v>1168</v>
      </c>
      <c r="B466" s="38" t="s">
        <v>184</v>
      </c>
      <c r="C466" s="38" t="s">
        <v>1169</v>
      </c>
      <c r="D466" s="38"/>
      <c r="E466" s="39">
        <v>287.10399999999998</v>
      </c>
      <c r="F466" s="38">
        <v>1.174E-2</v>
      </c>
      <c r="G466" s="76">
        <v>16950</v>
      </c>
      <c r="H466" s="78">
        <v>65.094999999999999</v>
      </c>
      <c r="I466" s="38">
        <v>2000</v>
      </c>
      <c r="J466" s="38" t="s">
        <v>1170</v>
      </c>
      <c r="K466" s="42">
        <v>2000</v>
      </c>
      <c r="L466" s="38">
        <v>5.0125000000000002</v>
      </c>
      <c r="M466" s="38">
        <v>-65.655987883131203</v>
      </c>
      <c r="N466" s="38">
        <v>1.6130000000000001E-3</v>
      </c>
      <c r="O466" s="38">
        <v>26050</v>
      </c>
      <c r="P466" s="38">
        <v>0</v>
      </c>
      <c r="Q466" s="38">
        <v>0</v>
      </c>
      <c r="R466" s="38">
        <v>18412.748149999999</v>
      </c>
      <c r="S466" s="38">
        <v>332.6</v>
      </c>
      <c r="T466" s="38">
        <v>0.43200015000000036</v>
      </c>
      <c r="U466" s="38">
        <v>-23.978446621997918</v>
      </c>
      <c r="V466" s="38">
        <v>1.6904999999999999E-3</v>
      </c>
      <c r="W466" s="38">
        <v>18200</v>
      </c>
      <c r="X466" s="38">
        <v>0</v>
      </c>
      <c r="Y466" s="38">
        <v>0</v>
      </c>
      <c r="Z466" s="38">
        <v>13412.550999999999</v>
      </c>
      <c r="AA466" s="38">
        <v>600.65</v>
      </c>
      <c r="AB466" s="38">
        <v>3.2254305500000005</v>
      </c>
      <c r="AC466" s="38">
        <v>-40.247336529843018</v>
      </c>
      <c r="AD466" s="38">
        <v>-3.9702299999999998E-4</v>
      </c>
      <c r="AE466" s="38">
        <v>10841.3495</v>
      </c>
      <c r="AF466" s="38">
        <v>0</v>
      </c>
      <c r="AG466" s="38">
        <v>0</v>
      </c>
      <c r="AH466" s="38">
        <v>13214.7898</v>
      </c>
      <c r="AI466" s="38">
        <v>1268</v>
      </c>
      <c r="AJ466" s="38">
        <v>2.4210005500000005</v>
      </c>
      <c r="AK466" s="38">
        <v>-34.523848498322366</v>
      </c>
      <c r="AL466" s="38">
        <v>-7.3499999999999998E-5</v>
      </c>
      <c r="AM466" s="38">
        <v>-2500</v>
      </c>
      <c r="AN466" s="38">
        <v>0</v>
      </c>
      <c r="AO466" s="38">
        <v>0</v>
      </c>
      <c r="AP466" s="38">
        <v>12735.984130000001</v>
      </c>
      <c r="AQ466" s="42">
        <v>2000</v>
      </c>
      <c r="AR466" s="38">
        <v>2</v>
      </c>
      <c r="AS466" s="38">
        <v>69</v>
      </c>
      <c r="AT466" s="38">
        <v>1</v>
      </c>
      <c r="AU466" s="38">
        <v>14</v>
      </c>
      <c r="AV466" s="38">
        <v>0.5</v>
      </c>
    </row>
    <row r="467" spans="1:67">
      <c r="A467" s="38" t="s">
        <v>1171</v>
      </c>
      <c r="B467" s="38" t="s">
        <v>161</v>
      </c>
      <c r="C467" s="38" t="s">
        <v>1172</v>
      </c>
      <c r="D467" s="38"/>
      <c r="E467" s="39">
        <v>367.00799999999998</v>
      </c>
      <c r="F467" s="38">
        <v>6.66</v>
      </c>
      <c r="G467" s="76">
        <v>-66600</v>
      </c>
      <c r="H467" s="78">
        <v>38.6</v>
      </c>
      <c r="I467" s="38">
        <v>1200</v>
      </c>
      <c r="J467" s="38" t="s">
        <v>1170</v>
      </c>
      <c r="K467" s="38">
        <v>644</v>
      </c>
      <c r="L467" s="38">
        <v>3940</v>
      </c>
      <c r="M467" s="38" t="s">
        <v>152</v>
      </c>
      <c r="N467" s="38">
        <v>26.799999</v>
      </c>
      <c r="O467" s="38">
        <v>0</v>
      </c>
      <c r="P467" s="38">
        <v>0</v>
      </c>
      <c r="Q467" s="38">
        <v>0</v>
      </c>
      <c r="R467" s="38">
        <v>0</v>
      </c>
      <c r="S467" s="38">
        <v>-6369</v>
      </c>
      <c r="T467" s="42">
        <v>1200</v>
      </c>
      <c r="U467" s="38">
        <v>8.916999800000001</v>
      </c>
      <c r="V467" s="38">
        <v>-44.641134998537893</v>
      </c>
      <c r="W467" s="38">
        <v>-3.9919999999999999E-3</v>
      </c>
      <c r="X467" s="38">
        <v>-50500</v>
      </c>
      <c r="Y467" s="38">
        <v>0</v>
      </c>
      <c r="Z467" s="38">
        <v>0</v>
      </c>
      <c r="AA467" s="38">
        <v>-63957.780899999998</v>
      </c>
      <c r="AB467" s="38">
        <v>332.6</v>
      </c>
      <c r="AC467" s="38">
        <v>-0.24399990000000038</v>
      </c>
      <c r="AD467" s="38">
        <v>38.713947523728706</v>
      </c>
      <c r="AE467" s="38">
        <v>-3.8369999999999997E-3</v>
      </c>
      <c r="AF467" s="38">
        <v>-66200</v>
      </c>
      <c r="AG467" s="38">
        <v>0</v>
      </c>
      <c r="AH467" s="38">
        <v>0</v>
      </c>
      <c r="AI467" s="38">
        <v>-73958.175199999998</v>
      </c>
      <c r="AJ467" s="38">
        <v>600.65</v>
      </c>
      <c r="AK467" s="38">
        <v>2.5494304999999979</v>
      </c>
      <c r="AL467" s="38">
        <v>22.445057615883627</v>
      </c>
      <c r="AM467" s="38">
        <v>-5.9245229999999992E-3</v>
      </c>
      <c r="AN467" s="38">
        <v>-73558.650500000003</v>
      </c>
      <c r="AO467" s="38">
        <v>0</v>
      </c>
      <c r="AP467" s="38">
        <v>0</v>
      </c>
      <c r="AQ467" s="38">
        <v>-74155.936400000006</v>
      </c>
      <c r="AR467" s="38">
        <v>644</v>
      </c>
      <c r="AS467" s="38">
        <v>-10.225568500000001</v>
      </c>
      <c r="AT467" s="38">
        <v>104.61363642729096</v>
      </c>
      <c r="AU467" s="38">
        <v>-2.68523E-4</v>
      </c>
      <c r="AV467" s="38">
        <v>-2358.6504999999997</v>
      </c>
      <c r="AW467" s="38">
        <v>0</v>
      </c>
      <c r="AX467" s="38">
        <v>0</v>
      </c>
      <c r="AY467" s="38">
        <v>-76317.936400000006</v>
      </c>
      <c r="AZ467" s="42">
        <v>1200</v>
      </c>
      <c r="BA467" s="38">
        <v>2</v>
      </c>
      <c r="BB467" s="38">
        <v>69</v>
      </c>
      <c r="BC467" s="38">
        <v>1</v>
      </c>
      <c r="BD467" s="38">
        <v>14</v>
      </c>
      <c r="BE467" s="38">
        <v>1</v>
      </c>
    </row>
    <row r="468" spans="1:67">
      <c r="A468" s="38" t="s">
        <v>1171</v>
      </c>
      <c r="B468" s="38" t="s">
        <v>184</v>
      </c>
      <c r="C468" s="38" t="s">
        <v>1172</v>
      </c>
      <c r="D468" s="38"/>
      <c r="E468" s="39">
        <v>367.00799999999998</v>
      </c>
      <c r="F468" s="38">
        <v>1.5010000000000001E-2</v>
      </c>
      <c r="G468" s="76">
        <v>-24950</v>
      </c>
      <c r="H468" s="78">
        <v>81.088999999999999</v>
      </c>
      <c r="I468" s="38">
        <v>2000</v>
      </c>
      <c r="J468" s="38" t="s">
        <v>1170</v>
      </c>
      <c r="K468" s="42">
        <v>2000</v>
      </c>
      <c r="L468" s="38">
        <v>9.0399998000000021</v>
      </c>
      <c r="M468" s="38">
        <v>-90.373684305613608</v>
      </c>
      <c r="N468" s="38">
        <v>1.6609999999999999E-3</v>
      </c>
      <c r="O468" s="38">
        <v>34050</v>
      </c>
      <c r="P468" s="38">
        <v>0</v>
      </c>
      <c r="Q468" s="38">
        <v>0</v>
      </c>
      <c r="R468" s="38">
        <v>-22335.780899999998</v>
      </c>
      <c r="S468" s="38">
        <v>332.6</v>
      </c>
      <c r="T468" s="38">
        <v>-0.12099989999999927</v>
      </c>
      <c r="U468" s="38">
        <v>-7.0186017833470515</v>
      </c>
      <c r="V468" s="38">
        <v>1.8159999999999999E-3</v>
      </c>
      <c r="W468" s="38">
        <v>18350</v>
      </c>
      <c r="X468" s="38">
        <v>0</v>
      </c>
      <c r="Y468" s="38">
        <v>0</v>
      </c>
      <c r="Z468" s="38">
        <v>-32336.175199999998</v>
      </c>
      <c r="AA468" s="38">
        <v>600.65</v>
      </c>
      <c r="AB468" s="38">
        <v>2.672430499999999</v>
      </c>
      <c r="AC468" s="38">
        <v>-23.287491691192137</v>
      </c>
      <c r="AD468" s="38">
        <v>-2.7152300000000002E-4</v>
      </c>
      <c r="AE468" s="38">
        <v>10991.3495</v>
      </c>
      <c r="AF468" s="38">
        <v>0</v>
      </c>
      <c r="AG468" s="38">
        <v>0</v>
      </c>
      <c r="AH468" s="38">
        <v>-32533.936399999999</v>
      </c>
      <c r="AI468" s="38">
        <v>1268</v>
      </c>
      <c r="AJ468" s="38">
        <v>1.8680005000000008</v>
      </c>
      <c r="AK468" s="38">
        <v>-17.564003659671506</v>
      </c>
      <c r="AL468" s="38">
        <v>5.2000000000000004E-5</v>
      </c>
      <c r="AM468" s="38">
        <v>-2350</v>
      </c>
      <c r="AN468" s="38">
        <v>0</v>
      </c>
      <c r="AO468" s="38">
        <v>0</v>
      </c>
      <c r="AP468" s="38">
        <v>-33012.74207</v>
      </c>
      <c r="AQ468" s="42">
        <v>2000</v>
      </c>
      <c r="AR468" s="38">
        <v>2</v>
      </c>
      <c r="AS468" s="38">
        <v>69</v>
      </c>
      <c r="AT468" s="38">
        <v>1</v>
      </c>
      <c r="AU468" s="38">
        <v>14</v>
      </c>
      <c r="AV468" s="38">
        <v>1</v>
      </c>
    </row>
    <row r="469" spans="1:67">
      <c r="A469" s="38" t="s">
        <v>1173</v>
      </c>
      <c r="B469" s="38" t="s">
        <v>184</v>
      </c>
      <c r="C469" s="38" t="s">
        <v>1174</v>
      </c>
      <c r="D469" s="38"/>
      <c r="E469" s="39">
        <v>526.81600000000003</v>
      </c>
      <c r="F469" s="38">
        <v>2.155E-2</v>
      </c>
      <c r="G469" s="76">
        <v>-109073</v>
      </c>
      <c r="H469" s="78">
        <v>101.837</v>
      </c>
      <c r="I469" s="38">
        <v>2000</v>
      </c>
      <c r="J469" s="38" t="s">
        <v>1170</v>
      </c>
      <c r="K469" s="42">
        <v>2000</v>
      </c>
      <c r="L469" s="38">
        <v>15.2199998</v>
      </c>
      <c r="M469" s="38">
        <v>-115.8176136034017</v>
      </c>
      <c r="N469" s="38">
        <v>1.5579999999999999E-3</v>
      </c>
      <c r="O469" s="38">
        <v>56700</v>
      </c>
      <c r="P469" s="38">
        <v>0</v>
      </c>
      <c r="Q469" s="38">
        <v>0</v>
      </c>
      <c r="R469" s="38">
        <v>-104776.83900000001</v>
      </c>
      <c r="S469" s="38">
        <v>332.6</v>
      </c>
      <c r="T469" s="38">
        <v>-3.1019995999999992</v>
      </c>
      <c r="U469" s="38">
        <v>50.892551441131445</v>
      </c>
      <c r="V469" s="38">
        <v>1.8680000000000001E-3</v>
      </c>
      <c r="W469" s="38">
        <v>25300</v>
      </c>
      <c r="X469" s="38">
        <v>0</v>
      </c>
      <c r="Y469" s="38">
        <v>0</v>
      </c>
      <c r="Z469" s="38">
        <v>-124777.62760000001</v>
      </c>
      <c r="AA469" s="38">
        <v>600.65</v>
      </c>
      <c r="AB469" s="38">
        <v>-0.30856919999999732</v>
      </c>
      <c r="AC469" s="38">
        <v>34.623661533286281</v>
      </c>
      <c r="AD469" s="38">
        <v>-2.1952299999999998E-4</v>
      </c>
      <c r="AE469" s="38">
        <v>17941.3495</v>
      </c>
      <c r="AF469" s="38">
        <v>0</v>
      </c>
      <c r="AG469" s="38">
        <v>0</v>
      </c>
      <c r="AH469" s="38">
        <v>-124975.3888</v>
      </c>
      <c r="AI469" s="38">
        <v>1268</v>
      </c>
      <c r="AJ469" s="38">
        <v>-1.1129992000000009</v>
      </c>
      <c r="AK469" s="38">
        <v>40.347149564806898</v>
      </c>
      <c r="AL469" s="38">
        <v>1.0400000000000001E-4</v>
      </c>
      <c r="AM469" s="38">
        <v>4600</v>
      </c>
      <c r="AN469" s="38">
        <v>0</v>
      </c>
      <c r="AO469" s="38">
        <v>0</v>
      </c>
      <c r="AP469" s="38">
        <v>-125454.19447</v>
      </c>
      <c r="AQ469" s="42">
        <v>2000</v>
      </c>
      <c r="AR469" s="38">
        <v>2</v>
      </c>
      <c r="AS469" s="38">
        <v>69</v>
      </c>
      <c r="AT469" s="38">
        <v>1</v>
      </c>
      <c r="AU469" s="38">
        <v>14</v>
      </c>
      <c r="AV469" s="38">
        <v>2</v>
      </c>
    </row>
    <row r="470" spans="1:67">
      <c r="A470" s="38" t="s">
        <v>1175</v>
      </c>
      <c r="B470" s="38" t="s">
        <v>161</v>
      </c>
      <c r="C470" s="38" t="s">
        <v>1176</v>
      </c>
      <c r="D470" s="38" t="s">
        <v>1177</v>
      </c>
      <c r="E470" s="39">
        <v>278.10539999999997</v>
      </c>
      <c r="F470" s="38">
        <v>5.85</v>
      </c>
      <c r="G470" s="76">
        <v>-85900</v>
      </c>
      <c r="H470" s="78">
        <v>32.5</v>
      </c>
      <c r="I470" s="38">
        <v>1200</v>
      </c>
      <c r="J470" s="38" t="s">
        <v>1154</v>
      </c>
      <c r="K470" s="38">
        <v>771</v>
      </c>
      <c r="L470" s="38">
        <v>5230</v>
      </c>
      <c r="M470" s="38" t="s">
        <v>152</v>
      </c>
      <c r="N470" s="38">
        <v>7.9330001000000001</v>
      </c>
      <c r="O470" s="38">
        <v>1.1797E-2</v>
      </c>
      <c r="P470" s="38">
        <v>44200</v>
      </c>
      <c r="Q470" s="38">
        <v>0</v>
      </c>
      <c r="R470" s="38">
        <v>0</v>
      </c>
      <c r="S470" s="38">
        <v>1493</v>
      </c>
      <c r="T470" s="42">
        <v>1200</v>
      </c>
      <c r="U470" s="38">
        <v>-0.37850020000000129</v>
      </c>
      <c r="V470" s="38">
        <v>36.735383913169244</v>
      </c>
      <c r="W470" s="38">
        <v>-2.4990120000000005E-3</v>
      </c>
      <c r="X470" s="38">
        <v>-15274.75</v>
      </c>
      <c r="Y470" s="38">
        <v>117.19119999999999</v>
      </c>
      <c r="Z470" s="38">
        <v>1.6830849999999999E-8</v>
      </c>
      <c r="AA470" s="38">
        <v>-87143.065100000007</v>
      </c>
      <c r="AB470" s="38">
        <v>600.65</v>
      </c>
      <c r="AC470" s="38">
        <v>2.4149301999999988</v>
      </c>
      <c r="AD470" s="38">
        <v>20.466494005324122</v>
      </c>
      <c r="AE470" s="38">
        <v>-4.5865350000000001E-3</v>
      </c>
      <c r="AF470" s="38">
        <v>-22633.4005</v>
      </c>
      <c r="AG470" s="38">
        <v>117.19119999999999</v>
      </c>
      <c r="AH470" s="38">
        <v>1.6830849999999999E-8</v>
      </c>
      <c r="AI470" s="38">
        <v>-87340.826300000001</v>
      </c>
      <c r="AJ470" s="38">
        <v>771</v>
      </c>
      <c r="AK470" s="38">
        <v>9.9259300999999986</v>
      </c>
      <c r="AL470" s="38">
        <v>-31.754161527331611</v>
      </c>
      <c r="AM470" s="38">
        <v>-1.2322535000000001E-2</v>
      </c>
      <c r="AN470" s="38">
        <v>22316.5995</v>
      </c>
      <c r="AO470" s="38">
        <v>117.19119999999999</v>
      </c>
      <c r="AP470" s="38">
        <v>1.6830849999999999E-8</v>
      </c>
      <c r="AQ470" s="38">
        <v>-81035.826300000001</v>
      </c>
      <c r="AR470" s="42">
        <v>1200</v>
      </c>
      <c r="AS470" s="38">
        <v>2</v>
      </c>
      <c r="AT470" s="38">
        <v>69</v>
      </c>
      <c r="AU470" s="38">
        <v>1</v>
      </c>
      <c r="AV470" s="38">
        <v>20</v>
      </c>
      <c r="AW470" s="38">
        <v>1</v>
      </c>
    </row>
    <row r="471" spans="1:67">
      <c r="A471" s="38" t="s">
        <v>98</v>
      </c>
      <c r="B471" s="38" t="s">
        <v>184</v>
      </c>
      <c r="C471" s="38" t="s">
        <v>1178</v>
      </c>
      <c r="D471" s="38"/>
      <c r="E471" s="39">
        <v>223.1994</v>
      </c>
      <c r="F471" s="38">
        <v>9.1299999999999992E-3</v>
      </c>
      <c r="G471" s="76">
        <v>16800</v>
      </c>
      <c r="H471" s="78">
        <v>57.343000000000004</v>
      </c>
      <c r="I471" s="38">
        <v>2000</v>
      </c>
      <c r="J471" s="38" t="s">
        <v>1154</v>
      </c>
      <c r="K471" s="42">
        <v>2000</v>
      </c>
      <c r="L471" s="38">
        <v>1.2884295999999988</v>
      </c>
      <c r="M471" s="38">
        <v>-29.714817776757556</v>
      </c>
      <c r="N471" s="38">
        <v>1.5919786E-3</v>
      </c>
      <c r="O471" s="38">
        <v>74280.301000000007</v>
      </c>
      <c r="P471" s="38">
        <v>124.907196</v>
      </c>
      <c r="Q471" s="38">
        <v>1.6200075E-8</v>
      </c>
      <c r="R471" s="38">
        <v>15749.520350000001</v>
      </c>
      <c r="S471" s="38">
        <v>600.65</v>
      </c>
      <c r="T471" s="38">
        <v>4.0818600000000007</v>
      </c>
      <c r="U471" s="38">
        <v>-45.983707684602656</v>
      </c>
      <c r="V471" s="38">
        <v>-4.9554440000000003E-4</v>
      </c>
      <c r="W471" s="38">
        <v>66921.650499999989</v>
      </c>
      <c r="X471" s="38">
        <v>124.907196</v>
      </c>
      <c r="Y471" s="38">
        <v>1.6200075E-8</v>
      </c>
      <c r="Z471" s="38">
        <v>15551.75915</v>
      </c>
      <c r="AA471" s="38">
        <v>1268</v>
      </c>
      <c r="AB471" s="38">
        <v>3.2774300000000007</v>
      </c>
      <c r="AC471" s="38">
        <v>-40.260219653082011</v>
      </c>
      <c r="AD471" s="38">
        <v>-1.7202140000000001E-4</v>
      </c>
      <c r="AE471" s="38">
        <v>53580.300999999999</v>
      </c>
      <c r="AF471" s="38">
        <v>124.907196</v>
      </c>
      <c r="AG471" s="38">
        <v>1.6200075E-8</v>
      </c>
      <c r="AH471" s="38">
        <v>15072.95348</v>
      </c>
      <c r="AI471" s="42">
        <v>2000</v>
      </c>
      <c r="AJ471" s="38">
        <v>2</v>
      </c>
      <c r="AK471" s="38">
        <v>69</v>
      </c>
      <c r="AL471" s="38">
        <v>1</v>
      </c>
      <c r="AM471" s="38">
        <v>65</v>
      </c>
      <c r="AN471" s="38">
        <v>0.5</v>
      </c>
    </row>
    <row r="472" spans="1:67">
      <c r="A472" s="38" t="s">
        <v>98</v>
      </c>
      <c r="B472" s="38" t="s">
        <v>1179</v>
      </c>
      <c r="C472" s="38" t="s">
        <v>1180</v>
      </c>
      <c r="D472" s="38" t="s">
        <v>1181</v>
      </c>
      <c r="E472" s="39">
        <v>223.1994</v>
      </c>
      <c r="F472" s="38">
        <v>8</v>
      </c>
      <c r="G472" s="76">
        <v>-52340</v>
      </c>
      <c r="H472" s="78">
        <v>15.9</v>
      </c>
      <c r="I472" s="44">
        <v>2000</v>
      </c>
      <c r="J472" s="38" t="s">
        <v>1182</v>
      </c>
      <c r="K472" s="38">
        <v>762</v>
      </c>
      <c r="L472" s="38">
        <v>400</v>
      </c>
      <c r="M472" s="38" t="s">
        <v>165</v>
      </c>
      <c r="N472" s="38">
        <v>10.804</v>
      </c>
      <c r="O472" s="38">
        <v>1.4970000000000001E-3</v>
      </c>
      <c r="P472" s="38">
        <v>45800</v>
      </c>
      <c r="Q472" s="38">
        <v>0</v>
      </c>
      <c r="R472" s="38">
        <v>0</v>
      </c>
      <c r="S472" s="38">
        <v>-3137</v>
      </c>
      <c r="T472" s="38">
        <v>1159</v>
      </c>
      <c r="U472" s="38">
        <v>6130</v>
      </c>
      <c r="V472" s="38" t="s">
        <v>152</v>
      </c>
      <c r="W472" s="38">
        <v>13.836</v>
      </c>
      <c r="X472" s="38">
        <v>0</v>
      </c>
      <c r="Y472" s="38">
        <v>0</v>
      </c>
      <c r="Z472" s="38">
        <v>0</v>
      </c>
      <c r="AA472" s="38">
        <v>0</v>
      </c>
      <c r="AB472" s="38">
        <v>1530</v>
      </c>
      <c r="AC472" s="42">
        <v>2000</v>
      </c>
      <c r="AD472" s="38">
        <v>0.8585497999999987</v>
      </c>
      <c r="AE472" s="38">
        <v>12.213304793601537</v>
      </c>
      <c r="AF472" s="38">
        <v>-2.848385000000001E-4</v>
      </c>
      <c r="AG472" s="38">
        <v>81694.5</v>
      </c>
      <c r="AH472" s="38">
        <v>249.11199999999999</v>
      </c>
      <c r="AI472" s="38">
        <v>1.6200075E-8</v>
      </c>
      <c r="AJ472" s="38">
        <v>-54807.479650000001</v>
      </c>
      <c r="AK472" s="38">
        <v>600.65</v>
      </c>
      <c r="AL472" s="38">
        <v>3.6519802000000006</v>
      </c>
      <c r="AM472" s="38">
        <v>-4.0555851142435628</v>
      </c>
      <c r="AN472" s="38">
        <v>-2.3723615000000001E-3</v>
      </c>
      <c r="AO472" s="38">
        <v>74335.849499999997</v>
      </c>
      <c r="AP472" s="38">
        <v>249.11199999999999</v>
      </c>
      <c r="AQ472" s="38">
        <v>1.6200075E-8</v>
      </c>
      <c r="AR472" s="38">
        <v>-55005.240850000002</v>
      </c>
      <c r="AS472" s="38">
        <v>762</v>
      </c>
      <c r="AT472" s="38">
        <v>3.2639802000000007</v>
      </c>
      <c r="AU472" s="38">
        <v>-2.1080355723392685</v>
      </c>
      <c r="AV472" s="38">
        <v>-2.0523615000000001E-3</v>
      </c>
      <c r="AW472" s="38">
        <v>72835.849499999997</v>
      </c>
      <c r="AX472" s="38">
        <v>249.11199999999999</v>
      </c>
      <c r="AY472" s="38">
        <v>1.6200075E-8</v>
      </c>
      <c r="AZ472" s="38">
        <v>-54711.240850000002</v>
      </c>
      <c r="BA472" s="38">
        <v>1159</v>
      </c>
      <c r="BB472" s="38">
        <v>0.23198020000000064</v>
      </c>
      <c r="BC472" s="38">
        <v>13.539536880293685</v>
      </c>
      <c r="BD472" s="38">
        <v>-5.5536150000000005E-4</v>
      </c>
      <c r="BE472" s="38">
        <v>49935.849499999997</v>
      </c>
      <c r="BF472" s="38">
        <v>249.11199999999999</v>
      </c>
      <c r="BG472" s="38">
        <v>1.6200075E-8</v>
      </c>
      <c r="BH472" s="38">
        <v>-50044.240850000002</v>
      </c>
      <c r="BI472" s="38">
        <v>1268</v>
      </c>
      <c r="BJ472" s="38">
        <v>-0.57244979999999934</v>
      </c>
      <c r="BK472" s="38">
        <v>19.26302491181432</v>
      </c>
      <c r="BL472" s="38">
        <v>-2.3183850000000001E-4</v>
      </c>
      <c r="BM472" s="38">
        <v>36594.5</v>
      </c>
      <c r="BN472" s="38">
        <v>249.11199999999999</v>
      </c>
      <c r="BO472" s="38">
        <v>1.6200075E-8</v>
      </c>
    </row>
    <row r="473" spans="1:67">
      <c r="A473" s="38" t="s">
        <v>98</v>
      </c>
      <c r="B473" s="38" t="s">
        <v>1183</v>
      </c>
      <c r="C473" s="38" t="s">
        <v>1184</v>
      </c>
      <c r="D473" s="38" t="s">
        <v>1185</v>
      </c>
      <c r="E473" s="39">
        <v>223.1994</v>
      </c>
      <c r="F473" s="38">
        <v>8</v>
      </c>
      <c r="G473" s="76">
        <v>-51940</v>
      </c>
      <c r="H473" s="78">
        <v>16.420000000000002</v>
      </c>
      <c r="I473" s="38">
        <v>1500</v>
      </c>
      <c r="J473" s="38" t="s">
        <v>1154</v>
      </c>
      <c r="K473" s="38">
        <v>1159</v>
      </c>
      <c r="L473" s="38">
        <v>6130</v>
      </c>
      <c r="M473" s="38" t="s">
        <v>152</v>
      </c>
      <c r="N473" s="38">
        <v>13.836</v>
      </c>
      <c r="O473" s="38">
        <v>0</v>
      </c>
      <c r="P473" s="38">
        <v>0</v>
      </c>
      <c r="Q473" s="38">
        <v>0</v>
      </c>
      <c r="R473" s="38">
        <v>0</v>
      </c>
      <c r="S473" s="38">
        <v>1129</v>
      </c>
      <c r="T473" s="42">
        <v>1500</v>
      </c>
      <c r="U473" s="38">
        <v>0.39254979999999939</v>
      </c>
      <c r="V473" s="38">
        <v>14.739154707488382</v>
      </c>
      <c r="W473" s="38">
        <v>6.0161499999999936E-5</v>
      </c>
      <c r="X473" s="38">
        <v>93294.5</v>
      </c>
      <c r="Y473" s="38">
        <v>249.11199999999999</v>
      </c>
      <c r="Z473" s="38">
        <v>1.6200075E-8</v>
      </c>
      <c r="AA473" s="38">
        <v>-54593.479650000001</v>
      </c>
      <c r="AB473" s="38">
        <v>600.65</v>
      </c>
      <c r="AC473" s="38">
        <v>3.1859802000000013</v>
      </c>
      <c r="AD473" s="38">
        <v>-1.5297352003567255</v>
      </c>
      <c r="AE473" s="38">
        <v>-2.0273614999999998E-3</v>
      </c>
      <c r="AF473" s="38">
        <v>85935.849499999997</v>
      </c>
      <c r="AG473" s="38">
        <v>249.11199999999999</v>
      </c>
      <c r="AH473" s="38">
        <v>1.6200075E-8</v>
      </c>
      <c r="AI473" s="38">
        <v>-54791.240850000002</v>
      </c>
      <c r="AJ473" s="38">
        <v>1159</v>
      </c>
      <c r="AK473" s="38">
        <v>0.23198020000000064</v>
      </c>
      <c r="AL473" s="38">
        <v>13.537720609527529</v>
      </c>
      <c r="AM473" s="38">
        <v>-5.5536150000000005E-4</v>
      </c>
      <c r="AN473" s="38">
        <v>49935.849499999997</v>
      </c>
      <c r="AO473" s="38">
        <v>249.11199999999999</v>
      </c>
      <c r="AP473" s="38">
        <v>1.6200075E-8</v>
      </c>
      <c r="AQ473" s="38">
        <v>-50045.240850000002</v>
      </c>
      <c r="AR473" s="38">
        <v>1268</v>
      </c>
      <c r="AS473" s="38">
        <v>-0.57244979999999934</v>
      </c>
      <c r="AT473" s="38">
        <v>19.261208641048171</v>
      </c>
      <c r="AU473" s="38">
        <v>-2.3183850000000001E-4</v>
      </c>
      <c r="AV473" s="38">
        <v>36594.5</v>
      </c>
      <c r="AW473" s="38">
        <v>249.11199999999999</v>
      </c>
      <c r="AX473" s="38">
        <v>1.6200075E-8</v>
      </c>
      <c r="AY473" s="38">
        <v>-50524.046520000004</v>
      </c>
      <c r="AZ473" s="42">
        <v>1500</v>
      </c>
      <c r="BA473" s="38">
        <v>2</v>
      </c>
      <c r="BB473" s="38">
        <v>69</v>
      </c>
      <c r="BC473" s="38">
        <v>1</v>
      </c>
      <c r="BD473" s="38">
        <v>65</v>
      </c>
      <c r="BE473" s="38">
        <v>0.5</v>
      </c>
    </row>
    <row r="474" spans="1:67">
      <c r="A474" s="38" t="s">
        <v>1186</v>
      </c>
      <c r="B474" s="38" t="s">
        <v>155</v>
      </c>
      <c r="C474" s="38" t="s">
        <v>1187</v>
      </c>
      <c r="D474" s="38" t="s">
        <v>1188</v>
      </c>
      <c r="E474" s="39">
        <v>239.19879999999998</v>
      </c>
      <c r="F474" s="38">
        <v>9.375</v>
      </c>
      <c r="G474" s="76">
        <v>-66300</v>
      </c>
      <c r="H474" s="78">
        <v>17.155999999999999</v>
      </c>
      <c r="I474" s="38">
        <v>700</v>
      </c>
      <c r="J474" s="38" t="s">
        <v>1154</v>
      </c>
      <c r="K474" s="42">
        <v>700</v>
      </c>
      <c r="L474" s="38">
        <v>4.0630998000000016</v>
      </c>
      <c r="M474" s="38">
        <v>8.5986899272618302</v>
      </c>
      <c r="N474" s="38">
        <v>-2.165677E-3</v>
      </c>
      <c r="O474" s="38">
        <v>143739</v>
      </c>
      <c r="P474" s="38">
        <v>498.22399999999999</v>
      </c>
      <c r="Q474" s="38">
        <v>3.240015E-8</v>
      </c>
      <c r="R474" s="38">
        <v>-70545.236499999999</v>
      </c>
      <c r="S474" s="38">
        <v>600.65</v>
      </c>
      <c r="T474" s="38">
        <v>6.8565301999999999</v>
      </c>
      <c r="U474" s="38">
        <v>-7.6701999805832131</v>
      </c>
      <c r="V474" s="38">
        <v>-4.2532000000000004E-3</v>
      </c>
      <c r="W474" s="38">
        <v>136380.34950000001</v>
      </c>
      <c r="X474" s="38">
        <v>498.22399999999999</v>
      </c>
      <c r="Y474" s="38">
        <v>3.240015E-8</v>
      </c>
      <c r="Z474" s="38">
        <v>-70742.997700000007</v>
      </c>
      <c r="AA474" s="42">
        <v>700</v>
      </c>
      <c r="AB474" s="38">
        <v>2</v>
      </c>
      <c r="AC474" s="38">
        <v>69</v>
      </c>
      <c r="AD474" s="38">
        <v>1</v>
      </c>
      <c r="AE474" s="38">
        <v>65</v>
      </c>
      <c r="AF474" s="38">
        <v>1</v>
      </c>
    </row>
    <row r="475" spans="1:67">
      <c r="A475" s="38" t="s">
        <v>1189</v>
      </c>
      <c r="B475" s="38" t="s">
        <v>161</v>
      </c>
      <c r="C475" s="38" t="s">
        <v>1190</v>
      </c>
      <c r="D475" s="38" t="s">
        <v>1191</v>
      </c>
      <c r="E475" s="39">
        <v>239.26599999999999</v>
      </c>
      <c r="F475" s="38">
        <v>7.5</v>
      </c>
      <c r="G475" s="76">
        <v>-23500</v>
      </c>
      <c r="H475" s="78">
        <v>21.8</v>
      </c>
      <c r="I475" s="38">
        <v>1600</v>
      </c>
      <c r="J475" s="38" t="s">
        <v>1192</v>
      </c>
      <c r="K475" s="38">
        <v>1386.5</v>
      </c>
      <c r="L475" s="38">
        <v>4500</v>
      </c>
      <c r="M475" s="38" t="s">
        <v>152</v>
      </c>
      <c r="N475" s="38">
        <v>16</v>
      </c>
      <c r="O475" s="38">
        <v>0</v>
      </c>
      <c r="P475" s="38">
        <v>0</v>
      </c>
      <c r="Q475" s="38">
        <v>0</v>
      </c>
      <c r="R475" s="38">
        <v>0</v>
      </c>
      <c r="S475" s="38">
        <v>-3534</v>
      </c>
      <c r="T475" s="42">
        <v>1600</v>
      </c>
      <c r="U475" s="38">
        <v>1.4909997999999991</v>
      </c>
      <c r="V475" s="38">
        <v>-8.641593699310917</v>
      </c>
      <c r="W475" s="38">
        <v>-8.560000000000001E-4</v>
      </c>
      <c r="X475" s="38">
        <v>-45950</v>
      </c>
      <c r="Y475" s="38">
        <v>0</v>
      </c>
      <c r="Z475" s="38">
        <v>0</v>
      </c>
      <c r="AA475" s="38">
        <v>-22823.667000000001</v>
      </c>
      <c r="AB475" s="38">
        <v>368.3</v>
      </c>
      <c r="AC475" s="38">
        <v>-0.7720002000000008</v>
      </c>
      <c r="AD475" s="38">
        <v>6.5413519866297563</v>
      </c>
      <c r="AE475" s="38">
        <v>8.8999999999999984E-4</v>
      </c>
      <c r="AF475" s="38">
        <v>31850</v>
      </c>
      <c r="AG475" s="38">
        <v>0</v>
      </c>
      <c r="AH475" s="38">
        <v>0</v>
      </c>
      <c r="AI475" s="38">
        <v>-23938.775600000001</v>
      </c>
      <c r="AJ475" s="38">
        <v>388.36</v>
      </c>
      <c r="AK475" s="38">
        <v>-8.8990001000000003</v>
      </c>
      <c r="AL475" s="38">
        <v>54.466881071954042</v>
      </c>
      <c r="AM475" s="38">
        <v>1.3401000000000001E-2</v>
      </c>
      <c r="AN475" s="38">
        <v>31850</v>
      </c>
      <c r="AO475" s="38">
        <v>0</v>
      </c>
      <c r="AP475" s="38">
        <v>0</v>
      </c>
      <c r="AQ475" s="38">
        <v>-25621.024780300002</v>
      </c>
      <c r="AR475" s="38">
        <v>432</v>
      </c>
      <c r="AS475" s="38">
        <v>-3.4750001000000008</v>
      </c>
      <c r="AT475" s="38">
        <v>28.438867037970937</v>
      </c>
      <c r="AU475" s="38">
        <v>2.5319999999999995E-3</v>
      </c>
      <c r="AV475" s="38">
        <v>576850</v>
      </c>
      <c r="AW475" s="38">
        <v>0</v>
      </c>
      <c r="AX475" s="38">
        <v>0</v>
      </c>
      <c r="AY475" s="38">
        <v>-27829.4211</v>
      </c>
      <c r="AZ475" s="38">
        <v>600.65</v>
      </c>
      <c r="BA475" s="38">
        <v>-0.68160010000000071</v>
      </c>
      <c r="BB475" s="38">
        <v>12.170202446854091</v>
      </c>
      <c r="BC475" s="38">
        <v>4.4447699999999987E-4</v>
      </c>
      <c r="BD475" s="38">
        <v>569491.5</v>
      </c>
      <c r="BE475" s="38">
        <v>0</v>
      </c>
      <c r="BF475" s="38">
        <v>0</v>
      </c>
      <c r="BG475" s="38">
        <v>-28026.4211</v>
      </c>
      <c r="BH475" s="38">
        <v>881.8</v>
      </c>
      <c r="BI475" s="38">
        <v>0.19419979999999981</v>
      </c>
      <c r="BJ475" s="38">
        <v>21.628045160122973</v>
      </c>
      <c r="BK475" s="38">
        <v>-9.9409300000000015E-4</v>
      </c>
      <c r="BL475" s="38">
        <v>10510</v>
      </c>
      <c r="BM475" s="38">
        <v>0</v>
      </c>
      <c r="BN475" s="38">
        <v>-8.9999999999999995E-9</v>
      </c>
      <c r="BO475" s="38">
        <v>-39846.039000000004</v>
      </c>
    </row>
    <row r="476" spans="1:67">
      <c r="A476" s="38" t="s">
        <v>1189</v>
      </c>
      <c r="B476" s="38" t="s">
        <v>184</v>
      </c>
      <c r="C476" s="38" t="s">
        <v>1190</v>
      </c>
      <c r="D476" s="38"/>
      <c r="E476" s="39">
        <v>239.26599999999999</v>
      </c>
      <c r="F476" s="38">
        <v>9.7900000000000001E-3</v>
      </c>
      <c r="G476" s="76">
        <v>31500</v>
      </c>
      <c r="H476" s="78">
        <v>60.061999999999998</v>
      </c>
      <c r="I476" s="38">
        <v>2000</v>
      </c>
      <c r="J476" s="38" t="s">
        <v>1193</v>
      </c>
      <c r="K476" s="42">
        <v>2000</v>
      </c>
      <c r="L476" s="38">
        <v>4.1449996999999996</v>
      </c>
      <c r="M476" s="38">
        <v>-65.043395327244724</v>
      </c>
      <c r="N476" s="38">
        <v>-1.1000000000000051E-5</v>
      </c>
      <c r="O476" s="38">
        <v>-33550</v>
      </c>
      <c r="P476" s="38">
        <v>0</v>
      </c>
      <c r="Q476" s="38">
        <v>0</v>
      </c>
      <c r="R476" s="38">
        <v>32959.332999999999</v>
      </c>
      <c r="S476" s="38">
        <v>368.3</v>
      </c>
      <c r="T476" s="38">
        <v>1.8819996999999997</v>
      </c>
      <c r="U476" s="38">
        <v>-49.860449641304079</v>
      </c>
      <c r="V476" s="38">
        <v>1.735E-3</v>
      </c>
      <c r="W476" s="38">
        <v>44250</v>
      </c>
      <c r="X476" s="38">
        <v>0</v>
      </c>
      <c r="Y476" s="38">
        <v>0</v>
      </c>
      <c r="Z476" s="38">
        <v>31844.224399999999</v>
      </c>
      <c r="AA476" s="38">
        <v>388.36</v>
      </c>
      <c r="AB476" s="38">
        <v>-6.2450001999999998</v>
      </c>
      <c r="AC476" s="38">
        <v>-1.9349205559798079</v>
      </c>
      <c r="AD476" s="38">
        <v>1.4246E-2</v>
      </c>
      <c r="AE476" s="38">
        <v>44250</v>
      </c>
      <c r="AF476" s="38">
        <v>0</v>
      </c>
      <c r="AG476" s="38">
        <v>0</v>
      </c>
      <c r="AH476" s="38">
        <v>30161.975219700002</v>
      </c>
      <c r="AI476" s="38">
        <v>432</v>
      </c>
      <c r="AJ476" s="38">
        <v>-0.82100020000000029</v>
      </c>
      <c r="AK476" s="38">
        <v>-27.962934589962906</v>
      </c>
      <c r="AL476" s="38">
        <v>3.3769999999999998E-3</v>
      </c>
      <c r="AM476" s="38">
        <v>589250</v>
      </c>
      <c r="AN476" s="38">
        <v>0</v>
      </c>
      <c r="AO476" s="38">
        <v>0</v>
      </c>
      <c r="AP476" s="38">
        <v>27953.5789</v>
      </c>
      <c r="AQ476" s="38">
        <v>600.65</v>
      </c>
      <c r="AR476" s="38">
        <v>1.9723997999999998</v>
      </c>
      <c r="AS476" s="38">
        <v>-44.231599181079744</v>
      </c>
      <c r="AT476" s="38">
        <v>1.2894769999999998E-3</v>
      </c>
      <c r="AU476" s="38">
        <v>581891.5</v>
      </c>
      <c r="AV476" s="38">
        <v>0</v>
      </c>
      <c r="AW476" s="38">
        <v>0</v>
      </c>
      <c r="AX476" s="38">
        <v>27756.5789</v>
      </c>
      <c r="AY476" s="38">
        <v>881.8</v>
      </c>
      <c r="AZ476" s="38">
        <v>2.8481997000000003</v>
      </c>
      <c r="BA476" s="38">
        <v>-34.773756467810877</v>
      </c>
      <c r="BB476" s="38">
        <v>-1.4909299999999999E-4</v>
      </c>
      <c r="BC476" s="38">
        <v>22910</v>
      </c>
      <c r="BD476" s="38">
        <v>0</v>
      </c>
      <c r="BE476" s="38">
        <v>-8.9999999999999995E-9</v>
      </c>
      <c r="BF476" s="38">
        <v>15936.960999999999</v>
      </c>
      <c r="BG476" s="38">
        <v>1268</v>
      </c>
      <c r="BH476" s="38">
        <v>2.043799700000001</v>
      </c>
      <c r="BI476" s="38">
        <v>-29.05051288577905</v>
      </c>
      <c r="BJ476" s="38">
        <v>1.7443E-4</v>
      </c>
      <c r="BK476" s="38">
        <v>9568.5</v>
      </c>
      <c r="BL476" s="38">
        <v>0</v>
      </c>
      <c r="BM476" s="38">
        <v>-8.9999999999999995E-9</v>
      </c>
      <c r="BN476" s="38">
        <v>15457.960999999999</v>
      </c>
      <c r="BO476" s="42">
        <v>2000</v>
      </c>
    </row>
    <row r="477" spans="1:67">
      <c r="A477" s="38" t="s">
        <v>1194</v>
      </c>
      <c r="B477" s="38" t="s">
        <v>155</v>
      </c>
      <c r="C477" s="38" t="s">
        <v>1195</v>
      </c>
      <c r="D477" s="38" t="s">
        <v>1196</v>
      </c>
      <c r="E477" s="39">
        <v>303.2636</v>
      </c>
      <c r="F477" s="38">
        <v>6.2</v>
      </c>
      <c r="G477" s="76">
        <v>-219870</v>
      </c>
      <c r="H477" s="78">
        <v>35.49</v>
      </c>
      <c r="I477" s="38">
        <v>1100</v>
      </c>
      <c r="J477" s="38" t="s">
        <v>1193</v>
      </c>
      <c r="K477" s="42">
        <v>1100</v>
      </c>
      <c r="L477" s="38">
        <v>-108.3758002</v>
      </c>
      <c r="M477" s="38">
        <v>1021.0638001053343</v>
      </c>
      <c r="N477" s="38">
        <v>3.2122945999999999E-2</v>
      </c>
      <c r="O477" s="38">
        <v>-1213562</v>
      </c>
      <c r="P477" s="38">
        <v>-8320.6721999999991</v>
      </c>
      <c r="Q477" s="38">
        <v>-5.2535497000000001E-6</v>
      </c>
      <c r="R477" s="38">
        <v>-169628.69440000001</v>
      </c>
      <c r="S477" s="38">
        <v>368.3</v>
      </c>
      <c r="T477" s="38">
        <v>-110.63880019999999</v>
      </c>
      <c r="U477" s="38">
        <v>1036.2467457912744</v>
      </c>
      <c r="V477" s="38">
        <v>3.3868945999999997E-2</v>
      </c>
      <c r="W477" s="38">
        <v>-1135762</v>
      </c>
      <c r="X477" s="38">
        <v>-8320.6721999999991</v>
      </c>
      <c r="Y477" s="38">
        <v>-5.2535497000000001E-6</v>
      </c>
      <c r="Z477" s="38">
        <v>-170743.80300000001</v>
      </c>
      <c r="AA477" s="38">
        <v>388.36</v>
      </c>
      <c r="AB477" s="38">
        <v>-118.76580010000001</v>
      </c>
      <c r="AC477" s="38">
        <v>1084.172274876599</v>
      </c>
      <c r="AD477" s="38">
        <v>4.6379945999999998E-2</v>
      </c>
      <c r="AE477" s="38">
        <v>-1135762</v>
      </c>
      <c r="AF477" s="38">
        <v>-8320.6721999999991</v>
      </c>
      <c r="AG477" s="38">
        <v>-5.2535497000000001E-6</v>
      </c>
      <c r="AH477" s="38">
        <v>-172426.0521803</v>
      </c>
      <c r="AI477" s="38">
        <v>432</v>
      </c>
      <c r="AJ477" s="38">
        <v>-113.3418001</v>
      </c>
      <c r="AK477" s="38">
        <v>1058.1442608426159</v>
      </c>
      <c r="AL477" s="38">
        <v>3.5510946000000002E-2</v>
      </c>
      <c r="AM477" s="38">
        <v>-590762</v>
      </c>
      <c r="AN477" s="38">
        <v>-8320.6721999999991</v>
      </c>
      <c r="AO477" s="38">
        <v>-5.2535497000000001E-6</v>
      </c>
      <c r="AP477" s="38">
        <v>-174634.4485</v>
      </c>
      <c r="AQ477" s="38">
        <v>600.65</v>
      </c>
      <c r="AR477" s="38">
        <v>-110.54840010000001</v>
      </c>
      <c r="AS477" s="38">
        <v>1041.875596251499</v>
      </c>
      <c r="AT477" s="38">
        <v>3.3423423000000001E-2</v>
      </c>
      <c r="AU477" s="38">
        <v>-598120.5</v>
      </c>
      <c r="AV477" s="38">
        <v>-8320.6721999999991</v>
      </c>
      <c r="AW477" s="38">
        <v>-5.2535497000000001E-6</v>
      </c>
      <c r="AX477" s="38">
        <v>-174831.4485</v>
      </c>
      <c r="AY477" s="38">
        <v>881.8</v>
      </c>
      <c r="AZ477" s="38">
        <v>-109.67260020000001</v>
      </c>
      <c r="BA477" s="38">
        <v>1051.333438964768</v>
      </c>
      <c r="BB477" s="38">
        <v>3.1984853000000001E-2</v>
      </c>
      <c r="BC477" s="38">
        <v>-1157102</v>
      </c>
      <c r="BD477" s="38">
        <v>-8320.6721999999991</v>
      </c>
      <c r="BE477" s="38">
        <v>-5.2625496999999995E-6</v>
      </c>
      <c r="BF477" s="38">
        <v>-186651.06640000001</v>
      </c>
      <c r="BG477" s="42">
        <v>1100</v>
      </c>
      <c r="BH477" s="38">
        <v>3</v>
      </c>
      <c r="BI477" s="38">
        <v>69</v>
      </c>
      <c r="BJ477" s="38">
        <v>1</v>
      </c>
      <c r="BK477" s="38">
        <v>81</v>
      </c>
      <c r="BL477" s="38">
        <v>1</v>
      </c>
      <c r="BM477" s="38">
        <v>65</v>
      </c>
      <c r="BN477" s="38">
        <v>2</v>
      </c>
    </row>
    <row r="478" spans="1:67">
      <c r="A478" s="38" t="s">
        <v>1194</v>
      </c>
      <c r="B478" s="38" t="s">
        <v>1156</v>
      </c>
      <c r="C478" s="38" t="s">
        <v>1195</v>
      </c>
      <c r="D478" s="38" t="s">
        <v>1197</v>
      </c>
      <c r="E478" s="39">
        <v>303.2636</v>
      </c>
      <c r="F478" s="38">
        <v>6.2</v>
      </c>
      <c r="G478" s="76">
        <v>-220655</v>
      </c>
      <c r="H478" s="78">
        <v>35.49</v>
      </c>
      <c r="I478" s="38">
        <v>1440</v>
      </c>
      <c r="J478" s="38" t="s">
        <v>1198</v>
      </c>
      <c r="K478" s="42">
        <v>1440</v>
      </c>
      <c r="L478" s="38">
        <v>27.779200000000003</v>
      </c>
      <c r="M478" s="38">
        <v>-120.84468816843923</v>
      </c>
      <c r="N478" s="38">
        <v>-1.6380354E-2</v>
      </c>
      <c r="O478" s="38">
        <v>-120722</v>
      </c>
      <c r="P478" s="38">
        <v>996.44799999999998</v>
      </c>
      <c r="Q478" s="38">
        <v>6.4800300000000001E-8</v>
      </c>
      <c r="R478" s="38">
        <v>-221618.69440000001</v>
      </c>
      <c r="S478" s="38">
        <v>368.3</v>
      </c>
      <c r="T478" s="38">
        <v>25.516199999999998</v>
      </c>
      <c r="U478" s="38">
        <v>-105.66174248249871</v>
      </c>
      <c r="V478" s="38">
        <v>-1.4634354E-2</v>
      </c>
      <c r="W478" s="38">
        <v>-42922</v>
      </c>
      <c r="X478" s="38">
        <v>996.44799999999998</v>
      </c>
      <c r="Y478" s="38">
        <v>6.4800300000000001E-8</v>
      </c>
      <c r="Z478" s="38">
        <v>-222733.80300000001</v>
      </c>
      <c r="AA478" s="38">
        <v>388.36</v>
      </c>
      <c r="AB478" s="38">
        <v>17.389200000000002</v>
      </c>
      <c r="AC478" s="38">
        <v>-57.736212700981127</v>
      </c>
      <c r="AD478" s="38">
        <v>-2.1233539999999992E-3</v>
      </c>
      <c r="AE478" s="38">
        <v>-42922</v>
      </c>
      <c r="AF478" s="38">
        <v>996.44799999999998</v>
      </c>
      <c r="AG478" s="38">
        <v>6.4800300000000001E-8</v>
      </c>
      <c r="AH478" s="38">
        <v>-224416.02739999999</v>
      </c>
      <c r="AI478" s="38">
        <v>432</v>
      </c>
      <c r="AJ478" s="38">
        <v>22.813200000000002</v>
      </c>
      <c r="AK478" s="38">
        <v>-83.764226734964211</v>
      </c>
      <c r="AL478" s="38">
        <v>-1.2992354000000001E-2</v>
      </c>
      <c r="AM478" s="38">
        <v>502078</v>
      </c>
      <c r="AN478" s="38">
        <v>996.44799999999998</v>
      </c>
      <c r="AO478" s="38">
        <v>6.4800300000000001E-8</v>
      </c>
      <c r="AP478" s="38">
        <v>-226624.4485</v>
      </c>
      <c r="AQ478" s="38">
        <v>600.65</v>
      </c>
      <c r="AR478" s="38">
        <v>25.6066</v>
      </c>
      <c r="AS478" s="38">
        <v>-100.03289132608106</v>
      </c>
      <c r="AT478" s="38">
        <v>-1.5079877E-2</v>
      </c>
      <c r="AU478" s="38">
        <v>494719.5</v>
      </c>
      <c r="AV478" s="38">
        <v>996.44799999999998</v>
      </c>
      <c r="AW478" s="38">
        <v>6.4800300000000001E-8</v>
      </c>
      <c r="AX478" s="38">
        <v>-226821.4485</v>
      </c>
      <c r="AY478" s="38">
        <v>881.8</v>
      </c>
      <c r="AZ478" s="38">
        <v>26.482399999999998</v>
      </c>
      <c r="BA478" s="38">
        <v>-90.575049391008662</v>
      </c>
      <c r="BB478" s="38">
        <v>-1.6518446999999999E-2</v>
      </c>
      <c r="BC478" s="38">
        <v>-64262</v>
      </c>
      <c r="BD478" s="38">
        <v>996.44799999999998</v>
      </c>
      <c r="BE478" s="38">
        <v>5.58003E-8</v>
      </c>
      <c r="BF478" s="38">
        <v>-238641.06640000001</v>
      </c>
      <c r="BG478" s="42">
        <v>1268</v>
      </c>
      <c r="BH478" s="38">
        <v>25.677999999999997</v>
      </c>
      <c r="BI478" s="38">
        <v>-84.851805808976806</v>
      </c>
      <c r="BJ478" s="38">
        <v>-1.6194923999999999E-2</v>
      </c>
      <c r="BK478" s="38">
        <v>-77603.5</v>
      </c>
      <c r="BL478" s="38">
        <v>996.44799999999998</v>
      </c>
      <c r="BM478" s="38">
        <v>5.58003E-8</v>
      </c>
      <c r="BN478" s="38">
        <v>-239120.06640000001</v>
      </c>
      <c r="BO478" s="42">
        <v>1440</v>
      </c>
    </row>
    <row r="479" spans="1:67">
      <c r="A479" s="37" t="s">
        <v>1199</v>
      </c>
      <c r="B479" t="s">
        <v>149</v>
      </c>
      <c r="C479" t="s">
        <v>1200</v>
      </c>
      <c r="E479" s="39">
        <v>195.08</v>
      </c>
      <c r="F479">
        <v>21.45</v>
      </c>
      <c r="G479" s="75">
        <v>0</v>
      </c>
      <c r="H479" s="77">
        <v>9.9499999999999993</v>
      </c>
      <c r="I479" s="40">
        <v>4500</v>
      </c>
      <c r="J479" s="38" t="s">
        <v>1201</v>
      </c>
      <c r="K479">
        <v>2042</v>
      </c>
      <c r="L479">
        <v>4696</v>
      </c>
      <c r="M479" t="s">
        <v>152</v>
      </c>
      <c r="N479">
        <v>8.3000000000000007</v>
      </c>
      <c r="O479">
        <v>0</v>
      </c>
      <c r="P479">
        <v>0</v>
      </c>
      <c r="Q479">
        <v>0</v>
      </c>
      <c r="R479">
        <v>0</v>
      </c>
      <c r="S479">
        <v>473</v>
      </c>
      <c r="T479">
        <v>4102</v>
      </c>
      <c r="U479">
        <v>121917</v>
      </c>
      <c r="V479" t="s">
        <v>153</v>
      </c>
      <c r="W479">
        <v>5.8</v>
      </c>
      <c r="X479">
        <v>0</v>
      </c>
      <c r="Y479">
        <v>0</v>
      </c>
      <c r="Z479">
        <v>0</v>
      </c>
      <c r="AA479">
        <v>0</v>
      </c>
      <c r="AB479">
        <v>132645</v>
      </c>
      <c r="AC479" s="41">
        <v>4500</v>
      </c>
      <c r="AD479" s="38">
        <v>1</v>
      </c>
      <c r="AE479" s="38">
        <v>73</v>
      </c>
      <c r="AF479" s="38">
        <v>1</v>
      </c>
    </row>
    <row r="480" spans="1:67">
      <c r="A480" s="38" t="s">
        <v>1202</v>
      </c>
      <c r="B480" s="38" t="s">
        <v>155</v>
      </c>
      <c r="C480" s="38" t="s">
        <v>1203</v>
      </c>
      <c r="D480" s="38" t="s">
        <v>1204</v>
      </c>
      <c r="E480" s="39">
        <v>227.14600000000002</v>
      </c>
      <c r="F480" s="38">
        <v>10.039999999999999</v>
      </c>
      <c r="G480" s="76">
        <v>-19900</v>
      </c>
      <c r="H480" s="78">
        <v>13.16</v>
      </c>
      <c r="I480" s="38">
        <v>1500</v>
      </c>
      <c r="J480" s="38" t="s">
        <v>1205</v>
      </c>
      <c r="K480" s="42">
        <v>1500</v>
      </c>
      <c r="L480" s="38">
        <v>4.0150003000000005</v>
      </c>
      <c r="M480" s="38">
        <v>-21.037832154043876</v>
      </c>
      <c r="N480" s="38">
        <v>-3.1359999999999999E-3</v>
      </c>
      <c r="O480" s="38">
        <v>-41600</v>
      </c>
      <c r="P480" s="38">
        <v>0</v>
      </c>
      <c r="Q480" s="38">
        <v>0</v>
      </c>
      <c r="R480" s="38">
        <v>-18702.9342</v>
      </c>
      <c r="S480" s="38">
        <v>368.3</v>
      </c>
      <c r="T480" s="38">
        <v>1.7520003000000006</v>
      </c>
      <c r="U480" s="38">
        <v>-5.85488646810321</v>
      </c>
      <c r="V480" s="38">
        <v>-1.39E-3</v>
      </c>
      <c r="W480" s="38">
        <v>36200</v>
      </c>
      <c r="X480" s="38">
        <v>0</v>
      </c>
      <c r="Y480" s="38">
        <v>0</v>
      </c>
      <c r="Z480" s="38">
        <v>-19818.042799999999</v>
      </c>
      <c r="AA480" s="38">
        <v>388.36</v>
      </c>
      <c r="AB480" s="38">
        <v>-6.3749995999999989</v>
      </c>
      <c r="AC480" s="38">
        <v>42.070642617221068</v>
      </c>
      <c r="AD480" s="38">
        <v>1.1121000000000001E-2</v>
      </c>
      <c r="AE480" s="38">
        <v>36200</v>
      </c>
      <c r="AF480" s="38">
        <v>0</v>
      </c>
      <c r="AG480" s="38">
        <v>0</v>
      </c>
      <c r="AH480" s="38">
        <v>-21500.2919803</v>
      </c>
      <c r="AI480" s="38">
        <v>432</v>
      </c>
      <c r="AJ480" s="38">
        <v>-0.95099959999999939</v>
      </c>
      <c r="AK480" s="38">
        <v>16.04262858323797</v>
      </c>
      <c r="AL480" s="38">
        <v>2.5200000000000005E-4</v>
      </c>
      <c r="AM480" s="38">
        <v>581200</v>
      </c>
      <c r="AN480" s="38">
        <v>0</v>
      </c>
      <c r="AO480" s="38">
        <v>0</v>
      </c>
      <c r="AP480" s="38">
        <v>-23708.688300000002</v>
      </c>
      <c r="AQ480" s="38">
        <v>881.8</v>
      </c>
      <c r="AR480" s="38">
        <v>-7.519969999999887E-2</v>
      </c>
      <c r="AS480" s="38">
        <v>25.500471296506866</v>
      </c>
      <c r="AT480" s="38">
        <v>-1.1865700000000001E-3</v>
      </c>
      <c r="AU480" s="38">
        <v>22218.5</v>
      </c>
      <c r="AV480" s="38">
        <v>0</v>
      </c>
      <c r="AW480" s="38">
        <v>-8.9999999999999995E-9</v>
      </c>
      <c r="AX480" s="38">
        <v>-35528.306199999999</v>
      </c>
      <c r="AY480" s="42">
        <v>1500</v>
      </c>
      <c r="AZ480" s="38">
        <v>2</v>
      </c>
      <c r="BA480" s="38">
        <v>73</v>
      </c>
      <c r="BB480" s="38">
        <v>1</v>
      </c>
      <c r="BC480" s="38">
        <v>81</v>
      </c>
      <c r="BD480" s="38">
        <v>1</v>
      </c>
    </row>
    <row r="481" spans="1:67">
      <c r="A481" s="38" t="s">
        <v>1206</v>
      </c>
      <c r="B481" s="38" t="s">
        <v>155</v>
      </c>
      <c r="C481" s="38" t="s">
        <v>1207</v>
      </c>
      <c r="D481" s="38"/>
      <c r="E481" s="39">
        <v>259.21199999999999</v>
      </c>
      <c r="F481" s="38">
        <v>7.66</v>
      </c>
      <c r="G481" s="76">
        <v>-26400</v>
      </c>
      <c r="H481" s="78">
        <v>17.850000000000001</v>
      </c>
      <c r="I481" s="38">
        <v>1500</v>
      </c>
      <c r="J481" s="38" t="s">
        <v>1205</v>
      </c>
      <c r="K481" s="42">
        <v>1500</v>
      </c>
      <c r="L481" s="38">
        <v>5.7689988000000021</v>
      </c>
      <c r="M481" s="38">
        <v>-29.298631234169285</v>
      </c>
      <c r="N481" s="38">
        <v>-4.6820000000000004E-3</v>
      </c>
      <c r="O481" s="38">
        <v>-77700</v>
      </c>
      <c r="P481" s="38">
        <v>0</v>
      </c>
      <c r="Q481" s="38">
        <v>0</v>
      </c>
      <c r="R481" s="38">
        <v>-24574.601200000001</v>
      </c>
      <c r="S481" s="38">
        <v>368.3</v>
      </c>
      <c r="T481" s="38">
        <v>1.2429988000000023</v>
      </c>
      <c r="U481" s="38">
        <v>1.0672601377120401</v>
      </c>
      <c r="V481" s="38">
        <v>-1.1899999999999999E-3</v>
      </c>
      <c r="W481" s="38">
        <v>77900</v>
      </c>
      <c r="X481" s="38">
        <v>0</v>
      </c>
      <c r="Y481" s="38">
        <v>0</v>
      </c>
      <c r="Z481" s="38">
        <v>-26804.8184</v>
      </c>
      <c r="AA481" s="38">
        <v>388.36</v>
      </c>
      <c r="AB481" s="38">
        <v>-15.011000999999998</v>
      </c>
      <c r="AC481" s="38">
        <v>96.918318308360611</v>
      </c>
      <c r="AD481" s="38">
        <v>2.3831999999999999E-2</v>
      </c>
      <c r="AE481" s="38">
        <v>77900</v>
      </c>
      <c r="AF481" s="38">
        <v>0</v>
      </c>
      <c r="AG481" s="38">
        <v>0</v>
      </c>
      <c r="AH481" s="38">
        <v>-30169.316760599999</v>
      </c>
      <c r="AI481" s="38">
        <v>432</v>
      </c>
      <c r="AJ481" s="38">
        <v>-4.1630009999999977</v>
      </c>
      <c r="AK481" s="38">
        <v>44.862290240394401</v>
      </c>
      <c r="AL481" s="38">
        <v>2.0939999999999999E-3</v>
      </c>
      <c r="AM481" s="38">
        <v>1167900</v>
      </c>
      <c r="AN481" s="38">
        <v>0</v>
      </c>
      <c r="AO481" s="38">
        <v>0</v>
      </c>
      <c r="AP481" s="38">
        <v>-34586.109400000001</v>
      </c>
      <c r="AQ481" s="38">
        <v>881.8</v>
      </c>
      <c r="AR481" s="38">
        <v>-2.4114011999999967</v>
      </c>
      <c r="AS481" s="38">
        <v>63.777975666932164</v>
      </c>
      <c r="AT481" s="38">
        <v>-7.8313999999999988E-4</v>
      </c>
      <c r="AU481" s="38">
        <v>49937</v>
      </c>
      <c r="AV481" s="38">
        <v>0</v>
      </c>
      <c r="AW481" s="38">
        <v>-1.7999999999999999E-8</v>
      </c>
      <c r="AX481" s="38">
        <v>-58225.345199999996</v>
      </c>
      <c r="AY481" s="42">
        <v>1500</v>
      </c>
      <c r="AZ481" s="38">
        <v>2</v>
      </c>
      <c r="BA481" s="38">
        <v>73</v>
      </c>
      <c r="BB481" s="38">
        <v>1</v>
      </c>
      <c r="BC481" s="38">
        <v>81</v>
      </c>
      <c r="BD481" s="38">
        <v>2</v>
      </c>
    </row>
    <row r="482" spans="1:67">
      <c r="A482" s="37" t="s">
        <v>51</v>
      </c>
      <c r="B482" t="s">
        <v>149</v>
      </c>
      <c r="C482" s="43" t="s">
        <v>1208</v>
      </c>
      <c r="E482" s="39">
        <v>32.066000000000003</v>
      </c>
      <c r="F482">
        <v>2.0699999999999998</v>
      </c>
      <c r="G482" s="75">
        <v>0</v>
      </c>
      <c r="H482" s="77">
        <v>7.6609999999999996</v>
      </c>
      <c r="I482" s="40">
        <v>5000</v>
      </c>
      <c r="J482" s="38" t="s">
        <v>1209</v>
      </c>
      <c r="K482">
        <v>368.3</v>
      </c>
      <c r="L482">
        <v>96</v>
      </c>
      <c r="M482" t="s">
        <v>165</v>
      </c>
      <c r="N482">
        <v>5.9109997999999999</v>
      </c>
      <c r="O482">
        <v>2.9E-5</v>
      </c>
      <c r="P482">
        <v>0</v>
      </c>
      <c r="Q482">
        <v>0</v>
      </c>
      <c r="R482">
        <v>0</v>
      </c>
      <c r="S482">
        <v>-1691.2244000000001</v>
      </c>
      <c r="T482">
        <v>388.36</v>
      </c>
      <c r="U482">
        <v>413</v>
      </c>
      <c r="V482" t="s">
        <v>152</v>
      </c>
      <c r="W482">
        <v>-2.2160001</v>
      </c>
      <c r="X482">
        <v>1.2540000000000001E-2</v>
      </c>
      <c r="Y482">
        <v>0</v>
      </c>
      <c r="Z482">
        <v>0</v>
      </c>
      <c r="AA482">
        <v>0</v>
      </c>
      <c r="AB482">
        <v>-8.9752197000000002</v>
      </c>
      <c r="AC482">
        <v>432</v>
      </c>
      <c r="AD482">
        <v>0</v>
      </c>
      <c r="AE482" t="s">
        <v>549</v>
      </c>
      <c r="AF482">
        <v>3.2079998999999999</v>
      </c>
      <c r="AG482">
        <v>1.671E-3</v>
      </c>
      <c r="AH482">
        <v>-1090000</v>
      </c>
      <c r="AI482">
        <v>0</v>
      </c>
      <c r="AJ482">
        <v>0</v>
      </c>
      <c r="AK482">
        <v>2199.4211</v>
      </c>
      <c r="AL482">
        <v>881.8</v>
      </c>
      <c r="AM482">
        <v>12728</v>
      </c>
      <c r="AN482" t="s">
        <v>153</v>
      </c>
      <c r="AO482">
        <v>4.0837998000000004</v>
      </c>
      <c r="AP482">
        <v>2.3243E-4</v>
      </c>
      <c r="AQ482">
        <v>27963</v>
      </c>
      <c r="AR482">
        <v>0</v>
      </c>
      <c r="AS482">
        <v>-1.7999999999999999E-8</v>
      </c>
      <c r="AT482">
        <v>14019.039000000001</v>
      </c>
      <c r="AU482">
        <v>3000</v>
      </c>
      <c r="AV482">
        <v>0</v>
      </c>
      <c r="AW482" t="s">
        <v>237</v>
      </c>
      <c r="AX482">
        <v>4.6589999999999998</v>
      </c>
      <c r="AY482" s="46">
        <v>5.3499999999999999E-5</v>
      </c>
      <c r="AZ482">
        <v>0</v>
      </c>
      <c r="BA482">
        <v>0</v>
      </c>
      <c r="BB482">
        <v>0</v>
      </c>
      <c r="BC482">
        <v>13428</v>
      </c>
      <c r="BD482" s="41">
        <v>5000</v>
      </c>
      <c r="BE482" s="38">
        <v>1</v>
      </c>
      <c r="BF482" s="38">
        <v>81</v>
      </c>
      <c r="BG482" s="38">
        <v>1</v>
      </c>
    </row>
    <row r="483" spans="1:67">
      <c r="A483" s="48" t="s">
        <v>1210</v>
      </c>
      <c r="B483" s="38" t="s">
        <v>184</v>
      </c>
      <c r="C483" s="38" t="s">
        <v>1211</v>
      </c>
      <c r="D483" s="38"/>
      <c r="E483" s="39">
        <v>64.132000000000005</v>
      </c>
      <c r="F483" s="38">
        <v>2.6199999999999999E-3</v>
      </c>
      <c r="G483" s="76">
        <v>30710</v>
      </c>
      <c r="H483" s="78">
        <v>54.506</v>
      </c>
      <c r="I483" s="44">
        <v>5000</v>
      </c>
      <c r="J483" s="38" t="s">
        <v>1209</v>
      </c>
      <c r="K483" s="45">
        <v>3000</v>
      </c>
      <c r="L483" s="38">
        <v>0</v>
      </c>
      <c r="M483" s="38" t="s">
        <v>237</v>
      </c>
      <c r="N483" s="38">
        <v>9.3179999999999996</v>
      </c>
      <c r="O483" s="38">
        <v>1.07E-4</v>
      </c>
      <c r="P483" s="38">
        <v>0</v>
      </c>
      <c r="Q483" s="38">
        <v>0</v>
      </c>
      <c r="R483" s="38">
        <v>0</v>
      </c>
      <c r="S483" s="38">
        <v>-3860</v>
      </c>
      <c r="T483" s="42">
        <v>5000</v>
      </c>
      <c r="U483" s="38">
        <v>9.5409994000000005</v>
      </c>
      <c r="V483" s="38">
        <v>-105.13944392244977</v>
      </c>
      <c r="W483" s="38">
        <v>-4.1801499999999997E-3</v>
      </c>
      <c r="X483" s="38">
        <v>-104510</v>
      </c>
      <c r="Y483" s="38">
        <v>116.084</v>
      </c>
      <c r="Z483" s="38">
        <v>3.4448349999999998E-8</v>
      </c>
      <c r="AA483" s="38">
        <v>32883.665999999997</v>
      </c>
      <c r="AB483" s="38">
        <v>368.3</v>
      </c>
      <c r="AC483" s="38">
        <v>5.0149993999999998</v>
      </c>
      <c r="AD483" s="38">
        <v>-74.773552550568439</v>
      </c>
      <c r="AE483" s="38">
        <v>-6.8815E-4</v>
      </c>
      <c r="AF483" s="38">
        <v>51090</v>
      </c>
      <c r="AG483" s="38">
        <v>116.084</v>
      </c>
      <c r="AH483" s="38">
        <v>3.4448349999999998E-8</v>
      </c>
      <c r="AI483" s="38">
        <v>30653.448799999998</v>
      </c>
      <c r="AJ483" s="38">
        <v>388.36</v>
      </c>
      <c r="AK483" s="38">
        <v>-11.2390004</v>
      </c>
      <c r="AL483" s="38">
        <v>21.07750562008011</v>
      </c>
      <c r="AM483" s="38">
        <v>2.4333850000000001E-2</v>
      </c>
      <c r="AN483" s="38">
        <v>51090</v>
      </c>
      <c r="AO483" s="38">
        <v>116.084</v>
      </c>
      <c r="AP483" s="38">
        <v>3.4448349999999998E-8</v>
      </c>
      <c r="AQ483" s="38">
        <v>27288.9504394</v>
      </c>
      <c r="AR483" s="38">
        <v>432</v>
      </c>
      <c r="AS483" s="38">
        <v>-0.39100040000000025</v>
      </c>
      <c r="AT483" s="38">
        <v>-30.978522447886114</v>
      </c>
      <c r="AU483" s="38">
        <v>2.5958499999999998E-3</v>
      </c>
      <c r="AV483" s="38">
        <v>1141090</v>
      </c>
      <c r="AW483" s="38">
        <v>116.084</v>
      </c>
      <c r="AX483" s="38">
        <v>3.4448349999999998E-8</v>
      </c>
      <c r="AY483" s="45">
        <v>22872.157800000001</v>
      </c>
      <c r="AZ483" s="38">
        <v>881.8</v>
      </c>
      <c r="BA483" s="38">
        <v>0</v>
      </c>
      <c r="BB483" s="38">
        <v>0</v>
      </c>
      <c r="BC483" s="38">
        <v>0</v>
      </c>
      <c r="BD483" s="38">
        <v>0</v>
      </c>
      <c r="BE483" s="38">
        <v>0</v>
      </c>
      <c r="BF483" s="38">
        <v>0</v>
      </c>
      <c r="BG483" s="38">
        <v>0</v>
      </c>
      <c r="BH483" s="38">
        <v>3000</v>
      </c>
      <c r="BI483" s="38">
        <v>0</v>
      </c>
      <c r="BJ483" s="38">
        <v>0</v>
      </c>
      <c r="BK483" s="38">
        <v>0</v>
      </c>
      <c r="BL483" s="38">
        <v>0</v>
      </c>
      <c r="BM483" s="38">
        <v>0</v>
      </c>
      <c r="BN483" s="38">
        <v>0</v>
      </c>
      <c r="BO483" s="38">
        <v>0</v>
      </c>
    </row>
    <row r="484" spans="1:67">
      <c r="A484" s="38" t="s">
        <v>1212</v>
      </c>
      <c r="B484" s="38" t="s">
        <v>184</v>
      </c>
      <c r="C484" s="38" t="s">
        <v>1213</v>
      </c>
      <c r="D484" s="38"/>
      <c r="E484" s="39">
        <v>96.198000000000008</v>
      </c>
      <c r="F484" s="38">
        <v>3.9300000000000003E-3</v>
      </c>
      <c r="G484" s="76">
        <v>34272</v>
      </c>
      <c r="H484" s="78">
        <v>65.275000000000006</v>
      </c>
      <c r="I484" s="38">
        <v>3000</v>
      </c>
      <c r="J484" s="38" t="s">
        <v>764</v>
      </c>
      <c r="K484" s="42">
        <v>3000</v>
      </c>
      <c r="L484" s="38">
        <v>8.5409994000000022</v>
      </c>
      <c r="M484" s="38">
        <v>-92.338147340031767</v>
      </c>
      <c r="N484" s="38">
        <v>-4.8354610000000001E-3</v>
      </c>
      <c r="O484" s="38">
        <v>-182449.5</v>
      </c>
      <c r="P484" s="38">
        <v>-218.36199999999999</v>
      </c>
      <c r="Q484" s="38">
        <v>-1.4979199999999999E-8</v>
      </c>
      <c r="R484" s="38">
        <v>39496.998999999996</v>
      </c>
      <c r="S484" s="38">
        <v>368.3</v>
      </c>
      <c r="T484" s="38">
        <v>1.7519994000000008</v>
      </c>
      <c r="U484" s="38">
        <v>-46.789310282209776</v>
      </c>
      <c r="V484" s="38">
        <v>4.0253899999999999E-4</v>
      </c>
      <c r="W484" s="38">
        <v>50950.5</v>
      </c>
      <c r="X484" s="38">
        <v>-218.36199999999999</v>
      </c>
      <c r="Y484" s="38">
        <v>-1.4979199999999999E-8</v>
      </c>
      <c r="Z484" s="38">
        <v>36151.673199999997</v>
      </c>
      <c r="AA484" s="38">
        <v>388.36</v>
      </c>
      <c r="AB484" s="38">
        <v>-22.629000300000001</v>
      </c>
      <c r="AC484" s="38">
        <v>96.987276973763073</v>
      </c>
      <c r="AD484" s="38">
        <v>3.7935538999999997E-2</v>
      </c>
      <c r="AE484" s="38">
        <v>50950.5</v>
      </c>
      <c r="AF484" s="38">
        <v>-218.36199999999999</v>
      </c>
      <c r="AG484" s="38">
        <v>-1.4979199999999999E-8</v>
      </c>
      <c r="AH484" s="38">
        <v>31104.925659100001</v>
      </c>
      <c r="AI484" s="38">
        <v>432</v>
      </c>
      <c r="AJ484" s="38">
        <v>-6.357000300000001</v>
      </c>
      <c r="AK484" s="38">
        <v>18.903234871813751</v>
      </c>
      <c r="AL484" s="38">
        <v>5.3285390000000002E-3</v>
      </c>
      <c r="AM484" s="38">
        <v>1685950.5</v>
      </c>
      <c r="AN484" s="38">
        <v>-218.36199999999999</v>
      </c>
      <c r="AO484" s="38">
        <v>-1.4979199999999999E-8</v>
      </c>
      <c r="AP484" s="38">
        <v>24479.736700000001</v>
      </c>
      <c r="AQ484" s="38">
        <v>881.8</v>
      </c>
      <c r="AR484" s="38">
        <v>-3.7296005999999995</v>
      </c>
      <c r="AS484" s="38">
        <v>47.276763011620375</v>
      </c>
      <c r="AT484" s="38">
        <v>1.0128289999999998E-3</v>
      </c>
      <c r="AU484" s="38">
        <v>9006</v>
      </c>
      <c r="AV484" s="38">
        <v>-218.36199999999999</v>
      </c>
      <c r="AW484" s="38">
        <v>-4.1979199999999993E-8</v>
      </c>
      <c r="AX484" s="38">
        <v>-10979.116999999998</v>
      </c>
      <c r="AY484" s="42">
        <v>3000</v>
      </c>
      <c r="AZ484" s="38">
        <v>1</v>
      </c>
      <c r="BA484" s="38">
        <v>81</v>
      </c>
      <c r="BB484" s="38">
        <v>3</v>
      </c>
    </row>
    <row r="485" spans="1:67">
      <c r="A485" s="38" t="s">
        <v>1214</v>
      </c>
      <c r="B485" s="38" t="s">
        <v>184</v>
      </c>
      <c r="C485" s="38" t="s">
        <v>1215</v>
      </c>
      <c r="D485" s="38"/>
      <c r="E485" s="39">
        <v>128.26400000000001</v>
      </c>
      <c r="F485" s="38">
        <v>5.2500000000000003E-3</v>
      </c>
      <c r="G485" s="76">
        <v>32417</v>
      </c>
      <c r="H485" s="78">
        <v>70.128</v>
      </c>
      <c r="I485" s="38">
        <v>3000</v>
      </c>
      <c r="J485" s="38" t="s">
        <v>764</v>
      </c>
      <c r="K485" s="42">
        <v>3000</v>
      </c>
      <c r="L485" s="38">
        <v>9.3186002000000023</v>
      </c>
      <c r="M485" s="38">
        <v>-89.916779487423668</v>
      </c>
      <c r="N485" s="38">
        <v>-6.3341509999999997E-3</v>
      </c>
      <c r="O485" s="38">
        <v>-224475.5</v>
      </c>
      <c r="P485" s="38">
        <v>-370.23399999999998</v>
      </c>
      <c r="Q485" s="38">
        <v>-2.5389649999999999E-8</v>
      </c>
      <c r="R485" s="38">
        <v>39333.332000000002</v>
      </c>
      <c r="S485" s="38">
        <v>368.3</v>
      </c>
      <c r="T485" s="38">
        <v>0.26660019999999918</v>
      </c>
      <c r="U485" s="38">
        <v>-29.184996743660903</v>
      </c>
      <c r="V485" s="38">
        <v>6.4984899999999998E-4</v>
      </c>
      <c r="W485" s="38">
        <v>86724.5</v>
      </c>
      <c r="X485" s="38">
        <v>-370.23399999999998</v>
      </c>
      <c r="Y485" s="38">
        <v>-2.5389649999999999E-8</v>
      </c>
      <c r="Z485" s="38">
        <v>34872.897599999997</v>
      </c>
      <c r="AA485" s="38">
        <v>388.36</v>
      </c>
      <c r="AB485" s="38">
        <v>-32.241399399999999</v>
      </c>
      <c r="AC485" s="38">
        <v>162.51711959763617</v>
      </c>
      <c r="AD485" s="38">
        <v>5.0693849000000006E-2</v>
      </c>
      <c r="AE485" s="38">
        <v>86724.5</v>
      </c>
      <c r="AF485" s="38">
        <v>-370.23399999999998</v>
      </c>
      <c r="AG485" s="38">
        <v>-2.5389649999999999E-8</v>
      </c>
      <c r="AH485" s="38">
        <v>28143.900878799999</v>
      </c>
      <c r="AI485" s="38">
        <v>432</v>
      </c>
      <c r="AJ485" s="38">
        <v>-10.545399400000001</v>
      </c>
      <c r="AK485" s="38">
        <v>58.405063461703719</v>
      </c>
      <c r="AL485" s="38">
        <v>7.2178490000000001E-3</v>
      </c>
      <c r="AM485" s="38">
        <v>2266724.5</v>
      </c>
      <c r="AN485" s="38">
        <v>-370.23399999999998</v>
      </c>
      <c r="AO485" s="38">
        <v>-2.5389649999999999E-8</v>
      </c>
      <c r="AP485" s="38">
        <v>19310.315600000002</v>
      </c>
      <c r="AQ485" s="38">
        <v>881.8</v>
      </c>
      <c r="AR485" s="38">
        <v>-7.0421997999999988</v>
      </c>
      <c r="AS485" s="38">
        <v>96.236434314779245</v>
      </c>
      <c r="AT485" s="38">
        <v>1.4635690000000001E-3</v>
      </c>
      <c r="AU485" s="38">
        <v>30798.5</v>
      </c>
      <c r="AV485" s="38">
        <v>-370.23399999999998</v>
      </c>
      <c r="AW485" s="38">
        <v>-6.1389649999999997E-8</v>
      </c>
      <c r="AX485" s="38">
        <v>-27968.156000000003</v>
      </c>
      <c r="AY485" s="42">
        <v>3000</v>
      </c>
      <c r="AZ485" s="38">
        <v>1</v>
      </c>
      <c r="BA485" s="38">
        <v>81</v>
      </c>
      <c r="BB485" s="38">
        <v>4</v>
      </c>
    </row>
    <row r="486" spans="1:67">
      <c r="A486" s="38" t="s">
        <v>1216</v>
      </c>
      <c r="B486" s="38" t="s">
        <v>184</v>
      </c>
      <c r="C486" s="38" t="s">
        <v>1217</v>
      </c>
      <c r="D486" s="38"/>
      <c r="E486" s="39">
        <v>160.33000000000001</v>
      </c>
      <c r="F486" s="38">
        <v>6.5599999999999999E-3</v>
      </c>
      <c r="G486" s="76">
        <v>29704</v>
      </c>
      <c r="H486" s="78">
        <v>80.629000000000005</v>
      </c>
      <c r="I486" s="38">
        <v>3000</v>
      </c>
      <c r="J486" s="38" t="s">
        <v>764</v>
      </c>
      <c r="K486" s="42">
        <v>3000</v>
      </c>
      <c r="L486" s="38">
        <v>13.678700000000006</v>
      </c>
      <c r="M486" s="38">
        <v>-126.4919482347261</v>
      </c>
      <c r="N486" s="38">
        <v>-8.4841059999999999E-3</v>
      </c>
      <c r="O486" s="38">
        <v>-245678.5</v>
      </c>
      <c r="P486" s="38">
        <v>-177.889602</v>
      </c>
      <c r="Q486" s="38">
        <v>0</v>
      </c>
      <c r="R486" s="38">
        <v>36211.665000000001</v>
      </c>
      <c r="S486" s="38">
        <v>368.3</v>
      </c>
      <c r="T486" s="38">
        <v>2.3636999999999979</v>
      </c>
      <c r="U486" s="38">
        <v>-50.577219805022743</v>
      </c>
      <c r="V486" s="38">
        <v>2.4589399999999997E-4</v>
      </c>
      <c r="W486" s="38">
        <v>143321.5</v>
      </c>
      <c r="X486" s="38">
        <v>-177.889602</v>
      </c>
      <c r="Y486" s="38">
        <v>0</v>
      </c>
      <c r="Z486" s="38">
        <v>30636.121999999999</v>
      </c>
      <c r="AA486" s="38">
        <v>388.36</v>
      </c>
      <c r="AB486" s="38">
        <v>-38.271299499999998</v>
      </c>
      <c r="AC486" s="38">
        <v>189.05042562159863</v>
      </c>
      <c r="AD486" s="38">
        <v>6.280089400000001E-2</v>
      </c>
      <c r="AE486" s="38">
        <v>143321.5</v>
      </c>
      <c r="AF486" s="38">
        <v>-177.889602</v>
      </c>
      <c r="AG486" s="38">
        <v>0</v>
      </c>
      <c r="AH486" s="38">
        <v>22224.876098500001</v>
      </c>
      <c r="AI486" s="38">
        <v>432</v>
      </c>
      <c r="AJ486" s="38">
        <v>-11.1512995</v>
      </c>
      <c r="AK486" s="38">
        <v>58.910355451683117</v>
      </c>
      <c r="AL486" s="38">
        <v>8.4558940000000003E-3</v>
      </c>
      <c r="AM486" s="38">
        <v>2868321.5</v>
      </c>
      <c r="AN486" s="38">
        <v>-177.889602</v>
      </c>
      <c r="AO486" s="38">
        <v>0</v>
      </c>
      <c r="AP486" s="38">
        <v>11182.894500000002</v>
      </c>
      <c r="AQ486" s="38">
        <v>881.8</v>
      </c>
      <c r="AR486" s="38">
        <v>-6.7722999999999978</v>
      </c>
      <c r="AS486" s="38">
        <v>106.19956901802755</v>
      </c>
      <c r="AT486" s="38">
        <v>1.2630440000000001E-3</v>
      </c>
      <c r="AU486" s="38">
        <v>73414</v>
      </c>
      <c r="AV486" s="38">
        <v>-177.889602</v>
      </c>
      <c r="AW486" s="38">
        <v>-4.4999999999999999E-8</v>
      </c>
      <c r="AX486" s="38">
        <v>-47915.195000000007</v>
      </c>
      <c r="AY486" s="42">
        <v>3000</v>
      </c>
      <c r="AZ486" s="38">
        <v>1</v>
      </c>
      <c r="BA486" s="38">
        <v>81</v>
      </c>
      <c r="BB486" s="38">
        <v>5</v>
      </c>
    </row>
    <row r="487" spans="1:67">
      <c r="A487" s="38" t="s">
        <v>1218</v>
      </c>
      <c r="B487" s="38" t="s">
        <v>184</v>
      </c>
      <c r="C487" s="38" t="s">
        <v>1219</v>
      </c>
      <c r="D487" s="38"/>
      <c r="E487" s="39">
        <v>192.39600000000002</v>
      </c>
      <c r="F487" s="38">
        <v>7.8700000000000003E-3</v>
      </c>
      <c r="G487" s="76">
        <v>24004</v>
      </c>
      <c r="H487" s="78">
        <v>84.555000000000007</v>
      </c>
      <c r="I487" s="38">
        <v>3000</v>
      </c>
      <c r="J487" s="38" t="s">
        <v>764</v>
      </c>
      <c r="K487" s="42">
        <v>3000</v>
      </c>
      <c r="L487" s="38">
        <v>16.196098800000001</v>
      </c>
      <c r="M487" s="38">
        <v>-140.28845160486779</v>
      </c>
      <c r="N487" s="38">
        <v>-1.02232622E-2</v>
      </c>
      <c r="O487" s="38">
        <v>-292888</v>
      </c>
      <c r="P487" s="38">
        <v>-137.24440000000001</v>
      </c>
      <c r="Q487" s="38">
        <v>0</v>
      </c>
      <c r="R487" s="38">
        <v>31073.998</v>
      </c>
      <c r="S487" s="38">
        <v>368.3</v>
      </c>
      <c r="T487" s="38">
        <v>2.6180987999999985</v>
      </c>
      <c r="U487" s="38">
        <v>-49.190777489223791</v>
      </c>
      <c r="V487" s="38">
        <v>2.527378E-4</v>
      </c>
      <c r="W487" s="38">
        <v>173912</v>
      </c>
      <c r="X487" s="38">
        <v>-137.24440000000001</v>
      </c>
      <c r="Y487" s="38">
        <v>0</v>
      </c>
      <c r="Z487" s="38">
        <v>24383.346400000002</v>
      </c>
      <c r="AA487" s="38">
        <v>388.36</v>
      </c>
      <c r="AB487" s="38">
        <v>-46.143900600000002</v>
      </c>
      <c r="AC487" s="38">
        <v>238.36239702272192</v>
      </c>
      <c r="AD487" s="38">
        <v>7.5318737800000007E-2</v>
      </c>
      <c r="AE487" s="38">
        <v>173912</v>
      </c>
      <c r="AF487" s="38">
        <v>-137.24440000000001</v>
      </c>
      <c r="AG487" s="38">
        <v>0</v>
      </c>
      <c r="AH487" s="38">
        <v>14289.851318200001</v>
      </c>
      <c r="AI487" s="38">
        <v>432</v>
      </c>
      <c r="AJ487" s="38">
        <v>-13.599900600000005</v>
      </c>
      <c r="AK487" s="38">
        <v>82.194312818823263</v>
      </c>
      <c r="AL487" s="38">
        <v>1.0104737799999999E-2</v>
      </c>
      <c r="AM487" s="38">
        <v>3443912</v>
      </c>
      <c r="AN487" s="38">
        <v>-137.24440000000001</v>
      </c>
      <c r="AO487" s="38">
        <v>0</v>
      </c>
      <c r="AP487" s="38">
        <v>1039.4733999999989</v>
      </c>
      <c r="AQ487" s="38">
        <v>881.8</v>
      </c>
      <c r="AR487" s="38">
        <v>-8.345101200000002</v>
      </c>
      <c r="AS487" s="38">
        <v>138.94136909843655</v>
      </c>
      <c r="AT487" s="38">
        <v>1.4733177999999999E-3</v>
      </c>
      <c r="AU487" s="38">
        <v>90023</v>
      </c>
      <c r="AV487" s="38">
        <v>-137.24440000000001</v>
      </c>
      <c r="AW487" s="38">
        <v>-5.3999999999999994E-8</v>
      </c>
      <c r="AX487" s="38">
        <v>-69878.233999999997</v>
      </c>
      <c r="AY487" s="42">
        <v>3000</v>
      </c>
      <c r="AZ487" s="38">
        <v>1</v>
      </c>
      <c r="BA487" s="38">
        <v>81</v>
      </c>
      <c r="BB487" s="38">
        <v>6</v>
      </c>
    </row>
    <row r="488" spans="1:67">
      <c r="A488" s="38" t="s">
        <v>1220</v>
      </c>
      <c r="B488" s="38" t="s">
        <v>184</v>
      </c>
      <c r="C488" s="38" t="s">
        <v>1221</v>
      </c>
      <c r="D488" s="38"/>
      <c r="E488" s="39">
        <v>224.46200000000002</v>
      </c>
      <c r="F488" s="38">
        <v>9.1800000000000007E-3</v>
      </c>
      <c r="G488" s="76">
        <v>25669</v>
      </c>
      <c r="H488" s="78">
        <v>95.507999999999996</v>
      </c>
      <c r="I488" s="38">
        <v>3000</v>
      </c>
      <c r="J488" s="38" t="s">
        <v>764</v>
      </c>
      <c r="K488" s="42">
        <v>3000</v>
      </c>
      <c r="L488" s="38">
        <v>18.186397599999999</v>
      </c>
      <c r="M488" s="38">
        <v>-155.60407590722897</v>
      </c>
      <c r="N488" s="38">
        <v>-1.19234384E-2</v>
      </c>
      <c r="O488" s="38">
        <v>-341017.5</v>
      </c>
      <c r="P488" s="38">
        <v>-166.05299400000001</v>
      </c>
      <c r="Q488" s="38">
        <v>0</v>
      </c>
      <c r="R488" s="38">
        <v>33752.331000000006</v>
      </c>
      <c r="S488" s="38">
        <v>368.3</v>
      </c>
      <c r="T488" s="38">
        <v>2.3453975999999983</v>
      </c>
      <c r="U488" s="38">
        <v>-49.323456105644283</v>
      </c>
      <c r="V488" s="38">
        <v>2.9856160000000002E-4</v>
      </c>
      <c r="W488" s="38">
        <v>203582.5</v>
      </c>
      <c r="X488" s="38">
        <v>-166.05299400000001</v>
      </c>
      <c r="Y488" s="38">
        <v>0</v>
      </c>
      <c r="Z488" s="38">
        <v>25946.570800000001</v>
      </c>
      <c r="AA488" s="38">
        <v>388.36</v>
      </c>
      <c r="AB488" s="38">
        <v>-54.543601700000004</v>
      </c>
      <c r="AC488" s="38">
        <v>286.15524749162569</v>
      </c>
      <c r="AD488" s="38">
        <v>8.7875561600000013E-2</v>
      </c>
      <c r="AE488" s="38">
        <v>203582.5</v>
      </c>
      <c r="AF488" s="38">
        <v>-166.05299400000001</v>
      </c>
      <c r="AG488" s="38">
        <v>0</v>
      </c>
      <c r="AH488" s="38">
        <v>14170.8265379</v>
      </c>
      <c r="AI488" s="38">
        <v>432</v>
      </c>
      <c r="AJ488" s="38">
        <v>-16.575601700000004</v>
      </c>
      <c r="AK488" s="38">
        <v>103.95914925374394</v>
      </c>
      <c r="AL488" s="38">
        <v>1.1792561599999999E-2</v>
      </c>
      <c r="AM488" s="38">
        <v>4018582.5</v>
      </c>
      <c r="AN488" s="38">
        <v>-166.05299400000001</v>
      </c>
      <c r="AO488" s="38">
        <v>0</v>
      </c>
      <c r="AP488" s="38">
        <v>-1287.9477000000006</v>
      </c>
      <c r="AQ488" s="38">
        <v>881.8</v>
      </c>
      <c r="AR488" s="38">
        <v>-10.4450024</v>
      </c>
      <c r="AS488" s="38">
        <v>170.16404824662609</v>
      </c>
      <c r="AT488" s="38">
        <v>1.7225716E-3</v>
      </c>
      <c r="AU488" s="38">
        <v>105712</v>
      </c>
      <c r="AV488" s="38">
        <v>-166.05299400000001</v>
      </c>
      <c r="AW488" s="38">
        <v>-6.2999999999999995E-8</v>
      </c>
      <c r="AX488" s="38">
        <v>-84025.273000000001</v>
      </c>
      <c r="AY488" s="42">
        <v>3000</v>
      </c>
      <c r="AZ488" s="38">
        <v>1</v>
      </c>
      <c r="BA488" s="38">
        <v>81</v>
      </c>
      <c r="BB488" s="38">
        <v>7</v>
      </c>
    </row>
    <row r="489" spans="1:67">
      <c r="A489" s="38" t="s">
        <v>1222</v>
      </c>
      <c r="B489" s="38" t="s">
        <v>184</v>
      </c>
      <c r="C489" s="38" t="s">
        <v>1223</v>
      </c>
      <c r="D489" s="38"/>
      <c r="E489" s="39">
        <v>256.52800000000002</v>
      </c>
      <c r="F489" s="38">
        <v>1.0489999999999999E-2</v>
      </c>
      <c r="G489" s="76">
        <v>23881</v>
      </c>
      <c r="H489" s="78">
        <v>101.741</v>
      </c>
      <c r="I489" s="38">
        <v>3000</v>
      </c>
      <c r="J489" s="38" t="s">
        <v>764</v>
      </c>
      <c r="K489" s="42">
        <v>3000</v>
      </c>
      <c r="L489" s="38">
        <v>18.219398400000003</v>
      </c>
      <c r="M489" s="38">
        <v>-149.01122808121312</v>
      </c>
      <c r="N489" s="38">
        <v>-1.3191946E-2</v>
      </c>
      <c r="O489" s="38">
        <v>-422196.5</v>
      </c>
      <c r="P489" s="38">
        <v>-357.22</v>
      </c>
      <c r="Q489" s="38">
        <v>-2.6508600000000001E-8</v>
      </c>
      <c r="R489" s="38">
        <v>34055.664000000004</v>
      </c>
      <c r="S489" s="38">
        <v>368.3</v>
      </c>
      <c r="T489" s="38">
        <v>0.11539839999999657</v>
      </c>
      <c r="U489" s="38">
        <v>-27.54766259368775</v>
      </c>
      <c r="V489" s="38">
        <v>7.7605399999999998E-4</v>
      </c>
      <c r="W489" s="38">
        <v>200203.5</v>
      </c>
      <c r="X489" s="38">
        <v>-357.22</v>
      </c>
      <c r="Y489" s="38">
        <v>-2.6508600000000001E-8</v>
      </c>
      <c r="Z489" s="38">
        <v>25134.7952</v>
      </c>
      <c r="AA489" s="38">
        <v>388.36</v>
      </c>
      <c r="AB489" s="38">
        <v>-64.900600800000007</v>
      </c>
      <c r="AC489" s="38">
        <v>355.85657008890661</v>
      </c>
      <c r="AD489" s="38">
        <v>0.10086405400000001</v>
      </c>
      <c r="AE489" s="38">
        <v>200203.5</v>
      </c>
      <c r="AF489" s="38">
        <v>-357.22</v>
      </c>
      <c r="AG489" s="38">
        <v>-2.6508600000000001E-8</v>
      </c>
      <c r="AH489" s="38">
        <v>11676.8017576</v>
      </c>
      <c r="AI489" s="38">
        <v>432</v>
      </c>
      <c r="AJ489" s="38">
        <v>-21.508600800000004</v>
      </c>
      <c r="AK489" s="38">
        <v>147.63245781704168</v>
      </c>
      <c r="AL489" s="38">
        <v>1.3912054E-2</v>
      </c>
      <c r="AM489" s="38">
        <v>4560203.5</v>
      </c>
      <c r="AN489" s="38">
        <v>-357.22</v>
      </c>
      <c r="AO489" s="38">
        <v>-2.6508600000000001E-8</v>
      </c>
      <c r="AP489" s="38">
        <v>-5990.3688000000002</v>
      </c>
      <c r="AQ489" s="38">
        <v>881.8</v>
      </c>
      <c r="AR489" s="38">
        <v>-14.502201599999999</v>
      </c>
      <c r="AS489" s="38">
        <v>223.29519952319279</v>
      </c>
      <c r="AT489" s="38">
        <v>2.4034939999999999E-3</v>
      </c>
      <c r="AU489" s="38">
        <v>88351.5</v>
      </c>
      <c r="AV489" s="38">
        <v>-357.22</v>
      </c>
      <c r="AW489" s="38">
        <v>-9.8508600000000004E-8</v>
      </c>
      <c r="AX489" s="38">
        <v>-100547.31200000001</v>
      </c>
      <c r="AY489" s="42">
        <v>3000</v>
      </c>
      <c r="AZ489" s="38">
        <v>1</v>
      </c>
      <c r="BA489" s="38">
        <v>81</v>
      </c>
      <c r="BB489" s="38">
        <v>8</v>
      </c>
    </row>
    <row r="490" spans="1:67">
      <c r="A490" s="38" t="s">
        <v>1224</v>
      </c>
      <c r="B490" s="38" t="s">
        <v>184</v>
      </c>
      <c r="C490" s="38" t="s">
        <v>1225</v>
      </c>
      <c r="D490" s="38"/>
      <c r="E490" s="39">
        <v>48.065400000000004</v>
      </c>
      <c r="F490" s="38">
        <v>1.97E-3</v>
      </c>
      <c r="G490" s="76">
        <v>1200</v>
      </c>
      <c r="H490" s="78">
        <v>53.02</v>
      </c>
      <c r="I490" s="44">
        <v>5000</v>
      </c>
      <c r="J490" s="38" t="s">
        <v>764</v>
      </c>
      <c r="K490" s="45">
        <v>3000</v>
      </c>
      <c r="L490" s="38">
        <v>0</v>
      </c>
      <c r="M490" s="38" t="s">
        <v>237</v>
      </c>
      <c r="N490" s="38">
        <v>10.191700000000001</v>
      </c>
      <c r="O490" s="47">
        <v>1.0185E-5</v>
      </c>
      <c r="P490" s="38">
        <v>4704000</v>
      </c>
      <c r="Q490" s="38">
        <v>0</v>
      </c>
      <c r="R490" s="38">
        <v>0</v>
      </c>
      <c r="S490" s="38">
        <v>-8095</v>
      </c>
      <c r="T490" s="42">
        <v>5000</v>
      </c>
      <c r="U490" s="38">
        <v>3.4907499999999985</v>
      </c>
      <c r="V490" s="38">
        <v>-42.657275345382864</v>
      </c>
      <c r="W490" s="38">
        <v>-1.7673245E-3</v>
      </c>
      <c r="X490" s="38">
        <v>-59175.5</v>
      </c>
      <c r="Y490" s="38">
        <v>-41.084019999999981</v>
      </c>
      <c r="Z490" s="38">
        <v>-3.8544249999999991E-9</v>
      </c>
      <c r="AA490" s="38">
        <v>2835.5761499999999</v>
      </c>
      <c r="AB490" s="38">
        <v>368.3</v>
      </c>
      <c r="AC490" s="38">
        <v>1.2277497999999998</v>
      </c>
      <c r="AD490" s="38">
        <v>-27.474328277662643</v>
      </c>
      <c r="AE490" s="38">
        <v>-2.1324500000000009E-5</v>
      </c>
      <c r="AF490" s="38">
        <v>18624.5</v>
      </c>
      <c r="AG490" s="38">
        <v>-41.084019999999981</v>
      </c>
      <c r="AH490" s="38">
        <v>-3.8544249999999991E-9</v>
      </c>
      <c r="AI490" s="38">
        <v>1720.4675500000001</v>
      </c>
      <c r="AJ490" s="38">
        <v>388.36</v>
      </c>
      <c r="AK490" s="38">
        <v>-6.8992500999999997</v>
      </c>
      <c r="AL490" s="38">
        <v>20.451200807661628</v>
      </c>
      <c r="AM490" s="38">
        <v>1.2489675500000002E-2</v>
      </c>
      <c r="AN490" s="38">
        <v>18624.5</v>
      </c>
      <c r="AO490" s="38">
        <v>-41.084019999999981</v>
      </c>
      <c r="AP490" s="38">
        <v>-3.8544249999999991E-9</v>
      </c>
      <c r="AQ490" s="38">
        <v>38.243150000000014</v>
      </c>
      <c r="AR490" s="38">
        <v>432</v>
      </c>
      <c r="AS490" s="38">
        <v>-1.4752501000000002</v>
      </c>
      <c r="AT490" s="38">
        <v>-5.5768132263214873</v>
      </c>
      <c r="AU490" s="38">
        <v>1.6206755E-3</v>
      </c>
      <c r="AV490" s="38">
        <v>563624.5</v>
      </c>
      <c r="AW490" s="38">
        <v>-41.084019999999981</v>
      </c>
      <c r="AX490" s="38">
        <v>-3.8544249999999991E-9</v>
      </c>
      <c r="AY490" s="42">
        <v>-2170.1779500000002</v>
      </c>
      <c r="AZ490" s="38">
        <v>881.8</v>
      </c>
      <c r="BA490" s="38">
        <v>-0.59945019999999971</v>
      </c>
      <c r="BB490" s="38">
        <v>3.8810294869473942</v>
      </c>
      <c r="BC490" s="38">
        <v>1.8210549999999999E-4</v>
      </c>
      <c r="BD490" s="38">
        <v>4643</v>
      </c>
      <c r="BE490">
        <v>-41.084019999999981</v>
      </c>
      <c r="BF490">
        <v>-1.2854424999999999E-8</v>
      </c>
      <c r="BG490">
        <v>-13989.79585</v>
      </c>
      <c r="BH490">
        <v>3000</v>
      </c>
      <c r="BI490">
        <v>-1.289200000000001</v>
      </c>
      <c r="BJ490">
        <v>9.9441166097885532</v>
      </c>
      <c r="BK490">
        <v>1.3006499999999998E-4</v>
      </c>
      <c r="BL490">
        <v>2352000</v>
      </c>
      <c r="BM490">
        <v>0</v>
      </c>
      <c r="BN490">
        <v>0</v>
      </c>
      <c r="BO490">
        <v>-18524.5</v>
      </c>
    </row>
    <row r="491" spans="1:67">
      <c r="A491" s="38" t="s">
        <v>65</v>
      </c>
      <c r="B491" s="38" t="s">
        <v>184</v>
      </c>
      <c r="C491" s="38" t="s">
        <v>1226</v>
      </c>
      <c r="D491" s="38"/>
      <c r="E491" s="39">
        <v>64.064800000000005</v>
      </c>
      <c r="F491" s="38">
        <v>2.6199999999999999E-3</v>
      </c>
      <c r="G491" s="76">
        <v>-70940</v>
      </c>
      <c r="H491" s="78">
        <v>59.3</v>
      </c>
      <c r="I491" s="44">
        <v>5000</v>
      </c>
      <c r="J491" s="38" t="s">
        <v>764</v>
      </c>
      <c r="K491" s="45">
        <v>3000</v>
      </c>
      <c r="L491" s="38">
        <v>0</v>
      </c>
      <c r="M491" s="38" t="s">
        <v>237</v>
      </c>
      <c r="N491" s="38">
        <v>13.8592</v>
      </c>
      <c r="O491" s="47">
        <v>7.9166999999999996E-5</v>
      </c>
      <c r="P491" s="38">
        <v>1008000</v>
      </c>
      <c r="Q491" s="38">
        <v>0</v>
      </c>
      <c r="R491" s="38">
        <v>0</v>
      </c>
      <c r="S491" s="38">
        <v>-6731</v>
      </c>
      <c r="T491" s="42">
        <v>5000</v>
      </c>
      <c r="U491" s="38">
        <v>-1.4145990000000026</v>
      </c>
      <c r="V491" s="38">
        <v>20.496750127197799</v>
      </c>
      <c r="W491" s="38">
        <v>-1.1137069999999998E-3</v>
      </c>
      <c r="X491" s="38">
        <v>-89790.5</v>
      </c>
      <c r="Y491" s="38">
        <v>-483.39799999999997</v>
      </c>
      <c r="Z491" s="38">
        <v>-1.7248999999999998E-8</v>
      </c>
      <c r="AA491" s="38">
        <v>-66686.180699999997</v>
      </c>
      <c r="AB491" s="38">
        <v>368.3</v>
      </c>
      <c r="AC491" s="38">
        <v>-3.6775991999999995</v>
      </c>
      <c r="AD491" s="38">
        <v>35.67969719491802</v>
      </c>
      <c r="AE491" s="38">
        <v>6.3229299999999992E-4</v>
      </c>
      <c r="AF491" s="38">
        <v>-11990.5</v>
      </c>
      <c r="AG491" s="38">
        <v>-483.39799999999997</v>
      </c>
      <c r="AH491" s="38">
        <v>-1.7248999999999998E-8</v>
      </c>
      <c r="AI491" s="38">
        <v>-67801.289300000004</v>
      </c>
      <c r="AJ491" s="38">
        <v>388.36</v>
      </c>
      <c r="AK491" s="38">
        <v>-11.804599100000001</v>
      </c>
      <c r="AL491" s="38">
        <v>83.605226280242306</v>
      </c>
      <c r="AM491" s="38">
        <v>1.3143293E-2</v>
      </c>
      <c r="AN491" s="38">
        <v>-11990.5</v>
      </c>
      <c r="AO491" s="38">
        <v>-483.39799999999997</v>
      </c>
      <c r="AP491" s="38">
        <v>-1.7248999999999998E-8</v>
      </c>
      <c r="AQ491" s="38">
        <v>-69483.513699999996</v>
      </c>
      <c r="AR491" s="38">
        <v>432</v>
      </c>
      <c r="AS491" s="38">
        <v>-6.3805991000000013</v>
      </c>
      <c r="AT491" s="38">
        <v>57.577212246259251</v>
      </c>
      <c r="AU491" s="38">
        <v>2.2742930000000001E-3</v>
      </c>
      <c r="AV491" s="38">
        <v>533009.5</v>
      </c>
      <c r="AW491" s="38">
        <v>-483.39799999999997</v>
      </c>
      <c r="AX491" s="38">
        <v>-1.7248999999999998E-8</v>
      </c>
      <c r="AY491" s="42">
        <v>-71691.934800000003</v>
      </c>
      <c r="AZ491" s="38">
        <v>881.8</v>
      </c>
      <c r="BA491" s="38">
        <v>-5.5047992000000008</v>
      </c>
      <c r="BB491" s="38">
        <v>67.035054959528125</v>
      </c>
      <c r="BC491" s="38">
        <v>8.3572300000000002E-4</v>
      </c>
      <c r="BD491" s="38">
        <v>-25972</v>
      </c>
      <c r="BE491">
        <v>-483.39799999999997</v>
      </c>
      <c r="BF491">
        <v>-2.6248999999999999E-8</v>
      </c>
      <c r="BG491">
        <v>-83511.5527</v>
      </c>
      <c r="BH491">
        <v>3000</v>
      </c>
      <c r="BI491">
        <v>-0.71319999999999872</v>
      </c>
      <c r="BJ491">
        <v>22.944854291032279</v>
      </c>
      <c r="BK491">
        <v>1.4783299999999999E-4</v>
      </c>
      <c r="BL491">
        <v>504000</v>
      </c>
      <c r="BM491">
        <v>0</v>
      </c>
      <c r="BN491">
        <v>0</v>
      </c>
      <c r="BO491">
        <v>-87502</v>
      </c>
    </row>
    <row r="492" spans="1:67">
      <c r="A492" s="38" t="s">
        <v>1227</v>
      </c>
      <c r="B492" s="38" t="s">
        <v>184</v>
      </c>
      <c r="C492" s="38" t="s">
        <v>1228</v>
      </c>
      <c r="D492" s="38"/>
      <c r="E492" s="39">
        <v>80.0642</v>
      </c>
      <c r="F492" s="38">
        <v>3.5200000000000001E-3</v>
      </c>
      <c r="G492" s="76">
        <v>-94580</v>
      </c>
      <c r="H492" s="78">
        <v>61.344000000000001</v>
      </c>
      <c r="I492" s="44">
        <v>5000</v>
      </c>
      <c r="J492" s="38" t="s">
        <v>1229</v>
      </c>
      <c r="K492" s="45">
        <v>3000</v>
      </c>
      <c r="L492" s="38">
        <v>0</v>
      </c>
      <c r="M492" s="38" t="s">
        <v>237</v>
      </c>
      <c r="N492" s="38">
        <v>19.460999999999999</v>
      </c>
      <c r="O492" s="46">
        <v>3.4999999999999997E-5</v>
      </c>
      <c r="P492" s="38">
        <v>0</v>
      </c>
      <c r="Q492" s="38">
        <v>0</v>
      </c>
      <c r="R492" s="38">
        <v>0</v>
      </c>
      <c r="S492" s="38">
        <v>-8940</v>
      </c>
      <c r="T492" s="42">
        <v>5000</v>
      </c>
      <c r="U492" s="38">
        <v>-6.3728510000000007</v>
      </c>
      <c r="V492" s="38">
        <v>86.477208115753342</v>
      </c>
      <c r="W492" s="38">
        <v>-5.1741550000000019E-4</v>
      </c>
      <c r="X492" s="38">
        <v>-77199.5</v>
      </c>
      <c r="Y492" s="38">
        <v>-846.79205999999999</v>
      </c>
      <c r="Z492" s="38">
        <v>-3.5002274999999996E-8</v>
      </c>
      <c r="AA492" s="38">
        <v>-88698.937550000002</v>
      </c>
      <c r="AB492" s="38">
        <v>368.3</v>
      </c>
      <c r="AC492" s="38">
        <v>-8.6358512000000012</v>
      </c>
      <c r="AD492" s="38">
        <v>101.66015518347351</v>
      </c>
      <c r="AE492" s="38">
        <v>1.2285845E-3</v>
      </c>
      <c r="AF492" s="38">
        <v>600.5</v>
      </c>
      <c r="AG492" s="38">
        <v>-846.79205999999999</v>
      </c>
      <c r="AH492" s="38">
        <v>-3.5002274999999996E-8</v>
      </c>
      <c r="AI492" s="38">
        <v>-89814.046149999995</v>
      </c>
      <c r="AJ492" s="38">
        <v>388.36</v>
      </c>
      <c r="AK492" s="38">
        <v>-16.762851099999999</v>
      </c>
      <c r="AL492" s="38">
        <v>149.58568426879785</v>
      </c>
      <c r="AM492" s="38">
        <v>1.3739584500000001E-2</v>
      </c>
      <c r="AN492" s="38">
        <v>600.5</v>
      </c>
      <c r="AO492" s="38">
        <v>-846.79205999999999</v>
      </c>
      <c r="AP492" s="38">
        <v>-3.5002274999999996E-8</v>
      </c>
      <c r="AQ492" s="38">
        <v>-91496.270550000001</v>
      </c>
      <c r="AR492" s="38">
        <v>432</v>
      </c>
      <c r="AS492" s="38">
        <v>-11.338851099999999</v>
      </c>
      <c r="AT492" s="38">
        <v>123.55767023481471</v>
      </c>
      <c r="AU492" s="38">
        <v>2.8705845E-3</v>
      </c>
      <c r="AV492" s="38">
        <v>545600.5</v>
      </c>
      <c r="AW492" s="38">
        <v>-846.79205999999999</v>
      </c>
      <c r="AX492" s="38">
        <v>-3.5002274999999996E-8</v>
      </c>
      <c r="AY492" s="42">
        <v>-93704.691649999993</v>
      </c>
      <c r="AZ492" s="38">
        <v>881.8</v>
      </c>
      <c r="BA492" s="38">
        <v>-10.463051199999999</v>
      </c>
      <c r="BB492" s="38">
        <v>133.01551294808363</v>
      </c>
      <c r="BC492" s="38">
        <v>1.4320145000000001E-3</v>
      </c>
      <c r="BD492" s="38">
        <v>-13381</v>
      </c>
      <c r="BE492">
        <v>-846.79205999999999</v>
      </c>
      <c r="BF492">
        <v>-4.4002274999999998E-8</v>
      </c>
      <c r="BG492">
        <v>-105524.30955000001</v>
      </c>
      <c r="BH492">
        <v>3000</v>
      </c>
      <c r="BI492">
        <v>-2.0715000000000003</v>
      </c>
      <c r="BJ492">
        <v>55.441012184600417</v>
      </c>
      <c r="BK492">
        <v>2.7874999999999997E-4</v>
      </c>
      <c r="BL492">
        <v>0</v>
      </c>
      <c r="BM492">
        <v>0</v>
      </c>
      <c r="BN492">
        <v>0</v>
      </c>
      <c r="BO492">
        <v>-111552.5</v>
      </c>
    </row>
    <row r="493" spans="1:67">
      <c r="A493" s="37" t="s">
        <v>27</v>
      </c>
      <c r="B493" t="s">
        <v>149</v>
      </c>
      <c r="C493" t="s">
        <v>1230</v>
      </c>
      <c r="E493" s="39">
        <v>121.75700000000001</v>
      </c>
      <c r="F493">
        <v>6.6840000000000002</v>
      </c>
      <c r="G493" s="75">
        <v>0</v>
      </c>
      <c r="H493" s="77">
        <v>10.88</v>
      </c>
      <c r="I493" s="40">
        <v>2000</v>
      </c>
      <c r="J493" s="38" t="s">
        <v>1231</v>
      </c>
      <c r="K493">
        <v>903.9</v>
      </c>
      <c r="L493">
        <v>4750</v>
      </c>
      <c r="M493" t="s">
        <v>152</v>
      </c>
      <c r="N493">
        <v>7.5</v>
      </c>
      <c r="O493">
        <v>0</v>
      </c>
      <c r="P493">
        <v>0</v>
      </c>
      <c r="Q493">
        <v>0</v>
      </c>
      <c r="R493">
        <v>0</v>
      </c>
      <c r="S493">
        <v>1954</v>
      </c>
      <c r="T493">
        <v>1949</v>
      </c>
      <c r="U493">
        <v>18924</v>
      </c>
      <c r="V493" t="s">
        <v>153</v>
      </c>
      <c r="W493">
        <v>4.468</v>
      </c>
      <c r="X493">
        <v>0</v>
      </c>
      <c r="Y493">
        <v>0</v>
      </c>
      <c r="Z493">
        <v>0</v>
      </c>
      <c r="AA493">
        <v>0</v>
      </c>
      <c r="AB493">
        <v>26788</v>
      </c>
      <c r="AC493" s="41">
        <v>2000</v>
      </c>
      <c r="AD493" s="38">
        <v>1</v>
      </c>
      <c r="AE493" s="38">
        <v>82</v>
      </c>
      <c r="AF493" s="38">
        <v>1</v>
      </c>
    </row>
    <row r="494" spans="1:67">
      <c r="A494" s="38" t="s">
        <v>1232</v>
      </c>
      <c r="B494" s="38" t="s">
        <v>1233</v>
      </c>
      <c r="C494" s="38" t="s">
        <v>1234</v>
      </c>
      <c r="D494" s="38"/>
      <c r="E494" s="39">
        <v>291.51220000000001</v>
      </c>
      <c r="F494" s="38">
        <v>5.67</v>
      </c>
      <c r="G494" s="76">
        <v>-172150</v>
      </c>
      <c r="H494" s="78">
        <v>26.4</v>
      </c>
      <c r="I494" s="38">
        <v>1700</v>
      </c>
      <c r="J494" s="38" t="s">
        <v>1235</v>
      </c>
      <c r="K494" s="38">
        <v>879</v>
      </c>
      <c r="L494" s="38">
        <v>1000</v>
      </c>
      <c r="M494" s="38" t="s">
        <v>165</v>
      </c>
      <c r="N494" s="38">
        <v>25.917000000000002</v>
      </c>
      <c r="O494" s="38">
        <v>1.469E-3</v>
      </c>
      <c r="P494" s="38">
        <v>0</v>
      </c>
      <c r="Q494" s="38">
        <v>0</v>
      </c>
      <c r="R494" s="38">
        <v>0</v>
      </c>
      <c r="S494" s="38">
        <v>-7117</v>
      </c>
      <c r="T494" s="38">
        <v>928</v>
      </c>
      <c r="U494" s="38">
        <v>13500</v>
      </c>
      <c r="V494" s="38" t="s">
        <v>152</v>
      </c>
      <c r="W494" s="38">
        <v>40</v>
      </c>
      <c r="X494" s="38">
        <v>0</v>
      </c>
      <c r="Y494" s="38">
        <v>0</v>
      </c>
      <c r="Z494" s="38">
        <v>0</v>
      </c>
      <c r="AA494" s="38">
        <v>0</v>
      </c>
      <c r="AB494" s="38">
        <v>-5420</v>
      </c>
      <c r="AC494" s="42">
        <v>1700</v>
      </c>
      <c r="AD494" s="38">
        <v>6.6956502000000029</v>
      </c>
      <c r="AE494" s="38">
        <v>7.7533381367113634</v>
      </c>
      <c r="AF494" s="38">
        <v>-5.5158154999999992E-3</v>
      </c>
      <c r="AG494" s="38">
        <v>220910.5</v>
      </c>
      <c r="AH494" s="38">
        <v>747.33600000000001</v>
      </c>
      <c r="AI494" s="38">
        <v>1.5113002249999999E-6</v>
      </c>
      <c r="AJ494" s="38">
        <v>-178497.48775</v>
      </c>
      <c r="AK494" s="38">
        <v>879</v>
      </c>
      <c r="AL494" s="38">
        <v>7.9836501999999996</v>
      </c>
      <c r="AM494" s="38">
        <v>-2.8399534780262456</v>
      </c>
      <c r="AN494" s="38">
        <v>-5.9538154999999992E-3</v>
      </c>
      <c r="AO494" s="38">
        <v>61310.5</v>
      </c>
      <c r="AP494" s="38">
        <v>747.33600000000001</v>
      </c>
      <c r="AQ494" s="38">
        <v>1.5113002249999999E-6</v>
      </c>
      <c r="AR494" s="38">
        <v>-176341.48775</v>
      </c>
      <c r="AS494" s="38">
        <v>903.9</v>
      </c>
      <c r="AT494" s="38">
        <v>8.3536500000000018</v>
      </c>
      <c r="AU494" s="38">
        <v>1.5758379064475179</v>
      </c>
      <c r="AV494" s="38">
        <v>-2.1645155000000003E-3</v>
      </c>
      <c r="AW494" s="38">
        <v>109783.5</v>
      </c>
      <c r="AX494" s="38">
        <v>747.33600000000001</v>
      </c>
      <c r="AY494" s="38">
        <v>4.8600225000000001E-8</v>
      </c>
      <c r="AZ494" s="38">
        <v>-184678.76814999999</v>
      </c>
      <c r="BA494" s="38">
        <v>928</v>
      </c>
      <c r="BB494" s="38">
        <v>-5.7293499999999966</v>
      </c>
      <c r="BC494" s="38">
        <v>94.614546006172091</v>
      </c>
      <c r="BD494" s="38">
        <v>-6.9551550000000002E-4</v>
      </c>
      <c r="BE494" s="38">
        <v>109783.5</v>
      </c>
      <c r="BF494" s="38">
        <v>747.33600000000001</v>
      </c>
      <c r="BG494" s="38">
        <v>4.8600225000000001E-8</v>
      </c>
      <c r="BH494" s="38">
        <v>-182981.76814999999</v>
      </c>
      <c r="BI494" s="42">
        <v>1700</v>
      </c>
      <c r="BJ494" s="38">
        <v>2</v>
      </c>
      <c r="BK494" s="38">
        <v>82</v>
      </c>
      <c r="BL494" s="38">
        <v>2</v>
      </c>
      <c r="BM494" s="38">
        <v>65</v>
      </c>
      <c r="BN494" s="38">
        <v>1.5</v>
      </c>
    </row>
    <row r="495" spans="1:67">
      <c r="A495" s="38" t="s">
        <v>1232</v>
      </c>
      <c r="B495" s="38" t="s">
        <v>1236</v>
      </c>
      <c r="C495" s="38" t="s">
        <v>1234</v>
      </c>
      <c r="D495" s="38"/>
      <c r="E495" s="39">
        <v>291.51220000000001</v>
      </c>
      <c r="F495" s="38">
        <v>5.2</v>
      </c>
      <c r="G495" s="76">
        <v>-169400</v>
      </c>
      <c r="H495" s="78">
        <v>29.4</v>
      </c>
      <c r="I495" s="38">
        <v>928</v>
      </c>
      <c r="J495" s="38" t="s">
        <v>1235</v>
      </c>
      <c r="K495" s="42">
        <v>928</v>
      </c>
      <c r="L495" s="38">
        <v>6.6506502000000012</v>
      </c>
      <c r="M495" s="38">
        <v>5.0433538438439314</v>
      </c>
      <c r="N495" s="38">
        <v>-5.4788154999999995E-3</v>
      </c>
      <c r="O495" s="38">
        <v>221860.5</v>
      </c>
      <c r="P495" s="38">
        <v>747.33600000000001</v>
      </c>
      <c r="Q495" s="38">
        <v>1.5113002249999999E-6</v>
      </c>
      <c r="R495" s="38">
        <v>-175764.48775</v>
      </c>
      <c r="S495" s="38">
        <v>903.9</v>
      </c>
      <c r="T495" s="38">
        <v>7.0206500000000034</v>
      </c>
      <c r="U495" s="38">
        <v>9.4591452283176523</v>
      </c>
      <c r="V495" s="38">
        <v>-1.6895155000000001E-3</v>
      </c>
      <c r="W495" s="38">
        <v>270333.5</v>
      </c>
      <c r="X495" s="38">
        <v>747.33600000000001</v>
      </c>
      <c r="Y495" s="38">
        <v>4.8600225000000001E-8</v>
      </c>
      <c r="Z495" s="38">
        <v>-184101.76814999999</v>
      </c>
      <c r="AA495" s="42">
        <v>928</v>
      </c>
      <c r="AB495" s="38">
        <v>2</v>
      </c>
      <c r="AC495" s="38">
        <v>82</v>
      </c>
      <c r="AD495" s="38">
        <v>2</v>
      </c>
      <c r="AE495" s="38">
        <v>65</v>
      </c>
      <c r="AF495" s="38">
        <v>1.5</v>
      </c>
    </row>
    <row r="496" spans="1:67">
      <c r="A496" s="38" t="s">
        <v>1237</v>
      </c>
      <c r="B496" s="38" t="s">
        <v>155</v>
      </c>
      <c r="C496" s="38" t="s">
        <v>1238</v>
      </c>
      <c r="D496" s="38"/>
      <c r="E496" s="39">
        <v>307.51159999999999</v>
      </c>
      <c r="F496" s="38">
        <v>5.85</v>
      </c>
      <c r="G496" s="76">
        <v>-216900</v>
      </c>
      <c r="H496" s="78">
        <v>30.35</v>
      </c>
      <c r="I496" s="38">
        <v>1200</v>
      </c>
      <c r="J496" s="38" t="s">
        <v>1235</v>
      </c>
      <c r="K496" s="42">
        <v>1200</v>
      </c>
      <c r="L496" s="38">
        <v>19.493401200000001</v>
      </c>
      <c r="M496" s="38">
        <v>-85.405430373170361</v>
      </c>
      <c r="N496" s="38">
        <v>-7.661574E-3</v>
      </c>
      <c r="O496" s="38">
        <v>426475.5</v>
      </c>
      <c r="P496" s="38">
        <v>1838.086</v>
      </c>
      <c r="Q496" s="38">
        <v>1.5275003E-6</v>
      </c>
      <c r="R496" s="38">
        <v>-230418.24460000001</v>
      </c>
      <c r="S496" s="38">
        <v>903.9</v>
      </c>
      <c r="T496" s="38">
        <v>19.863400999999996</v>
      </c>
      <c r="U496" s="38">
        <v>-80.989638988696527</v>
      </c>
      <c r="V496" s="38">
        <v>-3.8722740000000002E-3</v>
      </c>
      <c r="W496" s="38">
        <v>474948.5</v>
      </c>
      <c r="X496" s="38">
        <v>1838.086</v>
      </c>
      <c r="Y496" s="38">
        <v>6.4800300000000001E-8</v>
      </c>
      <c r="Z496" s="38">
        <v>-238755.52499999999</v>
      </c>
      <c r="AA496" s="42">
        <v>1200</v>
      </c>
      <c r="AB496" s="38">
        <v>2</v>
      </c>
      <c r="AC496" s="38">
        <v>82</v>
      </c>
      <c r="AD496" s="38">
        <v>2</v>
      </c>
      <c r="AE496" s="38">
        <v>65</v>
      </c>
      <c r="AF496" s="38">
        <v>2</v>
      </c>
    </row>
    <row r="497" spans="1:55">
      <c r="A497" s="38" t="s">
        <v>1239</v>
      </c>
      <c r="B497" s="38" t="s">
        <v>155</v>
      </c>
      <c r="C497" s="38" t="s">
        <v>1240</v>
      </c>
      <c r="D497" s="38"/>
      <c r="E497" s="39">
        <v>323.51100000000002</v>
      </c>
      <c r="F497" s="38">
        <v>3.8</v>
      </c>
      <c r="G497" s="76">
        <v>-232300</v>
      </c>
      <c r="H497" s="78">
        <v>29.86</v>
      </c>
      <c r="I497" s="38">
        <v>700</v>
      </c>
      <c r="J497" s="38" t="s">
        <v>1235</v>
      </c>
      <c r="K497" s="42">
        <v>700</v>
      </c>
      <c r="L497" s="38">
        <v>7.9923482000000021</v>
      </c>
      <c r="M497" s="38">
        <v>27.630775591257361</v>
      </c>
      <c r="N497" s="38">
        <v>3.8853875000000003E-3</v>
      </c>
      <c r="O497" s="38">
        <v>433305</v>
      </c>
      <c r="P497" s="38">
        <v>1245.56</v>
      </c>
      <c r="Q497" s="38">
        <v>-9.6679462500000009E-7</v>
      </c>
      <c r="R497" s="38">
        <v>-243283.00145000001</v>
      </c>
      <c r="S497" s="42">
        <v>700</v>
      </c>
      <c r="T497" s="38">
        <v>2</v>
      </c>
      <c r="U497" s="38">
        <v>82</v>
      </c>
      <c r="V497" s="38">
        <v>2</v>
      </c>
      <c r="W497" s="38">
        <v>65</v>
      </c>
      <c r="X497" s="38">
        <v>2.5</v>
      </c>
    </row>
    <row r="498" spans="1:55">
      <c r="A498" s="38" t="s">
        <v>1241</v>
      </c>
      <c r="B498" s="38" t="s">
        <v>184</v>
      </c>
      <c r="C498" s="38" t="s">
        <v>1242</v>
      </c>
      <c r="D498" s="38"/>
      <c r="E498" s="39">
        <v>487.02800000000002</v>
      </c>
      <c r="F498" s="38">
        <v>1.9910000000000001E-2</v>
      </c>
      <c r="G498" s="76">
        <v>49000</v>
      </c>
      <c r="H498" s="78">
        <v>83.652000000000001</v>
      </c>
      <c r="I498" s="38">
        <v>2000</v>
      </c>
      <c r="J498" s="38" t="s">
        <v>1243</v>
      </c>
      <c r="K498" s="42">
        <v>2000</v>
      </c>
      <c r="L498" s="38">
        <v>9.4440004000000002</v>
      </c>
      <c r="M498" s="38">
        <v>-100.48822021832848</v>
      </c>
      <c r="N498" s="38">
        <v>-7.5955999999999992E-3</v>
      </c>
      <c r="O498" s="38">
        <v>-75846</v>
      </c>
      <c r="P498" s="38">
        <v>0</v>
      </c>
      <c r="Q498" s="38">
        <v>2.9254E-6</v>
      </c>
      <c r="R498" s="38">
        <v>51804.565600000002</v>
      </c>
      <c r="S498" s="38">
        <v>903.9</v>
      </c>
      <c r="T498" s="38">
        <v>10.184000000000001</v>
      </c>
      <c r="U498" s="38">
        <v>-91.656637449380838</v>
      </c>
      <c r="V498" s="38">
        <v>-1.7E-5</v>
      </c>
      <c r="W498" s="38">
        <v>21100</v>
      </c>
      <c r="X498" s="38">
        <v>0</v>
      </c>
      <c r="Y498" s="38">
        <v>0</v>
      </c>
      <c r="Z498" s="38">
        <v>35130.004799999995</v>
      </c>
      <c r="AA498" s="38">
        <v>1860</v>
      </c>
      <c r="AB498" s="38">
        <v>-19.815999999999999</v>
      </c>
      <c r="AC498" s="38">
        <v>461.89544696976782</v>
      </c>
      <c r="AD498" s="38">
        <v>-1.7E-5</v>
      </c>
      <c r="AE498" s="38">
        <v>21100</v>
      </c>
      <c r="AF498" s="38">
        <v>0</v>
      </c>
      <c r="AG498" s="38">
        <v>0</v>
      </c>
      <c r="AH498" s="38">
        <v>42949</v>
      </c>
      <c r="AI498" s="42">
        <v>2000</v>
      </c>
      <c r="AJ498" s="38">
        <v>1</v>
      </c>
      <c r="AK498" s="38">
        <v>82</v>
      </c>
      <c r="AL498" s="38">
        <v>4</v>
      </c>
    </row>
    <row r="499" spans="1:55">
      <c r="A499" s="38" t="s">
        <v>1244</v>
      </c>
      <c r="B499" s="38" t="s">
        <v>184</v>
      </c>
      <c r="C499" s="38" t="s">
        <v>1245</v>
      </c>
      <c r="D499" s="38"/>
      <c r="E499" s="39">
        <v>583.02440000000001</v>
      </c>
      <c r="F499" s="38">
        <v>2.384E-2</v>
      </c>
      <c r="G499" s="76">
        <v>-290520</v>
      </c>
      <c r="H499" s="78">
        <v>106.14</v>
      </c>
      <c r="I499" s="38">
        <v>1000</v>
      </c>
      <c r="J499" s="38" t="s">
        <v>1235</v>
      </c>
      <c r="K499" s="42">
        <v>1000</v>
      </c>
      <c r="L499" s="38">
        <v>-3.264098599999997</v>
      </c>
      <c r="M499" s="38">
        <v>113.11837602087758</v>
      </c>
      <c r="N499" s="38">
        <v>-6.6433309999999988E-3</v>
      </c>
      <c r="O499" s="38">
        <v>311915</v>
      </c>
      <c r="P499" s="38">
        <v>-6.8220200000000659</v>
      </c>
      <c r="Q499" s="38">
        <v>3.0226004499999998E-6</v>
      </c>
      <c r="R499" s="38">
        <v>-293956.9755</v>
      </c>
      <c r="S499" s="38">
        <v>903.9</v>
      </c>
      <c r="T499" s="38">
        <v>-2.5240989999999925</v>
      </c>
      <c r="U499" s="38">
        <v>121.94995878982499</v>
      </c>
      <c r="V499" s="38">
        <v>9.3526899999999986E-4</v>
      </c>
      <c r="W499" s="38">
        <v>408861</v>
      </c>
      <c r="X499" s="38">
        <v>-6.8220200000000659</v>
      </c>
      <c r="Y499" s="38">
        <v>9.7200450000000001E-8</v>
      </c>
      <c r="Z499" s="38">
        <v>-310631.53629999998</v>
      </c>
      <c r="AA499" s="42">
        <v>1000</v>
      </c>
      <c r="AB499" s="38">
        <v>2</v>
      </c>
      <c r="AC499" s="38">
        <v>82</v>
      </c>
      <c r="AD499" s="38">
        <v>4</v>
      </c>
      <c r="AE499" s="38">
        <v>65</v>
      </c>
      <c r="AF499" s="38">
        <v>3</v>
      </c>
    </row>
    <row r="500" spans="1:55">
      <c r="A500" s="37" t="s">
        <v>1246</v>
      </c>
      <c r="B500" t="s">
        <v>149</v>
      </c>
      <c r="C500" t="s">
        <v>1247</v>
      </c>
      <c r="E500" s="39">
        <v>78.959999999999994</v>
      </c>
      <c r="F500">
        <v>4.8</v>
      </c>
      <c r="G500" s="75">
        <v>0</v>
      </c>
      <c r="H500" s="77">
        <v>10.14</v>
      </c>
      <c r="I500">
        <v>2000</v>
      </c>
      <c r="J500" s="38" t="s">
        <v>1248</v>
      </c>
      <c r="K500">
        <v>494.3</v>
      </c>
      <c r="L500">
        <v>1472</v>
      </c>
      <c r="M500" t="s">
        <v>152</v>
      </c>
      <c r="N500">
        <v>17.922999999999998</v>
      </c>
      <c r="O500">
        <v>-1.1259E-2</v>
      </c>
      <c r="P500">
        <v>366135</v>
      </c>
      <c r="Q500">
        <v>0</v>
      </c>
      <c r="R500" s="51">
        <v>4.48927E-6</v>
      </c>
      <c r="S500">
        <v>-4685.3155999999999</v>
      </c>
      <c r="T500">
        <v>1016.55</v>
      </c>
      <c r="U500">
        <v>13283</v>
      </c>
      <c r="V500" t="s">
        <v>153</v>
      </c>
      <c r="W500">
        <v>5.3319998000000002</v>
      </c>
      <c r="X500">
        <v>-1.595E-4</v>
      </c>
      <c r="Y500">
        <v>29950</v>
      </c>
      <c r="Z500">
        <v>0</v>
      </c>
      <c r="AA500">
        <v>0</v>
      </c>
      <c r="AB500">
        <v>14973.712</v>
      </c>
      <c r="AC500" s="41">
        <v>2000</v>
      </c>
      <c r="AD500" s="38">
        <v>1</v>
      </c>
      <c r="AE500" s="38">
        <v>84</v>
      </c>
      <c r="AF500" s="38">
        <v>1</v>
      </c>
    </row>
    <row r="501" spans="1:55">
      <c r="A501" s="38" t="s">
        <v>1246</v>
      </c>
      <c r="B501" s="38" t="s">
        <v>184</v>
      </c>
      <c r="C501" s="38" t="s">
        <v>1247</v>
      </c>
      <c r="D501" s="38"/>
      <c r="E501" s="39">
        <v>78.959999999999994</v>
      </c>
      <c r="F501" s="38">
        <v>3.2299999999999998E-3</v>
      </c>
      <c r="G501" s="76">
        <v>56250</v>
      </c>
      <c r="H501" s="78">
        <v>42.21</v>
      </c>
      <c r="I501" s="38">
        <v>2000</v>
      </c>
      <c r="J501" s="38" t="s">
        <v>1249</v>
      </c>
      <c r="K501" s="42">
        <v>2000</v>
      </c>
      <c r="L501" s="38">
        <v>0.32999990000000068</v>
      </c>
      <c r="M501" s="38">
        <v>-34.845739467645814</v>
      </c>
      <c r="N501" s="38">
        <v>1.005E-3</v>
      </c>
      <c r="O501" s="38">
        <v>3000</v>
      </c>
      <c r="P501" s="38">
        <v>0</v>
      </c>
      <c r="Q501" s="38">
        <v>0</v>
      </c>
      <c r="R501" s="38">
        <v>56417.7448</v>
      </c>
      <c r="S501" s="38">
        <v>494.3</v>
      </c>
      <c r="T501" s="38">
        <v>12.790999999999999</v>
      </c>
      <c r="U501" s="38">
        <v>-111.68662248951965</v>
      </c>
      <c r="V501" s="38">
        <v>-1.1438E-2</v>
      </c>
      <c r="W501" s="38">
        <v>-172017.5</v>
      </c>
      <c r="X501" s="38">
        <v>0</v>
      </c>
      <c r="Y501" s="38">
        <v>2.244635E-6</v>
      </c>
      <c r="Z501" s="38">
        <v>59315.315600000002</v>
      </c>
      <c r="AA501" s="38">
        <v>1016.55</v>
      </c>
      <c r="AB501" s="38">
        <v>0.1999998000000005</v>
      </c>
      <c r="AC501" s="38">
        <v>-14.291741319746816</v>
      </c>
      <c r="AD501" s="38">
        <v>-3.3849999999999999E-4</v>
      </c>
      <c r="AE501" s="38">
        <v>-3925</v>
      </c>
      <c r="AF501" s="38">
        <v>0</v>
      </c>
      <c r="AG501" s="38">
        <v>0</v>
      </c>
      <c r="AH501" s="38">
        <v>39656.288</v>
      </c>
      <c r="AI501" s="42">
        <v>2000</v>
      </c>
      <c r="AJ501" s="38">
        <v>1</v>
      </c>
      <c r="AK501" s="38">
        <v>84</v>
      </c>
      <c r="AL501" s="38">
        <v>1</v>
      </c>
    </row>
    <row r="502" spans="1:55">
      <c r="A502" s="38" t="s">
        <v>1250</v>
      </c>
      <c r="B502" s="38" t="s">
        <v>184</v>
      </c>
      <c r="C502" s="38" t="s">
        <v>1251</v>
      </c>
      <c r="D502" s="38"/>
      <c r="E502" s="39">
        <v>157.91999999999999</v>
      </c>
      <c r="F502" s="38">
        <v>6.4599999999999996E-3</v>
      </c>
      <c r="G502" s="76">
        <v>33300</v>
      </c>
      <c r="H502" s="78">
        <v>58.2</v>
      </c>
      <c r="I502" s="38">
        <v>2000</v>
      </c>
      <c r="J502" s="38" t="s">
        <v>1249</v>
      </c>
      <c r="K502" s="42">
        <v>2000</v>
      </c>
      <c r="L502" s="38">
        <v>0.259999800000001</v>
      </c>
      <c r="M502" s="38">
        <v>-41.107827353047753</v>
      </c>
      <c r="N502" s="38">
        <v>2.6869999999999997E-3</v>
      </c>
      <c r="O502" s="38">
        <v>13850</v>
      </c>
      <c r="P502" s="38">
        <v>0</v>
      </c>
      <c r="Q502" s="38">
        <v>0</v>
      </c>
      <c r="R502" s="38">
        <v>33523.489600000001</v>
      </c>
      <c r="S502" s="38">
        <v>494.3</v>
      </c>
      <c r="T502" s="38">
        <v>25.181999999999995</v>
      </c>
      <c r="U502" s="38">
        <v>-194.7895933967954</v>
      </c>
      <c r="V502" s="38">
        <v>-2.2199E-2</v>
      </c>
      <c r="W502" s="38">
        <v>-336185</v>
      </c>
      <c r="X502" s="38">
        <v>0</v>
      </c>
      <c r="Y502" s="38">
        <v>4.48927E-6</v>
      </c>
      <c r="Z502" s="38">
        <v>39318.631200000003</v>
      </c>
      <c r="AA502" s="38">
        <v>1016.55</v>
      </c>
      <c r="AB502" s="38">
        <v>-3.9999999934536845E-7</v>
      </c>
      <c r="AC502" s="38">
        <v>1.6894275025976561E-4</v>
      </c>
      <c r="AD502" s="38">
        <v>0</v>
      </c>
      <c r="AE502" s="38">
        <v>0</v>
      </c>
      <c r="AF502" s="38">
        <v>0</v>
      </c>
      <c r="AG502" s="38">
        <v>0</v>
      </c>
      <c r="AH502" s="38">
        <v>0.57600000000093132</v>
      </c>
      <c r="AI502" s="42">
        <v>2000</v>
      </c>
      <c r="AJ502" s="38">
        <v>1</v>
      </c>
      <c r="AK502" s="38">
        <v>84</v>
      </c>
      <c r="AL502" s="38">
        <v>2</v>
      </c>
    </row>
    <row r="503" spans="1:55">
      <c r="A503" s="38" t="s">
        <v>1252</v>
      </c>
      <c r="B503" s="38" t="s">
        <v>184</v>
      </c>
      <c r="C503" s="38" t="s">
        <v>1253</v>
      </c>
      <c r="D503" s="38"/>
      <c r="E503" s="39">
        <v>236.88</v>
      </c>
      <c r="F503" s="38">
        <v>9.6900000000000007E-3</v>
      </c>
      <c r="G503" s="76">
        <v>42100</v>
      </c>
      <c r="H503" s="78">
        <v>75.27</v>
      </c>
      <c r="I503" s="38">
        <v>2000</v>
      </c>
      <c r="J503" s="38" t="s">
        <v>1249</v>
      </c>
      <c r="K503" s="42">
        <v>2000</v>
      </c>
      <c r="L503" s="38">
        <v>2.4819996999999994</v>
      </c>
      <c r="M503" s="38">
        <v>-63.348665244465465</v>
      </c>
      <c r="N503" s="38">
        <v>3.1909999999999994E-3</v>
      </c>
      <c r="O503" s="38">
        <v>2450</v>
      </c>
      <c r="P503" s="38">
        <v>0</v>
      </c>
      <c r="Q503" s="38">
        <v>0</v>
      </c>
      <c r="R503" s="38">
        <v>43107.234400000001</v>
      </c>
      <c r="S503" s="38">
        <v>494.3</v>
      </c>
      <c r="T503" s="38">
        <v>39.865000000000002</v>
      </c>
      <c r="U503" s="38">
        <v>-293.87131431008692</v>
      </c>
      <c r="V503" s="38">
        <v>-3.4138000000000002E-2</v>
      </c>
      <c r="W503" s="38">
        <v>-522602.5</v>
      </c>
      <c r="X503" s="38">
        <v>0</v>
      </c>
      <c r="Y503" s="38">
        <v>6.7339050000000004E-6</v>
      </c>
      <c r="Z503" s="38">
        <v>51799.946799999998</v>
      </c>
      <c r="AA503" s="38">
        <v>1016.55</v>
      </c>
      <c r="AB503" s="38">
        <v>2.0919994000000006</v>
      </c>
      <c r="AC503" s="38">
        <v>-1.686670800768483</v>
      </c>
      <c r="AD503" s="38">
        <v>-8.3949999999999997E-4</v>
      </c>
      <c r="AE503" s="38">
        <v>-18325</v>
      </c>
      <c r="AF503" s="38">
        <v>0</v>
      </c>
      <c r="AG503" s="38">
        <v>0</v>
      </c>
      <c r="AH503" s="38">
        <v>-7177.1359999999986</v>
      </c>
      <c r="AI503" s="42">
        <v>2000</v>
      </c>
      <c r="AJ503" s="38">
        <v>1</v>
      </c>
      <c r="AK503" s="38">
        <v>84</v>
      </c>
      <c r="AL503" s="38">
        <v>3</v>
      </c>
    </row>
    <row r="504" spans="1:55">
      <c r="A504" s="38" t="s">
        <v>1254</v>
      </c>
      <c r="B504" s="38" t="s">
        <v>184</v>
      </c>
      <c r="C504" s="38" t="s">
        <v>1255</v>
      </c>
      <c r="D504" s="38"/>
      <c r="E504" s="39">
        <v>315.83999999999997</v>
      </c>
      <c r="F504" s="38">
        <v>1.2919999999999999E-2</v>
      </c>
      <c r="G504" s="76">
        <v>43800</v>
      </c>
      <c r="H504" s="78">
        <v>90.61</v>
      </c>
      <c r="I504" s="38">
        <v>2000</v>
      </c>
      <c r="J504" s="38" t="s">
        <v>1249</v>
      </c>
      <c r="K504" s="42">
        <v>2000</v>
      </c>
      <c r="L504" s="38">
        <v>1.9799996000000029</v>
      </c>
      <c r="M504" s="38">
        <v>-66.157814470276378</v>
      </c>
      <c r="N504" s="38">
        <v>4.7359999999999998E-3</v>
      </c>
      <c r="O504" s="38">
        <v>-2000</v>
      </c>
      <c r="P504" s="38">
        <v>0</v>
      </c>
      <c r="Q504" s="38">
        <v>0</v>
      </c>
      <c r="R504" s="38">
        <v>44824.979200000002</v>
      </c>
      <c r="S504" s="38">
        <v>494.3</v>
      </c>
      <c r="T504" s="38">
        <v>51.823999999999998</v>
      </c>
      <c r="U504" s="38">
        <v>-373.52134655777166</v>
      </c>
      <c r="V504" s="38">
        <v>-4.5036E-2</v>
      </c>
      <c r="W504" s="38">
        <v>-702070</v>
      </c>
      <c r="X504" s="38">
        <v>0</v>
      </c>
      <c r="Y504" s="38">
        <v>8.9785399999999999E-6</v>
      </c>
      <c r="Z504" s="38">
        <v>56415.2624</v>
      </c>
      <c r="AA504" s="38">
        <v>1016.55</v>
      </c>
      <c r="AB504" s="38">
        <v>1.4599992000000022</v>
      </c>
      <c r="AC504" s="38">
        <v>16.058178121319607</v>
      </c>
      <c r="AD504" s="38">
        <v>-6.38E-4</v>
      </c>
      <c r="AE504" s="38">
        <v>-29700</v>
      </c>
      <c r="AF504" s="38">
        <v>0</v>
      </c>
      <c r="AG504" s="38">
        <v>0</v>
      </c>
      <c r="AH504" s="38">
        <v>-22220.847999999998</v>
      </c>
      <c r="AI504" s="42">
        <v>2000</v>
      </c>
      <c r="AJ504" s="38">
        <v>1</v>
      </c>
      <c r="AK504" s="38">
        <v>84</v>
      </c>
      <c r="AL504" s="38">
        <v>4</v>
      </c>
    </row>
    <row r="505" spans="1:55">
      <c r="A505" s="38" t="s">
        <v>1256</v>
      </c>
      <c r="B505" s="38" t="s">
        <v>184</v>
      </c>
      <c r="C505" s="38" t="s">
        <v>1257</v>
      </c>
      <c r="D505" s="38"/>
      <c r="E505" s="39">
        <v>394.8</v>
      </c>
      <c r="F505" s="38">
        <v>1.6150000000000001E-2</v>
      </c>
      <c r="G505" s="76">
        <v>33000</v>
      </c>
      <c r="H505" s="78">
        <v>92.08</v>
      </c>
      <c r="I505" s="38">
        <v>2000</v>
      </c>
      <c r="J505" s="38" t="s">
        <v>1249</v>
      </c>
      <c r="K505" s="42">
        <v>2000</v>
      </c>
      <c r="L505" s="38">
        <v>1.4989985000000026</v>
      </c>
      <c r="M505" s="38">
        <v>-54.597507245363502</v>
      </c>
      <c r="N505" s="38">
        <v>5.9150000000000001E-3</v>
      </c>
      <c r="O505" s="38">
        <v>31050</v>
      </c>
      <c r="P505" s="38">
        <v>0</v>
      </c>
      <c r="Q505" s="38">
        <v>0</v>
      </c>
      <c r="R505" s="38">
        <v>33764.724000000002</v>
      </c>
      <c r="S505" s="38">
        <v>494.3</v>
      </c>
      <c r="T505" s="38">
        <v>63.80399899999999</v>
      </c>
      <c r="U505" s="38">
        <v>-438.8019223547326</v>
      </c>
      <c r="V505" s="38">
        <v>-5.6299999999999996E-2</v>
      </c>
      <c r="W505" s="38">
        <v>-844037.5</v>
      </c>
      <c r="X505" s="38">
        <v>0</v>
      </c>
      <c r="Y505" s="38">
        <v>1.1223174999999999E-5</v>
      </c>
      <c r="Z505" s="38">
        <v>48252.578000000001</v>
      </c>
      <c r="AA505" s="38">
        <v>1016.55</v>
      </c>
      <c r="AB505" s="38">
        <v>0.84899799999999814</v>
      </c>
      <c r="AC505" s="38">
        <v>48.172483494131505</v>
      </c>
      <c r="AD505" s="38">
        <v>-8.0250000000000004E-4</v>
      </c>
      <c r="AE505" s="38">
        <v>-3575</v>
      </c>
      <c r="AF505" s="38">
        <v>0</v>
      </c>
      <c r="AG505" s="38">
        <v>0</v>
      </c>
      <c r="AH505" s="38">
        <v>-50042.559999999998</v>
      </c>
      <c r="AI505" s="42">
        <v>2000</v>
      </c>
      <c r="AJ505" s="38">
        <v>1</v>
      </c>
      <c r="AK505" s="38">
        <v>84</v>
      </c>
      <c r="AL505" s="38">
        <v>5</v>
      </c>
    </row>
    <row r="506" spans="1:55">
      <c r="A506" s="38" t="s">
        <v>1258</v>
      </c>
      <c r="B506" s="38" t="s">
        <v>184</v>
      </c>
      <c r="C506" s="38" t="s">
        <v>1259</v>
      </c>
      <c r="D506" s="38"/>
      <c r="E506" s="39">
        <v>473.76</v>
      </c>
      <c r="F506" s="38">
        <v>1.9380000000000001E-2</v>
      </c>
      <c r="G506" s="76">
        <v>32300</v>
      </c>
      <c r="H506" s="78">
        <v>103.61</v>
      </c>
      <c r="I506" s="38">
        <v>2000</v>
      </c>
      <c r="J506" s="38" t="s">
        <v>1249</v>
      </c>
      <c r="K506" s="42">
        <v>2000</v>
      </c>
      <c r="L506" s="38">
        <v>0.99399939999999987</v>
      </c>
      <c r="M506" s="38">
        <v>-53.404650198352016</v>
      </c>
      <c r="N506" s="38">
        <v>7.0999999999999995E-3</v>
      </c>
      <c r="O506" s="38">
        <v>22800</v>
      </c>
      <c r="P506" s="38">
        <v>0</v>
      </c>
      <c r="Q506" s="38">
        <v>0</v>
      </c>
      <c r="R506" s="38">
        <v>33074.468800000002</v>
      </c>
      <c r="S506" s="38">
        <v>494.3</v>
      </c>
      <c r="T506" s="38">
        <v>75.760000000000005</v>
      </c>
      <c r="U506" s="38">
        <v>-514.44994832959492</v>
      </c>
      <c r="V506" s="38">
        <v>-6.7558000000000007E-2</v>
      </c>
      <c r="W506" s="38">
        <v>-1027305</v>
      </c>
      <c r="X506" s="38">
        <v>0</v>
      </c>
      <c r="Y506" s="38">
        <v>1.3467810000000001E-5</v>
      </c>
      <c r="Z506" s="38">
        <v>50459.893599999996</v>
      </c>
      <c r="AA506" s="38">
        <v>1016.55</v>
      </c>
      <c r="AB506" s="38">
        <v>0.21399880000000238</v>
      </c>
      <c r="AC506" s="38">
        <v>69.919338689041936</v>
      </c>
      <c r="AD506" s="38">
        <v>-9.6099999999999994E-4</v>
      </c>
      <c r="AE506" s="38">
        <v>-18750</v>
      </c>
      <c r="AF506" s="38">
        <v>0</v>
      </c>
      <c r="AG506" s="38">
        <v>0</v>
      </c>
      <c r="AH506" s="38">
        <v>-67494.271999999997</v>
      </c>
      <c r="AI506" s="42">
        <v>2000</v>
      </c>
      <c r="AJ506" s="38">
        <v>1</v>
      </c>
      <c r="AK506" s="38">
        <v>84</v>
      </c>
      <c r="AL506" s="38">
        <v>6</v>
      </c>
    </row>
    <row r="507" spans="1:55">
      <c r="A507" s="38" t="s">
        <v>1260</v>
      </c>
      <c r="B507" s="38" t="s">
        <v>184</v>
      </c>
      <c r="C507" s="38" t="s">
        <v>1261</v>
      </c>
      <c r="D507" s="38"/>
      <c r="E507" s="39">
        <v>552.72</v>
      </c>
      <c r="F507" s="38">
        <v>2.2610000000000002E-2</v>
      </c>
      <c r="G507" s="76">
        <v>34400</v>
      </c>
      <c r="H507" s="78">
        <v>116.24</v>
      </c>
      <c r="I507" s="38">
        <v>2000</v>
      </c>
      <c r="J507" s="38" t="s">
        <v>1249</v>
      </c>
      <c r="K507" s="42">
        <v>2000</v>
      </c>
      <c r="L507" s="38">
        <v>0.48300030000000049</v>
      </c>
      <c r="M507" s="38">
        <v>-52.943923596845977</v>
      </c>
      <c r="N507" s="38">
        <v>8.2920000000000008E-3</v>
      </c>
      <c r="O507" s="38">
        <v>44050</v>
      </c>
      <c r="P507" s="38">
        <v>0</v>
      </c>
      <c r="Q507" s="38">
        <v>0</v>
      </c>
      <c r="R507" s="38">
        <v>34985.213600000003</v>
      </c>
      <c r="S507" s="38">
        <v>494.3</v>
      </c>
      <c r="T507" s="38">
        <v>87.710000999999977</v>
      </c>
      <c r="U507" s="38">
        <v>-590.83010474996274</v>
      </c>
      <c r="V507" s="38">
        <v>-7.880899999999999E-2</v>
      </c>
      <c r="W507" s="38">
        <v>-1181072.5</v>
      </c>
      <c r="X507" s="38">
        <v>0</v>
      </c>
      <c r="Y507" s="38">
        <v>1.5712444999999999E-5</v>
      </c>
      <c r="Z507" s="38">
        <v>55268.209199999998</v>
      </c>
      <c r="AA507" s="38">
        <v>1016.55</v>
      </c>
      <c r="AB507" s="38">
        <v>-0.42700039999999717</v>
      </c>
      <c r="AC507" s="38">
        <v>90.934063438446998</v>
      </c>
      <c r="AD507" s="38">
        <v>-1.1125E-3</v>
      </c>
      <c r="AE507" s="38">
        <v>-4425</v>
      </c>
      <c r="AF507" s="38">
        <v>0</v>
      </c>
      <c r="AG507" s="38">
        <v>0</v>
      </c>
      <c r="AH507" s="38">
        <v>-82344.983999999997</v>
      </c>
      <c r="AI507" s="42">
        <v>2000</v>
      </c>
      <c r="AJ507" s="38">
        <v>1</v>
      </c>
      <c r="AK507" s="38">
        <v>84</v>
      </c>
      <c r="AL507" s="38">
        <v>7</v>
      </c>
    </row>
    <row r="508" spans="1:55">
      <c r="A508" s="38" t="s">
        <v>1262</v>
      </c>
      <c r="B508" s="38" t="s">
        <v>184</v>
      </c>
      <c r="C508" s="38" t="s">
        <v>1263</v>
      </c>
      <c r="D508" s="38"/>
      <c r="E508" s="39">
        <v>631.67999999999995</v>
      </c>
      <c r="F508" s="38">
        <v>2.5839999999999998E-2</v>
      </c>
      <c r="G508" s="76">
        <v>37000</v>
      </c>
      <c r="H508" s="78">
        <v>126.95</v>
      </c>
      <c r="I508" s="38">
        <v>2000</v>
      </c>
      <c r="J508" s="38" t="s">
        <v>1249</v>
      </c>
      <c r="K508" s="42">
        <v>2000</v>
      </c>
      <c r="L508" s="38">
        <v>0.30360020000000532</v>
      </c>
      <c r="M508" s="38">
        <v>-53.918982656941523</v>
      </c>
      <c r="N508" s="38">
        <v>9.4283553999999995E-3</v>
      </c>
      <c r="O508" s="38">
        <v>37111</v>
      </c>
      <c r="P508" s="38">
        <v>29.386399999999998</v>
      </c>
      <c r="Q508" s="38">
        <v>0</v>
      </c>
      <c r="R508" s="38">
        <v>37425.958400000003</v>
      </c>
      <c r="S508" s="38">
        <v>494.3</v>
      </c>
      <c r="T508" s="38">
        <v>99.991600999999989</v>
      </c>
      <c r="U508" s="38">
        <v>-668.64604683193227</v>
      </c>
      <c r="V508" s="38">
        <v>-9.0115644600000003E-2</v>
      </c>
      <c r="W508" s="38">
        <v>-1363029</v>
      </c>
      <c r="X508" s="38">
        <v>29.386399999999998</v>
      </c>
      <c r="Y508" s="38">
        <v>1.795708E-5</v>
      </c>
      <c r="Z508" s="38">
        <v>60606.524799999999</v>
      </c>
      <c r="AA508" s="38">
        <v>1016.55</v>
      </c>
      <c r="AB508" s="38">
        <v>-0.73640059999999607</v>
      </c>
      <c r="AC508" s="38">
        <v>110.51300252625035</v>
      </c>
      <c r="AD508" s="38">
        <v>-1.3196446E-3</v>
      </c>
      <c r="AE508" s="38">
        <v>-18289</v>
      </c>
      <c r="AF508" s="38">
        <v>29.386399999999998</v>
      </c>
      <c r="AG508" s="38">
        <v>0</v>
      </c>
      <c r="AH508" s="38">
        <v>-96665.695999999996</v>
      </c>
      <c r="AI508" s="42">
        <v>2000</v>
      </c>
      <c r="AJ508" s="38">
        <v>1</v>
      </c>
      <c r="AK508" s="38">
        <v>84</v>
      </c>
      <c r="AL508" s="38">
        <v>8</v>
      </c>
    </row>
    <row r="509" spans="1:55">
      <c r="A509" s="37" t="s">
        <v>48</v>
      </c>
      <c r="B509" t="s">
        <v>149</v>
      </c>
      <c r="C509" s="43" t="s">
        <v>1264</v>
      </c>
      <c r="E509" s="39">
        <v>28.0855</v>
      </c>
      <c r="F509">
        <v>2.33</v>
      </c>
      <c r="G509" s="75">
        <v>0</v>
      </c>
      <c r="H509" s="77">
        <v>4.5</v>
      </c>
      <c r="I509" s="40">
        <v>5000</v>
      </c>
      <c r="J509" s="38" t="s">
        <v>1265</v>
      </c>
      <c r="K509">
        <v>1687</v>
      </c>
      <c r="L509">
        <v>12082</v>
      </c>
      <c r="M509" t="s">
        <v>152</v>
      </c>
      <c r="N509">
        <v>6.0999999000000003</v>
      </c>
      <c r="O509">
        <v>0</v>
      </c>
      <c r="P509">
        <v>0</v>
      </c>
      <c r="Q509">
        <v>0</v>
      </c>
      <c r="R509">
        <v>0</v>
      </c>
      <c r="S509">
        <v>10374.290000000001</v>
      </c>
      <c r="T509">
        <v>3508</v>
      </c>
      <c r="U509">
        <v>92581</v>
      </c>
      <c r="V509" t="s">
        <v>153</v>
      </c>
      <c r="W509">
        <v>5.0369999999999999</v>
      </c>
      <c r="X509">
        <v>4.8350000000000003E-5</v>
      </c>
      <c r="Y509">
        <v>0</v>
      </c>
      <c r="Z509">
        <v>0</v>
      </c>
      <c r="AA509">
        <v>0</v>
      </c>
      <c r="AB509">
        <v>106089</v>
      </c>
      <c r="AC509" s="41">
        <v>5000</v>
      </c>
      <c r="AD509" s="38">
        <v>1</v>
      </c>
      <c r="AE509" s="38">
        <v>85</v>
      </c>
      <c r="AF509" s="38">
        <v>1</v>
      </c>
    </row>
    <row r="510" spans="1:55">
      <c r="A510" s="49" t="s">
        <v>1266</v>
      </c>
      <c r="B510" s="38" t="s">
        <v>184</v>
      </c>
      <c r="C510" s="38" t="s">
        <v>1267</v>
      </c>
      <c r="D510" s="38"/>
      <c r="E510" s="39">
        <v>56.170999999999999</v>
      </c>
      <c r="F510" s="38">
        <v>2.3E-3</v>
      </c>
      <c r="G510" s="76">
        <v>141000</v>
      </c>
      <c r="H510" s="78">
        <v>54.895000000000003</v>
      </c>
      <c r="I510" s="44">
        <v>5000</v>
      </c>
      <c r="J510" s="38" t="s">
        <v>1268</v>
      </c>
      <c r="K510" s="45">
        <v>2000</v>
      </c>
      <c r="L510" s="38">
        <v>0</v>
      </c>
      <c r="M510" s="38" t="s">
        <v>237</v>
      </c>
      <c r="N510" s="38">
        <v>11.64</v>
      </c>
      <c r="O510" s="38">
        <v>0</v>
      </c>
      <c r="P510" s="38">
        <v>-4093710</v>
      </c>
      <c r="Q510" s="38">
        <v>-218.7</v>
      </c>
      <c r="R510" s="38">
        <v>0</v>
      </c>
      <c r="S510" s="38">
        <v>5644</v>
      </c>
      <c r="T510" s="42">
        <v>5000</v>
      </c>
      <c r="U510" s="38">
        <v>-17.196581000000002</v>
      </c>
      <c r="V510" s="38">
        <v>108.14227879682858</v>
      </c>
      <c r="W510" s="38">
        <v>4.7344559999999997E-3</v>
      </c>
      <c r="X510" s="38">
        <v>-293471.89799999999</v>
      </c>
      <c r="Y510" s="38">
        <v>-1550.9139399999999</v>
      </c>
      <c r="Z510" s="38">
        <v>-2.8628349999999998E-7</v>
      </c>
      <c r="AA510" s="45">
        <v>151637.1194</v>
      </c>
      <c r="AB510" s="38">
        <v>1687</v>
      </c>
      <c r="AC510" s="38">
        <v>-15.5653012</v>
      </c>
      <c r="AD510" s="38">
        <v>112.71701545250893</v>
      </c>
      <c r="AE510">
        <v>3.24953E-3</v>
      </c>
      <c r="AF510">
        <v>-212154.5</v>
      </c>
      <c r="AG510">
        <v>-1550.9139399999999</v>
      </c>
      <c r="AH510">
        <v>-1.6508450000000001E-7</v>
      </c>
      <c r="AI510">
        <v>127066.42</v>
      </c>
      <c r="AJ510">
        <v>2000</v>
      </c>
      <c r="AK510">
        <v>0.55999979999999994</v>
      </c>
      <c r="AL510">
        <v>-27.866159022915628</v>
      </c>
      <c r="AM510">
        <v>0</v>
      </c>
      <c r="AN510">
        <v>-2046855</v>
      </c>
      <c r="AO510">
        <v>-437.4</v>
      </c>
      <c r="AP510">
        <v>0</v>
      </c>
      <c r="AQ510">
        <v>125895.42</v>
      </c>
      <c r="AR510">
        <v>3508</v>
      </c>
      <c r="AS510">
        <v>-1.5660000000000007</v>
      </c>
      <c r="AT510">
        <v>43.718289834134914</v>
      </c>
      <c r="AU510">
        <v>9.6700000000000006E-5</v>
      </c>
      <c r="AV510">
        <v>-2046855</v>
      </c>
      <c r="AW510">
        <v>-437.4</v>
      </c>
      <c r="AX510">
        <v>0</v>
      </c>
      <c r="AY510">
        <v>-65534</v>
      </c>
      <c r="AZ510" s="41">
        <v>5000</v>
      </c>
      <c r="BA510">
        <v>1</v>
      </c>
      <c r="BB510">
        <v>85</v>
      </c>
      <c r="BC510">
        <v>2</v>
      </c>
    </row>
    <row r="511" spans="1:55">
      <c r="A511" s="38" t="s">
        <v>1269</v>
      </c>
      <c r="B511" s="38" t="s">
        <v>184</v>
      </c>
      <c r="C511" s="38" t="s">
        <v>1270</v>
      </c>
      <c r="D511" s="38"/>
      <c r="E511" s="39">
        <v>70.17774</v>
      </c>
      <c r="F511" s="38">
        <v>2.8700000000000002E-3</v>
      </c>
      <c r="G511" s="76">
        <v>95000</v>
      </c>
      <c r="H511" s="78">
        <v>61.274999999999999</v>
      </c>
      <c r="I511" s="38">
        <v>2000</v>
      </c>
      <c r="J511" s="38" t="s">
        <v>1268</v>
      </c>
      <c r="K511" s="42">
        <v>2000</v>
      </c>
      <c r="L511" s="38">
        <v>-5.8458801999999999</v>
      </c>
      <c r="M511" s="38">
        <v>20.900788823225355</v>
      </c>
      <c r="N511" s="38">
        <v>2.8267589999999999E-3</v>
      </c>
      <c r="O511" s="38">
        <v>-58964.498</v>
      </c>
      <c r="P511" s="38">
        <v>-463.83597999999995</v>
      </c>
      <c r="Q511" s="38">
        <v>-2.0655987499999999E-7</v>
      </c>
      <c r="R511" s="38">
        <v>97897.870800000004</v>
      </c>
      <c r="S511" s="38">
        <v>1687</v>
      </c>
      <c r="T511" s="38">
        <v>-4.2146001999999996</v>
      </c>
      <c r="U511" s="38">
        <v>25.475523792764275</v>
      </c>
      <c r="V511" s="38">
        <v>1.341833E-3</v>
      </c>
      <c r="W511" s="38">
        <v>22352.9</v>
      </c>
      <c r="X511" s="38">
        <v>-463.83597999999995</v>
      </c>
      <c r="Y511" s="38">
        <v>-8.5360875000000002E-8</v>
      </c>
      <c r="Z511" s="38">
        <v>73327.171399999992</v>
      </c>
      <c r="AA511" s="42">
        <v>2000</v>
      </c>
      <c r="AB511" s="38">
        <v>2</v>
      </c>
      <c r="AC511" s="38">
        <v>85</v>
      </c>
      <c r="AD511" s="38">
        <v>2</v>
      </c>
      <c r="AE511" s="38">
        <v>57</v>
      </c>
      <c r="AF511" s="38">
        <v>0.5</v>
      </c>
    </row>
    <row r="512" spans="1:55">
      <c r="A512" s="38" t="s">
        <v>1271</v>
      </c>
      <c r="B512" s="38" t="s">
        <v>155</v>
      </c>
      <c r="C512" s="38" t="s">
        <v>1272</v>
      </c>
      <c r="D512" s="38"/>
      <c r="E512" s="39">
        <v>100.18388</v>
      </c>
      <c r="F512" s="38">
        <v>2.8</v>
      </c>
      <c r="G512" s="76">
        <v>-226500</v>
      </c>
      <c r="H512" s="78">
        <v>10.58</v>
      </c>
      <c r="I512" s="38">
        <v>2500</v>
      </c>
      <c r="J512" s="38" t="s">
        <v>1268</v>
      </c>
      <c r="K512" s="38">
        <v>1000</v>
      </c>
      <c r="L512" s="38">
        <v>0</v>
      </c>
      <c r="M512" s="38" t="s">
        <v>237</v>
      </c>
      <c r="N512" s="38">
        <v>26.517900000000001</v>
      </c>
      <c r="O512" s="38">
        <v>1.4463900000000001E-3</v>
      </c>
      <c r="P512" s="38">
        <v>1000690</v>
      </c>
      <c r="Q512" s="38">
        <v>0</v>
      </c>
      <c r="R512" s="38">
        <v>0</v>
      </c>
      <c r="S512" s="38">
        <v>-11355</v>
      </c>
      <c r="T512" s="42">
        <v>2500</v>
      </c>
      <c r="U512" s="38">
        <v>68.756467799999996</v>
      </c>
      <c r="V512" s="38">
        <v>-521.19068273293033</v>
      </c>
      <c r="W512" s="38">
        <v>-2.3799546500000001E-2</v>
      </c>
      <c r="X512" s="38">
        <v>1178069.602</v>
      </c>
      <c r="Y512" s="38">
        <v>5392.2439999999997</v>
      </c>
      <c r="Z512" s="38">
        <v>2.5555143250000001E-6</v>
      </c>
      <c r="AA512" s="38">
        <v>-262437.13465000002</v>
      </c>
      <c r="AB512" s="38">
        <v>1000</v>
      </c>
      <c r="AC512" s="38">
        <v>-0.40343020000000251</v>
      </c>
      <c r="AD512" s="38">
        <v>62.343690698131951</v>
      </c>
      <c r="AE512" s="38">
        <v>2.0006349999999984E-4</v>
      </c>
      <c r="AF512" s="38">
        <v>516249.60200000001</v>
      </c>
      <c r="AG512" s="38">
        <v>507.76400000000001</v>
      </c>
      <c r="AH512" s="38">
        <v>-1.3297067499999999E-7</v>
      </c>
      <c r="AI512" s="38">
        <v>-234420.13464999999</v>
      </c>
      <c r="AJ512" s="38">
        <v>1687</v>
      </c>
      <c r="AK512" s="38">
        <v>1.2278497999999978</v>
      </c>
      <c r="AL512" s="38">
        <v>66.918425667670903</v>
      </c>
      <c r="AM512" s="38">
        <v>-1.2848625000000001E-3</v>
      </c>
      <c r="AN512" s="38">
        <v>597567</v>
      </c>
      <c r="AO512" s="38">
        <v>507.76400000000001</v>
      </c>
      <c r="AP512" s="38">
        <v>-1.1771675E-8</v>
      </c>
      <c r="AQ512" s="38">
        <v>-258990.83405</v>
      </c>
      <c r="AR512" s="42">
        <v>2500</v>
      </c>
      <c r="AS512" s="38">
        <v>3</v>
      </c>
      <c r="AT512" s="38">
        <v>85</v>
      </c>
      <c r="AU512" s="38">
        <v>2</v>
      </c>
      <c r="AV512" s="38">
        <v>65</v>
      </c>
      <c r="AW512" s="38">
        <v>0.5</v>
      </c>
      <c r="AX512" s="38">
        <v>57</v>
      </c>
      <c r="AY512" s="38">
        <v>1</v>
      </c>
    </row>
    <row r="513" spans="1:67">
      <c r="A513" s="38" t="s">
        <v>1273</v>
      </c>
      <c r="B513" s="38" t="s">
        <v>184</v>
      </c>
      <c r="C513" s="38" t="s">
        <v>1274</v>
      </c>
      <c r="D513" s="38"/>
      <c r="E513" s="39">
        <v>84.256500000000003</v>
      </c>
      <c r="F513" s="38">
        <v>3.4499999999999999E-3</v>
      </c>
      <c r="G513" s="76">
        <v>152000</v>
      </c>
      <c r="H513" s="78">
        <v>64.001999999999995</v>
      </c>
      <c r="I513" s="44">
        <v>5000</v>
      </c>
      <c r="J513" s="38" t="s">
        <v>1268</v>
      </c>
      <c r="K513" s="45">
        <v>2000</v>
      </c>
      <c r="L513" s="38">
        <v>0</v>
      </c>
      <c r="M513" s="38" t="s">
        <v>237</v>
      </c>
      <c r="N513" s="38">
        <v>14.0808</v>
      </c>
      <c r="O513" s="38">
        <v>2.8099400000000001E-4</v>
      </c>
      <c r="P513" s="38">
        <v>1084206</v>
      </c>
      <c r="Q513" s="38">
        <v>0</v>
      </c>
      <c r="R513" s="38">
        <v>0</v>
      </c>
      <c r="S513" s="38">
        <v>-4948</v>
      </c>
      <c r="T513" s="42">
        <v>5000</v>
      </c>
      <c r="U513" s="38">
        <v>-2.1908199999999987</v>
      </c>
      <c r="V513" s="38">
        <v>-30.912500058806643</v>
      </c>
      <c r="W513" s="38">
        <v>3.0218699999999999E-3</v>
      </c>
      <c r="X513" s="38">
        <v>-96084.398000000016</v>
      </c>
      <c r="Y513" s="38">
        <v>-267.02999999999997</v>
      </c>
      <c r="Z513" s="38">
        <v>-2.5024749999999999E-7</v>
      </c>
      <c r="AA513" s="45">
        <v>154552.17910000001</v>
      </c>
      <c r="AB513" s="38">
        <v>1687</v>
      </c>
      <c r="AC513" s="38">
        <v>0.25609970000000004</v>
      </c>
      <c r="AD513" s="38">
        <v>-24.050395075286069</v>
      </c>
      <c r="AE513">
        <v>7.9448099999999998E-4</v>
      </c>
      <c r="AF513">
        <v>25891.699000000001</v>
      </c>
      <c r="AG513">
        <v>-267.02999999999997</v>
      </c>
      <c r="AH513">
        <v>-6.8449000000000006E-8</v>
      </c>
      <c r="AI513">
        <v>117696.13</v>
      </c>
      <c r="AJ513">
        <v>2000</v>
      </c>
      <c r="AK513">
        <v>4.2191997000000008</v>
      </c>
      <c r="AL513">
        <v>-57.512552947606153</v>
      </c>
      <c r="AM513">
        <v>-2.8099400000000001E-4</v>
      </c>
      <c r="AN513">
        <v>542103</v>
      </c>
      <c r="AO513">
        <v>0</v>
      </c>
      <c r="AP513">
        <v>0</v>
      </c>
      <c r="AQ513">
        <v>115929.13</v>
      </c>
      <c r="AR513">
        <v>3508</v>
      </c>
      <c r="AS513">
        <v>1.0302000000000007</v>
      </c>
      <c r="AT513">
        <v>49.864120337969659</v>
      </c>
      <c r="AU513">
        <v>-1.3594400000000001E-4</v>
      </c>
      <c r="AV513">
        <v>542103</v>
      </c>
      <c r="AW513">
        <v>0</v>
      </c>
      <c r="AX513">
        <v>0</v>
      </c>
      <c r="AY513">
        <v>-171215</v>
      </c>
      <c r="AZ513" s="41">
        <v>5000</v>
      </c>
      <c r="BA513">
        <v>1</v>
      </c>
      <c r="BB513">
        <v>85</v>
      </c>
      <c r="BC513">
        <v>3</v>
      </c>
    </row>
    <row r="514" spans="1:67">
      <c r="A514" s="38" t="s">
        <v>1275</v>
      </c>
      <c r="B514" s="38" t="s">
        <v>209</v>
      </c>
      <c r="C514" s="38" t="s">
        <v>1276</v>
      </c>
      <c r="D514" s="38"/>
      <c r="E514" s="39">
        <v>140.28345999999999</v>
      </c>
      <c r="F514" s="38">
        <v>3.94</v>
      </c>
      <c r="G514" s="76">
        <v>-188300</v>
      </c>
      <c r="H514" s="78">
        <v>15.79</v>
      </c>
      <c r="I514" s="38">
        <v>2000</v>
      </c>
      <c r="J514" s="38" t="s">
        <v>1268</v>
      </c>
      <c r="K514" s="42">
        <v>2000</v>
      </c>
      <c r="L514" s="38">
        <v>3.5644787000000022</v>
      </c>
      <c r="M514" s="38">
        <v>68.247352238165149</v>
      </c>
      <c r="N514" s="38">
        <v>-3.402759E-3</v>
      </c>
      <c r="O514" s="38">
        <v>236674.40299999999</v>
      </c>
      <c r="P514" s="38">
        <v>61.743999999999971</v>
      </c>
      <c r="Q514" s="38">
        <v>1.2301749999999998E-7</v>
      </c>
      <c r="R514" s="38">
        <v>-189653.81529999999</v>
      </c>
      <c r="S514" s="38">
        <v>1687</v>
      </c>
      <c r="T514" s="38">
        <v>6.0113987000000009</v>
      </c>
      <c r="U514" s="38">
        <v>75.109454692473619</v>
      </c>
      <c r="V514" s="38">
        <v>-5.6301479999999997E-3</v>
      </c>
      <c r="W514" s="38">
        <v>358650.5</v>
      </c>
      <c r="X514" s="38">
        <v>61.743999999999971</v>
      </c>
      <c r="Y514" s="38">
        <v>3.0481599999999999E-7</v>
      </c>
      <c r="Z514" s="38">
        <v>-226509.86440000002</v>
      </c>
      <c r="AA514" s="42">
        <v>2000</v>
      </c>
      <c r="AB514" s="38">
        <v>2</v>
      </c>
      <c r="AC514" s="38">
        <v>85</v>
      </c>
      <c r="AD514" s="38">
        <v>3</v>
      </c>
      <c r="AE514" s="38">
        <v>57</v>
      </c>
      <c r="AF514" s="38">
        <v>2</v>
      </c>
    </row>
    <row r="515" spans="1:67">
      <c r="A515" s="38" t="s">
        <v>1277</v>
      </c>
      <c r="B515" s="38" t="s">
        <v>1278</v>
      </c>
      <c r="C515" s="38" t="s">
        <v>1279</v>
      </c>
      <c r="D515" s="38"/>
      <c r="E515" s="39">
        <v>40.096499999999999</v>
      </c>
      <c r="F515" s="38">
        <v>3.2170000000000001</v>
      </c>
      <c r="G515" s="76">
        <v>-15000</v>
      </c>
      <c r="H515" s="78">
        <v>3.94</v>
      </c>
      <c r="I515" s="44">
        <v>3500</v>
      </c>
      <c r="J515" s="38" t="s">
        <v>1280</v>
      </c>
      <c r="K515" s="45">
        <v>2000</v>
      </c>
      <c r="L515" s="38">
        <v>0</v>
      </c>
      <c r="M515" s="38" t="s">
        <v>237</v>
      </c>
      <c r="N515" s="38">
        <v>11.712</v>
      </c>
      <c r="O515" s="38">
        <v>1.75E-4</v>
      </c>
      <c r="P515" s="38">
        <v>0</v>
      </c>
      <c r="Q515" s="38">
        <v>0</v>
      </c>
      <c r="R515" s="38">
        <v>0</v>
      </c>
      <c r="S515" s="38">
        <v>-4957</v>
      </c>
      <c r="T515" s="42">
        <v>3500</v>
      </c>
      <c r="U515" s="38">
        <v>-5.8617400000000011</v>
      </c>
      <c r="V515" s="38">
        <v>50.581098600021591</v>
      </c>
      <c r="W515" s="38">
        <v>1.797257E-3</v>
      </c>
      <c r="X515" s="38">
        <v>4619.5</v>
      </c>
      <c r="Y515" s="38">
        <v>-358.33398</v>
      </c>
      <c r="Z515" s="38">
        <v>-1.2378769999999999E-7</v>
      </c>
      <c r="AA515" s="45">
        <v>-13531.946599999999</v>
      </c>
      <c r="AB515" s="38">
        <v>1687</v>
      </c>
      <c r="AC515" s="38">
        <v>-5.0461001000000003</v>
      </c>
      <c r="AD515" s="38">
        <v>52.868466927861775</v>
      </c>
      <c r="AE515" s="38">
        <v>1.054794E-3</v>
      </c>
      <c r="AF515" s="38">
        <v>45278.199000000001</v>
      </c>
      <c r="AG515">
        <v>-358.33398</v>
      </c>
      <c r="AH515">
        <v>-6.3188200000000007E-8</v>
      </c>
      <c r="AI515">
        <v>-25817.296300000002</v>
      </c>
      <c r="AJ515" s="41">
        <v>2000</v>
      </c>
      <c r="AK515">
        <v>7.6916998999999997</v>
      </c>
      <c r="AL515">
        <v>-62.825418694204203</v>
      </c>
      <c r="AM515">
        <v>-1.110806E-3</v>
      </c>
      <c r="AN515">
        <v>68106.5</v>
      </c>
      <c r="AO515">
        <v>847.27599999999995</v>
      </c>
      <c r="AP515">
        <v>4.7335799999999997E-8</v>
      </c>
      <c r="AQ515">
        <v>-34217.296300000002</v>
      </c>
      <c r="AR515">
        <v>3000</v>
      </c>
      <c r="AS515">
        <v>-9.2000099999999918E-2</v>
      </c>
      <c r="AT515">
        <v>9.8276440471052613</v>
      </c>
      <c r="AU515">
        <v>-3.500000000000001E-5</v>
      </c>
      <c r="AV515">
        <v>0</v>
      </c>
      <c r="AW515">
        <v>0</v>
      </c>
      <c r="AX515">
        <v>0</v>
      </c>
      <c r="AY515">
        <v>-27193.29</v>
      </c>
      <c r="AZ515" s="41">
        <v>3500</v>
      </c>
      <c r="BA515">
        <v>2</v>
      </c>
      <c r="BB515">
        <v>85</v>
      </c>
      <c r="BC515">
        <v>1</v>
      </c>
      <c r="BD515">
        <v>15</v>
      </c>
      <c r="BE515">
        <v>1</v>
      </c>
    </row>
    <row r="516" spans="1:67">
      <c r="A516" s="38" t="s">
        <v>1277</v>
      </c>
      <c r="B516" s="38" t="s">
        <v>1281</v>
      </c>
      <c r="C516" s="38" t="s">
        <v>1279</v>
      </c>
      <c r="D516" s="38" t="s">
        <v>1282</v>
      </c>
      <c r="E516" s="39">
        <v>40.096499999999999</v>
      </c>
      <c r="F516" s="38">
        <v>2.6539999999999999</v>
      </c>
      <c r="G516" s="76">
        <v>-15600</v>
      </c>
      <c r="H516" s="78">
        <v>3.96</v>
      </c>
      <c r="I516" s="44">
        <v>3500</v>
      </c>
      <c r="J516" s="38" t="s">
        <v>1280</v>
      </c>
      <c r="K516" s="45">
        <v>2000</v>
      </c>
      <c r="L516" s="38">
        <v>0</v>
      </c>
      <c r="M516" s="38" t="s">
        <v>237</v>
      </c>
      <c r="N516" s="38">
        <v>12.26</v>
      </c>
      <c r="O516" s="46">
        <v>3.2499999999999997E-5</v>
      </c>
      <c r="P516" s="38">
        <v>0</v>
      </c>
      <c r="Q516" s="38">
        <v>0</v>
      </c>
      <c r="R516" s="38">
        <v>0</v>
      </c>
      <c r="S516" s="38">
        <v>-5522</v>
      </c>
      <c r="T516" s="42">
        <v>3500</v>
      </c>
      <c r="U516" s="38">
        <v>4.6636599999999984</v>
      </c>
      <c r="V516" s="38">
        <v>-40.832547054654746</v>
      </c>
      <c r="W516" s="38">
        <v>-8.5621500000000001E-4</v>
      </c>
      <c r="X516" s="38">
        <v>130739.30100000001</v>
      </c>
      <c r="Y516" s="38">
        <v>465.23799999999994</v>
      </c>
      <c r="Z516" s="38">
        <v>7.0007300000000002E-8</v>
      </c>
      <c r="AA516" s="45">
        <v>-19175.946599999999</v>
      </c>
      <c r="AB516" s="38">
        <v>1687</v>
      </c>
      <c r="AC516" s="38">
        <v>5.4792998999999991</v>
      </c>
      <c r="AD516" s="38">
        <v>-38.545178726814562</v>
      </c>
      <c r="AE516" s="38">
        <v>-1.5986780000000001E-3</v>
      </c>
      <c r="AF516" s="38">
        <v>171398</v>
      </c>
      <c r="AG516">
        <v>465.23799999999994</v>
      </c>
      <c r="AH516">
        <v>1.3060680000000002E-7</v>
      </c>
      <c r="AI516">
        <v>-31461.296300000002</v>
      </c>
      <c r="AJ516">
        <v>2000</v>
      </c>
      <c r="AK516">
        <v>7.1436998999999997</v>
      </c>
      <c r="AL516">
        <v>-58.679894345416763</v>
      </c>
      <c r="AM516">
        <v>-9.6830599999999994E-4</v>
      </c>
      <c r="AN516">
        <v>68106.5</v>
      </c>
      <c r="AO516">
        <v>847.27599999999995</v>
      </c>
      <c r="AP516">
        <v>4.7335799999999997E-8</v>
      </c>
      <c r="AQ516">
        <v>-35382.296300000002</v>
      </c>
      <c r="AR516">
        <v>3000</v>
      </c>
      <c r="AS516">
        <v>-0.64000009999999996</v>
      </c>
      <c r="AT516">
        <v>13.973168395892694</v>
      </c>
      <c r="AU516">
        <v>1.0749999999999998E-4</v>
      </c>
      <c r="AV516">
        <v>0</v>
      </c>
      <c r="AW516">
        <v>0</v>
      </c>
      <c r="AX516">
        <v>0</v>
      </c>
      <c r="AY516">
        <v>-28358.29</v>
      </c>
      <c r="AZ516" s="41">
        <v>3500</v>
      </c>
      <c r="BA516">
        <v>2</v>
      </c>
      <c r="BB516">
        <v>85</v>
      </c>
      <c r="BC516">
        <v>1</v>
      </c>
      <c r="BD516">
        <v>15</v>
      </c>
      <c r="BE516">
        <v>1</v>
      </c>
    </row>
    <row r="517" spans="1:67">
      <c r="A517" s="38" t="s">
        <v>1283</v>
      </c>
      <c r="B517" s="38" t="s">
        <v>184</v>
      </c>
      <c r="C517" s="38" t="s">
        <v>1284</v>
      </c>
      <c r="D517" s="38"/>
      <c r="E517" s="39">
        <v>63.538200000000003</v>
      </c>
      <c r="F517" s="38">
        <v>2.5999999999999999E-3</v>
      </c>
      <c r="G517" s="76">
        <v>47400</v>
      </c>
      <c r="H517" s="78">
        <v>56.816000000000003</v>
      </c>
      <c r="I517" s="38">
        <v>2000</v>
      </c>
      <c r="J517" s="38" t="s">
        <v>1268</v>
      </c>
      <c r="K517" s="42">
        <v>2000</v>
      </c>
      <c r="L517" s="38">
        <v>1.5266100999999992</v>
      </c>
      <c r="M517" s="38">
        <v>-38.272680197053347</v>
      </c>
      <c r="N517" s="38">
        <v>5.7145700000000004E-4</v>
      </c>
      <c r="O517" s="38">
        <v>-31421.074000000001</v>
      </c>
      <c r="P517" s="38">
        <v>58.595599999999997</v>
      </c>
      <c r="Q517" s="38">
        <v>-5.2184075E-8</v>
      </c>
      <c r="R517" s="38">
        <v>47608.388550000003</v>
      </c>
      <c r="S517" s="38">
        <v>1687</v>
      </c>
      <c r="T517" s="38">
        <v>2.3422501000000011</v>
      </c>
      <c r="U517" s="38">
        <v>-35.985312712283886</v>
      </c>
      <c r="V517" s="38">
        <v>-1.71006E-4</v>
      </c>
      <c r="W517" s="38">
        <v>9237.625</v>
      </c>
      <c r="X517" s="38">
        <v>58.595599999999997</v>
      </c>
      <c r="Y517" s="38">
        <v>8.4154249999999994E-9</v>
      </c>
      <c r="Z517" s="38">
        <v>35323.038849999997</v>
      </c>
      <c r="AA517" s="42">
        <v>2000</v>
      </c>
      <c r="AB517" s="38">
        <v>2</v>
      </c>
      <c r="AC517" s="38">
        <v>85</v>
      </c>
      <c r="AD517" s="38">
        <v>1</v>
      </c>
      <c r="AE517" s="38">
        <v>20</v>
      </c>
      <c r="AF517" s="38">
        <v>0.5</v>
      </c>
    </row>
    <row r="518" spans="1:67">
      <c r="A518" s="38" t="s">
        <v>1285</v>
      </c>
      <c r="B518" s="38" t="s">
        <v>184</v>
      </c>
      <c r="C518" s="38" t="s">
        <v>1286</v>
      </c>
      <c r="D518" s="38"/>
      <c r="E518" s="39">
        <v>98.990899999999996</v>
      </c>
      <c r="F518" s="38">
        <v>4.0499999999999998E-3</v>
      </c>
      <c r="G518" s="76">
        <v>-40300</v>
      </c>
      <c r="H518" s="78">
        <v>67.213999999999999</v>
      </c>
      <c r="I518" s="38">
        <v>2000</v>
      </c>
      <c r="J518" s="38" t="s">
        <v>1268</v>
      </c>
      <c r="K518" s="42">
        <v>2000</v>
      </c>
      <c r="L518" s="38">
        <v>0.83015989999999995</v>
      </c>
      <c r="M518" s="38">
        <v>-16.227791788586984</v>
      </c>
      <c r="N518" s="38">
        <v>6.1496339999999997E-4</v>
      </c>
      <c r="O518" s="38">
        <v>-5108.75</v>
      </c>
      <c r="P518" s="38">
        <v>28.705199999999991</v>
      </c>
      <c r="Q518" s="38">
        <v>-4.3768650000000001E-8</v>
      </c>
      <c r="R518" s="38">
        <v>-40213.282599999999</v>
      </c>
      <c r="S518" s="38">
        <v>1687</v>
      </c>
      <c r="T518" s="38">
        <v>1.6457999000000019</v>
      </c>
      <c r="U518" s="38">
        <v>-13.940424303817508</v>
      </c>
      <c r="V518" s="38">
        <v>-1.2749960000000001E-4</v>
      </c>
      <c r="W518" s="38">
        <v>35549.949000000001</v>
      </c>
      <c r="X518" s="38">
        <v>28.705199999999991</v>
      </c>
      <c r="Y518" s="38">
        <v>1.6830849999999999E-8</v>
      </c>
      <c r="Z518" s="38">
        <v>-52498.632299999997</v>
      </c>
      <c r="AA518" s="42">
        <v>2000</v>
      </c>
      <c r="AB518" s="38">
        <v>2</v>
      </c>
      <c r="AC518" s="38">
        <v>85</v>
      </c>
      <c r="AD518" s="38">
        <v>1</v>
      </c>
      <c r="AE518" s="38">
        <v>20</v>
      </c>
      <c r="AF518" s="38">
        <v>1</v>
      </c>
    </row>
    <row r="519" spans="1:67">
      <c r="A519" s="38" t="s">
        <v>1287</v>
      </c>
      <c r="B519" s="38" t="s">
        <v>184</v>
      </c>
      <c r="C519" s="38" t="s">
        <v>1288</v>
      </c>
      <c r="D519" s="38"/>
      <c r="E519" s="39">
        <v>134.4436</v>
      </c>
      <c r="F519" s="38">
        <v>5.4999999999999997E-3</v>
      </c>
      <c r="G519" s="76">
        <v>-93300</v>
      </c>
      <c r="H519" s="78">
        <v>76.022999999999996</v>
      </c>
      <c r="I519" s="38">
        <v>2000</v>
      </c>
      <c r="J519" s="38" t="s">
        <v>1268</v>
      </c>
      <c r="K519" s="42">
        <v>2000</v>
      </c>
      <c r="L519" s="38">
        <v>-2.7284900999999984</v>
      </c>
      <c r="M519" s="38">
        <v>30.316622226541483</v>
      </c>
      <c r="N519" s="38">
        <v>1.1341669999999999E-3</v>
      </c>
      <c r="O519" s="38">
        <v>-419.82400000000052</v>
      </c>
      <c r="P519" s="38">
        <v>-148.14720000000003</v>
      </c>
      <c r="Q519" s="38">
        <v>-8.0371725000000008E-8</v>
      </c>
      <c r="R519" s="38">
        <v>-92734.953750000001</v>
      </c>
      <c r="S519" s="38">
        <v>1687</v>
      </c>
      <c r="T519" s="38">
        <v>-1.9128501</v>
      </c>
      <c r="U519" s="38">
        <v>32.603989711310923</v>
      </c>
      <c r="V519" s="38">
        <v>3.9170400000000004E-4</v>
      </c>
      <c r="W519" s="38">
        <v>40238.875</v>
      </c>
      <c r="X519" s="38">
        <v>-148.14720000000003</v>
      </c>
      <c r="Y519" s="38">
        <v>-1.9772225000000002E-8</v>
      </c>
      <c r="Z519" s="38">
        <v>-105020.30345000001</v>
      </c>
      <c r="AA519" s="42">
        <v>2000</v>
      </c>
      <c r="AB519" s="38">
        <v>2</v>
      </c>
      <c r="AC519" s="38">
        <v>85</v>
      </c>
      <c r="AD519" s="38">
        <v>1</v>
      </c>
      <c r="AE519" s="38">
        <v>20</v>
      </c>
      <c r="AF519" s="38">
        <v>1.5</v>
      </c>
    </row>
    <row r="520" spans="1:67">
      <c r="A520" s="38" t="s">
        <v>1289</v>
      </c>
      <c r="B520" s="38" t="s">
        <v>184</v>
      </c>
      <c r="C520" s="38" t="s">
        <v>1290</v>
      </c>
      <c r="D520" s="38"/>
      <c r="E520" s="39">
        <v>169.8963</v>
      </c>
      <c r="F520" s="38">
        <v>6.9499999999999996E-3</v>
      </c>
      <c r="G520" s="76">
        <v>-158400</v>
      </c>
      <c r="H520" s="78">
        <v>79.069999999999993</v>
      </c>
      <c r="I520" s="38">
        <v>2000</v>
      </c>
      <c r="J520" s="38" t="s">
        <v>1268</v>
      </c>
      <c r="K520" s="42">
        <v>2000</v>
      </c>
      <c r="L520" s="38">
        <v>-5.5598391000000014</v>
      </c>
      <c r="M520" s="38">
        <v>76.529862054258615</v>
      </c>
      <c r="N520" s="38">
        <v>1.4217589999999999E-3</v>
      </c>
      <c r="O520" s="38">
        <v>8317.3010000000068</v>
      </c>
      <c r="P520" s="38">
        <v>-276.64359999999999</v>
      </c>
      <c r="Q520" s="38">
        <v>-9.6674299999999999E-8</v>
      </c>
      <c r="R520" s="38">
        <v>-157603.6249</v>
      </c>
      <c r="S520" s="38">
        <v>1687</v>
      </c>
      <c r="T520" s="38">
        <v>-4.744199100000003</v>
      </c>
      <c r="U520" s="38">
        <v>78.817229539028233</v>
      </c>
      <c r="V520" s="38">
        <v>6.7929600000000002E-4</v>
      </c>
      <c r="W520" s="38">
        <v>48976</v>
      </c>
      <c r="X520" s="38">
        <v>-276.64359999999999</v>
      </c>
      <c r="Y520" s="38">
        <v>-3.60748E-8</v>
      </c>
      <c r="Z520" s="38">
        <v>-169888.97460000002</v>
      </c>
      <c r="AA520" s="42">
        <v>2000</v>
      </c>
      <c r="AB520" s="38">
        <v>2</v>
      </c>
      <c r="AC520" s="38">
        <v>85</v>
      </c>
      <c r="AD520" s="38">
        <v>1</v>
      </c>
      <c r="AE520" s="38">
        <v>20</v>
      </c>
      <c r="AF520" s="38">
        <v>2</v>
      </c>
    </row>
    <row r="521" spans="1:67">
      <c r="A521" s="38" t="s">
        <v>1291</v>
      </c>
      <c r="B521" s="38" t="s">
        <v>184</v>
      </c>
      <c r="C521" s="38" t="s">
        <v>1292</v>
      </c>
      <c r="D521" s="38"/>
      <c r="E521" s="39">
        <v>31.10932</v>
      </c>
      <c r="F521" s="38">
        <v>1.2700000000000001E-3</v>
      </c>
      <c r="G521" s="76">
        <v>50038</v>
      </c>
      <c r="H521" s="78">
        <v>51.718000000000004</v>
      </c>
      <c r="I521" s="38">
        <v>2000</v>
      </c>
      <c r="J521" s="38" t="s">
        <v>1268</v>
      </c>
      <c r="K521" s="42">
        <v>2000</v>
      </c>
      <c r="L521" s="38">
        <v>-24.1092221</v>
      </c>
      <c r="M521" s="38">
        <v>227.59847751084229</v>
      </c>
      <c r="N521" s="38">
        <v>3.3320730000000005E-3</v>
      </c>
      <c r="O521" s="38">
        <v>-370202.44900000002</v>
      </c>
      <c r="P521" s="38">
        <v>-2509.0309999999999</v>
      </c>
      <c r="Q521" s="38">
        <v>-1.1160335000000001E-7</v>
      </c>
      <c r="R521" s="38">
        <v>67285.5389</v>
      </c>
      <c r="S521" s="38">
        <v>1687</v>
      </c>
      <c r="T521" s="38">
        <v>-23.293582100000002</v>
      </c>
      <c r="U521" s="38">
        <v>229.88584499561171</v>
      </c>
      <c r="V521" s="38">
        <v>2.5896100000000004E-3</v>
      </c>
      <c r="W521" s="38">
        <v>-329543.75</v>
      </c>
      <c r="X521" s="38">
        <v>-2509.0309999999999</v>
      </c>
      <c r="Y521" s="38">
        <v>-5.1003849999999996E-8</v>
      </c>
      <c r="Z521" s="38">
        <v>55000.189200000001</v>
      </c>
      <c r="AA521" s="42">
        <v>2000</v>
      </c>
      <c r="AB521" s="38">
        <v>2</v>
      </c>
      <c r="AC521" s="38">
        <v>85</v>
      </c>
      <c r="AD521" s="38">
        <v>1</v>
      </c>
      <c r="AE521" s="38">
        <v>38</v>
      </c>
      <c r="AF521" s="38">
        <v>1.5</v>
      </c>
    </row>
    <row r="522" spans="1:67">
      <c r="A522" s="38" t="s">
        <v>1293</v>
      </c>
      <c r="B522" s="38" t="s">
        <v>184</v>
      </c>
      <c r="C522" s="38" t="s">
        <v>1294</v>
      </c>
      <c r="D522" s="38"/>
      <c r="E522" s="39">
        <v>66.562020000000004</v>
      </c>
      <c r="F522" s="38">
        <v>2.7200000000000002E-3</v>
      </c>
      <c r="G522" s="76">
        <v>-32400</v>
      </c>
      <c r="H522" s="78">
        <v>59.905999999999999</v>
      </c>
      <c r="I522" s="38">
        <v>2000</v>
      </c>
      <c r="J522" s="38" t="s">
        <v>1268</v>
      </c>
      <c r="K522" s="42">
        <v>2000</v>
      </c>
      <c r="L522" s="38">
        <v>-23.0739701</v>
      </c>
      <c r="M522" s="38">
        <v>237.5415001532902</v>
      </c>
      <c r="N522" s="38">
        <v>2.6502890000000006E-3</v>
      </c>
      <c r="O522" s="38">
        <v>-282553.82400000002</v>
      </c>
      <c r="P522" s="38">
        <v>-2406.7994199999998</v>
      </c>
      <c r="Q522" s="38">
        <v>-6.4699825000000017E-8</v>
      </c>
      <c r="R522" s="38">
        <v>-16373.132250000001</v>
      </c>
      <c r="S522" s="38">
        <v>1687</v>
      </c>
      <c r="T522" s="38">
        <v>-22.258330100000002</v>
      </c>
      <c r="U522" s="38">
        <v>239.82886763805971</v>
      </c>
      <c r="V522" s="38">
        <v>1.9078260000000005E-3</v>
      </c>
      <c r="W522" s="38">
        <v>-241895.125</v>
      </c>
      <c r="X522" s="38">
        <v>-2406.7994199999998</v>
      </c>
      <c r="Y522" s="38">
        <v>-4.1003250000000047E-9</v>
      </c>
      <c r="Z522" s="38">
        <v>-28658.481950000001</v>
      </c>
      <c r="AA522" s="42">
        <v>2000</v>
      </c>
      <c r="AB522" s="38">
        <v>3</v>
      </c>
      <c r="AC522" s="38">
        <v>85</v>
      </c>
      <c r="AD522" s="38">
        <v>1</v>
      </c>
      <c r="AE522" s="38">
        <v>38</v>
      </c>
      <c r="AF522" s="38">
        <v>1.5</v>
      </c>
      <c r="AG522" s="38">
        <v>20</v>
      </c>
      <c r="AH522" s="38">
        <v>0.5</v>
      </c>
    </row>
    <row r="523" spans="1:67">
      <c r="A523" s="38" t="s">
        <v>1295</v>
      </c>
      <c r="B523" s="38" t="s">
        <v>184</v>
      </c>
      <c r="C523" s="38" t="s">
        <v>1296</v>
      </c>
      <c r="D523" s="38"/>
      <c r="E523" s="39">
        <v>32.117260000000002</v>
      </c>
      <c r="F523" s="38">
        <v>1.31E-3</v>
      </c>
      <c r="G523" s="76">
        <v>8200</v>
      </c>
      <c r="H523" s="78">
        <v>48.887</v>
      </c>
      <c r="I523" s="38">
        <v>2000</v>
      </c>
      <c r="J523" s="38" t="s">
        <v>1268</v>
      </c>
      <c r="K523" s="42">
        <v>2000</v>
      </c>
      <c r="L523" s="38">
        <v>-28.622879099999999</v>
      </c>
      <c r="M523" s="38">
        <v>292.56522895486154</v>
      </c>
      <c r="N523" s="38">
        <v>2.9901300000000001E-3</v>
      </c>
      <c r="O523" s="38">
        <v>-421266.19900000002</v>
      </c>
      <c r="P523" s="38">
        <v>-3085.3720000000003</v>
      </c>
      <c r="Q523" s="38">
        <v>-4.8101500000000029E-8</v>
      </c>
      <c r="R523" s="38">
        <v>29392.365299999998</v>
      </c>
      <c r="S523" s="38">
        <v>1687</v>
      </c>
      <c r="T523" s="38">
        <v>-27.807239099999997</v>
      </c>
      <c r="U523" s="38">
        <v>294.85259643963093</v>
      </c>
      <c r="V523" s="38">
        <v>2.2476670000000001E-3</v>
      </c>
      <c r="W523" s="38">
        <v>-380607.5</v>
      </c>
      <c r="X523" s="38">
        <v>-3085.3720000000003</v>
      </c>
      <c r="Y523" s="38">
        <v>1.2497999999999984E-8</v>
      </c>
      <c r="Z523" s="38">
        <v>17107.015599999999</v>
      </c>
      <c r="AA523" s="42">
        <v>2000</v>
      </c>
      <c r="AB523" s="38">
        <v>2</v>
      </c>
      <c r="AC523" s="38">
        <v>85</v>
      </c>
      <c r="AD523" s="38">
        <v>1</v>
      </c>
      <c r="AE523" s="38">
        <v>38</v>
      </c>
      <c r="AF523" s="38">
        <v>2</v>
      </c>
    </row>
    <row r="524" spans="1:67">
      <c r="A524" s="38" t="s">
        <v>1297</v>
      </c>
      <c r="B524" s="38" t="s">
        <v>184</v>
      </c>
      <c r="C524" s="38" t="s">
        <v>1298</v>
      </c>
      <c r="D524" s="38"/>
      <c r="E524" s="39">
        <v>135.45154000000002</v>
      </c>
      <c r="F524" s="38">
        <v>5.5399999999999998E-3</v>
      </c>
      <c r="G524" s="76">
        <v>-119300</v>
      </c>
      <c r="H524" s="78">
        <v>74.953000000000003</v>
      </c>
      <c r="I524" s="38">
        <v>2000</v>
      </c>
      <c r="J524" s="38" t="s">
        <v>1268</v>
      </c>
      <c r="K524" s="42">
        <v>2000</v>
      </c>
      <c r="L524" s="38">
        <v>-10.511651100000002</v>
      </c>
      <c r="M524" s="38">
        <v>120.62406430605444</v>
      </c>
      <c r="N524" s="38">
        <v>1.5843159999999999E-3</v>
      </c>
      <c r="O524" s="38">
        <v>-63450.42349999999</v>
      </c>
      <c r="P524" s="38">
        <v>-924.70417999999995</v>
      </c>
      <c r="Q524" s="38">
        <v>-6.6272974999999989E-8</v>
      </c>
      <c r="R524" s="38">
        <v>-113888.12735</v>
      </c>
      <c r="S524" s="38">
        <v>1687</v>
      </c>
      <c r="T524" s="38">
        <v>-9.6960110999999998</v>
      </c>
      <c r="U524" s="38">
        <v>122.91143179082391</v>
      </c>
      <c r="V524" s="38">
        <v>8.4185300000000005E-4</v>
      </c>
      <c r="W524" s="38">
        <v>-22791.7245</v>
      </c>
      <c r="X524" s="38">
        <v>-924.70417999999995</v>
      </c>
      <c r="Y524" s="38">
        <v>-5.6734750000000031E-9</v>
      </c>
      <c r="Z524" s="38">
        <v>-126173.47705</v>
      </c>
      <c r="AA524" s="42">
        <v>2000</v>
      </c>
      <c r="AB524" s="38">
        <v>3</v>
      </c>
      <c r="AC524" s="38">
        <v>85</v>
      </c>
      <c r="AD524" s="38">
        <v>1</v>
      </c>
      <c r="AE524" s="38">
        <v>38</v>
      </c>
      <c r="AF524" s="38">
        <v>0.5</v>
      </c>
      <c r="AG524" s="38">
        <v>20</v>
      </c>
      <c r="AH524" s="38">
        <v>1.5</v>
      </c>
    </row>
    <row r="525" spans="1:67">
      <c r="A525" s="38" t="s">
        <v>1299</v>
      </c>
      <c r="B525" s="38" t="s">
        <v>184</v>
      </c>
      <c r="C525" s="38" t="s">
        <v>1300</v>
      </c>
      <c r="D525" s="38"/>
      <c r="E525" s="39">
        <v>44.084899999999998</v>
      </c>
      <c r="F525" s="38">
        <v>1.8E-3</v>
      </c>
      <c r="G525" s="76">
        <v>-23800</v>
      </c>
      <c r="H525" s="78">
        <v>50.542000000000002</v>
      </c>
      <c r="I525" s="44">
        <v>3500</v>
      </c>
      <c r="J525" s="38" t="s">
        <v>1301</v>
      </c>
      <c r="K525" s="45">
        <v>2000</v>
      </c>
      <c r="L525" s="38">
        <v>0</v>
      </c>
      <c r="M525" s="38" t="s">
        <v>237</v>
      </c>
      <c r="N525" s="38">
        <v>8.4589999999999996</v>
      </c>
      <c r="O525" s="38">
        <v>1.15E-4</v>
      </c>
      <c r="P525" s="38">
        <v>0</v>
      </c>
      <c r="Q525" s="38">
        <v>0</v>
      </c>
      <c r="R525" s="38">
        <v>0</v>
      </c>
      <c r="S525" s="38">
        <v>-2995</v>
      </c>
      <c r="T525" s="42">
        <v>3500</v>
      </c>
      <c r="U525" s="38">
        <v>-2.3825900000000004</v>
      </c>
      <c r="V525" s="38">
        <v>1.4928906766185861</v>
      </c>
      <c r="W525" s="38">
        <v>1.3340664999999998E-3</v>
      </c>
      <c r="X525" s="38">
        <v>-67687.698999999993</v>
      </c>
      <c r="Y525" s="38">
        <v>-297.23998000000006</v>
      </c>
      <c r="Z525" s="38">
        <v>-9.2081975000000006E-8</v>
      </c>
      <c r="AA525" s="42">
        <v>-21376.69715</v>
      </c>
      <c r="AB525" s="38">
        <v>1687</v>
      </c>
      <c r="AC525" s="38">
        <v>-1.5669501000000015</v>
      </c>
      <c r="AD525" s="38">
        <v>3.7802590044587916</v>
      </c>
      <c r="AE525" s="38">
        <v>5.9160349999999996E-4</v>
      </c>
      <c r="AF525" s="38">
        <v>-27029</v>
      </c>
      <c r="AG525">
        <v>-297.23998000000006</v>
      </c>
      <c r="AH525">
        <v>-3.1482474999999999E-8</v>
      </c>
      <c r="AI525">
        <v>-33662.046849999999</v>
      </c>
      <c r="AJ525">
        <v>2000</v>
      </c>
      <c r="AK525">
        <v>4.0645498999999994</v>
      </c>
      <c r="AL525">
        <v>-47.566640756060515</v>
      </c>
      <c r="AM525">
        <v>-3.4683849999999998E-4</v>
      </c>
      <c r="AN525">
        <v>36594.5</v>
      </c>
      <c r="AO525">
        <v>249.11199999999999</v>
      </c>
      <c r="AP525">
        <v>1.6200075E-8</v>
      </c>
      <c r="AQ525">
        <v>-37670.046849999999</v>
      </c>
      <c r="AR525">
        <v>3000</v>
      </c>
      <c r="AS525">
        <v>1.8844999000000016</v>
      </c>
      <c r="AT525">
        <v>-27.136433141673042</v>
      </c>
      <c r="AU525">
        <v>-2.8250000000000009E-5</v>
      </c>
      <c r="AV525">
        <v>0</v>
      </c>
      <c r="AW525">
        <v>0</v>
      </c>
      <c r="AX525">
        <v>0</v>
      </c>
      <c r="AY525">
        <v>-35370.79</v>
      </c>
      <c r="AZ525" s="41">
        <v>3500</v>
      </c>
      <c r="BA525">
        <v>2</v>
      </c>
      <c r="BB525">
        <v>85</v>
      </c>
      <c r="BC525">
        <v>1</v>
      </c>
      <c r="BD525">
        <v>65</v>
      </c>
      <c r="BE525">
        <v>0.5</v>
      </c>
    </row>
    <row r="526" spans="1:67">
      <c r="A526" s="38" t="s">
        <v>66</v>
      </c>
      <c r="B526" s="38" t="s">
        <v>1302</v>
      </c>
      <c r="C526" s="38" t="s">
        <v>1303</v>
      </c>
      <c r="D526" s="38" t="s">
        <v>1304</v>
      </c>
      <c r="E526" s="39">
        <v>60.084299999999999</v>
      </c>
      <c r="F526" s="38">
        <v>2.3199999999999998</v>
      </c>
      <c r="G526" s="76">
        <v>-217370</v>
      </c>
      <c r="H526" s="78">
        <v>10.199999999999999</v>
      </c>
      <c r="I526" s="38">
        <v>2000</v>
      </c>
      <c r="J526" s="38" t="s">
        <v>1305</v>
      </c>
      <c r="K526" s="38">
        <v>543</v>
      </c>
      <c r="L526" s="38">
        <v>310</v>
      </c>
      <c r="M526" s="38" t="s">
        <v>165</v>
      </c>
      <c r="N526" s="38">
        <v>16.167000000000002</v>
      </c>
      <c r="O526" s="38">
        <v>5.0100000000000003E-4</v>
      </c>
      <c r="P526" s="38">
        <v>567200</v>
      </c>
      <c r="Q526" s="38">
        <v>0</v>
      </c>
      <c r="R526" s="38">
        <v>0</v>
      </c>
      <c r="S526" s="38">
        <v>-6506</v>
      </c>
      <c r="T526" s="42">
        <v>2000</v>
      </c>
      <c r="U526" s="38">
        <v>7.3174598999999994</v>
      </c>
      <c r="V526" s="38">
        <v>-16.141411497779586</v>
      </c>
      <c r="W526" s="38">
        <v>-3.8832139999999998E-3</v>
      </c>
      <c r="X526" s="38">
        <v>148180.30100000001</v>
      </c>
      <c r="Y526" s="38">
        <v>498.22399999999999</v>
      </c>
      <c r="Z526" s="38">
        <v>-2.8199349999999999E-8</v>
      </c>
      <c r="AA526" s="38">
        <v>-220830.454</v>
      </c>
      <c r="AB526" s="38">
        <v>543</v>
      </c>
      <c r="AC526" s="38">
        <v>1.9644598999999978</v>
      </c>
      <c r="AD526" s="38">
        <v>18.942879896545094</v>
      </c>
      <c r="AE526" s="38">
        <v>-2.2221400000000009E-4</v>
      </c>
      <c r="AF526" s="38">
        <v>316130.30099999998</v>
      </c>
      <c r="AG526" s="38">
        <v>498.22399999999999</v>
      </c>
      <c r="AH526" s="38">
        <v>-2.8199349999999999E-8</v>
      </c>
      <c r="AI526" s="38">
        <v>-222966.454</v>
      </c>
      <c r="AJ526" s="38">
        <v>1687</v>
      </c>
      <c r="AK526" s="38">
        <v>2.7800998999999962</v>
      </c>
      <c r="AL526" s="38">
        <v>21.230247381314626</v>
      </c>
      <c r="AM526" s="38">
        <v>-9.6467700000000005E-4</v>
      </c>
      <c r="AN526" s="38">
        <v>356789</v>
      </c>
      <c r="AO526" s="38">
        <v>498.22399999999999</v>
      </c>
      <c r="AP526" s="38">
        <v>3.240015E-8</v>
      </c>
      <c r="AQ526" s="38">
        <v>-235251.80369999999</v>
      </c>
      <c r="AR526" s="42">
        <v>2000</v>
      </c>
      <c r="AS526" s="38">
        <v>2</v>
      </c>
      <c r="AT526" s="38">
        <v>85</v>
      </c>
      <c r="AU526" s="38">
        <v>1</v>
      </c>
      <c r="AV526" s="38">
        <v>65</v>
      </c>
      <c r="AW526" s="38">
        <v>1</v>
      </c>
    </row>
    <row r="527" spans="1:67">
      <c r="A527" s="38" t="s">
        <v>66</v>
      </c>
      <c r="B527" s="38" t="s">
        <v>1306</v>
      </c>
      <c r="C527" s="38" t="s">
        <v>1307</v>
      </c>
      <c r="D527" s="38" t="s">
        <v>1308</v>
      </c>
      <c r="E527" s="39">
        <v>60.084299999999999</v>
      </c>
      <c r="F527" s="38">
        <v>2.19</v>
      </c>
      <c r="G527" s="76">
        <v>-214339</v>
      </c>
      <c r="H527" s="78">
        <v>12.148</v>
      </c>
      <c r="I527" s="44">
        <v>3500</v>
      </c>
      <c r="J527" s="38" t="s">
        <v>1309</v>
      </c>
      <c r="K527" s="38">
        <v>1996</v>
      </c>
      <c r="L527" s="38">
        <v>0</v>
      </c>
      <c r="M527" s="38" t="s">
        <v>237</v>
      </c>
      <c r="N527" s="38">
        <v>20.5</v>
      </c>
      <c r="O527" s="38">
        <v>0</v>
      </c>
      <c r="P527" s="38">
        <v>0</v>
      </c>
      <c r="Q527" s="38">
        <v>0</v>
      </c>
      <c r="R527" s="38">
        <v>0</v>
      </c>
      <c r="S527" s="38">
        <v>-13236</v>
      </c>
      <c r="T527" s="42">
        <v>3500</v>
      </c>
      <c r="U527" s="38">
        <v>-7.5105399999999989</v>
      </c>
      <c r="V527" s="38">
        <v>103.1024799844015</v>
      </c>
      <c r="W527" s="38">
        <v>1.4876859999999998E-3</v>
      </c>
      <c r="X527" s="38">
        <v>99106.301000000007</v>
      </c>
      <c r="Y527" s="38">
        <v>-386.25600000000003</v>
      </c>
      <c r="Z527" s="38">
        <v>-1.1376935E-7</v>
      </c>
      <c r="AA527" s="38">
        <v>-213782.454</v>
      </c>
      <c r="AB527" s="38">
        <v>1687</v>
      </c>
      <c r="AC527" s="38">
        <v>-6.6949001000000017</v>
      </c>
      <c r="AD527" s="38">
        <v>105.38984831224174</v>
      </c>
      <c r="AE527" s="38">
        <v>7.4522299999999994E-4</v>
      </c>
      <c r="AF527" s="38">
        <v>139765</v>
      </c>
      <c r="AG527" s="38">
        <v>-386.25600000000003</v>
      </c>
      <c r="AH527" s="38">
        <v>-5.3169850000000004E-8</v>
      </c>
      <c r="AI527" s="38">
        <v>-226067.80369999999</v>
      </c>
      <c r="AJ527" s="38">
        <v>1996</v>
      </c>
      <c r="AK527" s="38">
        <v>-1.5529001000000022</v>
      </c>
      <c r="AL527" s="38">
        <v>55.062092770722472</v>
      </c>
      <c r="AM527" s="38">
        <v>-4.6367700000000001E-4</v>
      </c>
      <c r="AN527" s="38">
        <v>73189</v>
      </c>
      <c r="AO527" s="38">
        <v>498.22399999999999</v>
      </c>
      <c r="AP527" s="38">
        <v>3.240015E-8</v>
      </c>
      <c r="AQ527" s="38">
        <v>-238950.80369999999</v>
      </c>
      <c r="AR527" s="38">
        <v>3000</v>
      </c>
      <c r="AS527" s="38">
        <v>-5.9130000999999996</v>
      </c>
      <c r="AT527" s="38">
        <v>95.922507999497384</v>
      </c>
      <c r="AU527" s="38">
        <v>1.7349999999999999E-4</v>
      </c>
      <c r="AV527" s="38">
        <v>0</v>
      </c>
      <c r="AW527" s="38">
        <v>0</v>
      </c>
      <c r="AX527" s="38">
        <v>0</v>
      </c>
      <c r="AY527" s="38">
        <v>-234352.29</v>
      </c>
      <c r="AZ527" s="42">
        <v>3500</v>
      </c>
      <c r="BA527" s="38">
        <v>2</v>
      </c>
      <c r="BB527" s="38">
        <v>85</v>
      </c>
      <c r="BC527" s="38">
        <v>1</v>
      </c>
      <c r="BD527" s="38">
        <v>65</v>
      </c>
      <c r="BE527" s="38">
        <v>1</v>
      </c>
      <c r="BF527" s="38"/>
      <c r="BG527" s="38"/>
      <c r="BH527" s="38"/>
      <c r="BI527" s="38"/>
      <c r="BJ527" s="38"/>
      <c r="BK527" s="38"/>
      <c r="BL527" s="38"/>
      <c r="BM527" s="38"/>
      <c r="BN527" s="38"/>
      <c r="BO527" s="38"/>
    </row>
    <row r="528" spans="1:67">
      <c r="A528" s="38" t="s">
        <v>66</v>
      </c>
      <c r="B528" s="38" t="s">
        <v>1310</v>
      </c>
      <c r="C528" s="38" t="s">
        <v>1303</v>
      </c>
      <c r="D528" s="38" t="s">
        <v>1311</v>
      </c>
      <c r="E528" s="39">
        <v>60.084299999999999</v>
      </c>
      <c r="F528" s="38">
        <v>2.19</v>
      </c>
      <c r="G528" s="76">
        <v>-215940</v>
      </c>
      <c r="H528" s="78">
        <v>11.2</v>
      </c>
      <c r="I528" s="38">
        <v>2000</v>
      </c>
      <c r="J528" s="38" t="s">
        <v>1312</v>
      </c>
      <c r="K528" s="42">
        <v>2000</v>
      </c>
      <c r="L528" s="38">
        <v>-38.271239100000003</v>
      </c>
      <c r="M528" s="38">
        <v>366.04648799588654</v>
      </c>
      <c r="N528" s="38">
        <v>1.1388386E-2</v>
      </c>
      <c r="O528" s="38">
        <v>-215981.19899999999</v>
      </c>
      <c r="P528" s="38">
        <v>-2635.8359999999998</v>
      </c>
      <c r="Q528" s="38">
        <v>-1.16614935E-6</v>
      </c>
      <c r="R528" s="38">
        <v>-202194.454</v>
      </c>
      <c r="S528" s="38">
        <v>1687</v>
      </c>
      <c r="T528" s="38">
        <v>-37.455599100000001</v>
      </c>
      <c r="U528" s="38">
        <v>368.33385548065598</v>
      </c>
      <c r="V528" s="38">
        <v>1.0645923000000002E-2</v>
      </c>
      <c r="W528" s="38">
        <v>-175322.5</v>
      </c>
      <c r="X528" s="38">
        <v>-2635.8359999999998</v>
      </c>
      <c r="Y528" s="38">
        <v>-1.10554985E-6</v>
      </c>
      <c r="Z528" s="38">
        <v>-214479.80369999999</v>
      </c>
      <c r="AA528" s="42">
        <v>2000</v>
      </c>
      <c r="AB528" s="38">
        <v>2</v>
      </c>
      <c r="AC528" s="38">
        <v>85</v>
      </c>
      <c r="AD528" s="38">
        <v>1</v>
      </c>
      <c r="AE528" s="38">
        <v>65</v>
      </c>
      <c r="AF528" s="38">
        <v>1</v>
      </c>
    </row>
    <row r="529" spans="1:67">
      <c r="A529" s="38" t="s">
        <v>66</v>
      </c>
      <c r="B529" s="38" t="s">
        <v>1313</v>
      </c>
      <c r="C529" s="38" t="s">
        <v>1303</v>
      </c>
      <c r="D529" s="38" t="s">
        <v>1314</v>
      </c>
      <c r="E529" s="39">
        <v>60.084299999999999</v>
      </c>
      <c r="F529" s="38">
        <v>2.6349999999999998</v>
      </c>
      <c r="G529" s="76">
        <v>-217720</v>
      </c>
      <c r="H529" s="78">
        <v>10</v>
      </c>
      <c r="I529" s="38">
        <v>2000</v>
      </c>
      <c r="J529" s="38" t="s">
        <v>1315</v>
      </c>
      <c r="K529" s="38">
        <v>600</v>
      </c>
      <c r="L529" s="38">
        <v>0</v>
      </c>
      <c r="M529" t="s">
        <v>237</v>
      </c>
      <c r="N529" s="38">
        <v>295.25799999999998</v>
      </c>
      <c r="O529" s="38">
        <v>-0.280945</v>
      </c>
      <c r="P529" s="38">
        <v>20943400</v>
      </c>
      <c r="Q529" s="38">
        <v>0</v>
      </c>
      <c r="R529" s="38">
        <v>1.06888E-4</v>
      </c>
      <c r="S529" s="38">
        <v>-129977</v>
      </c>
      <c r="T529" s="38">
        <v>847</v>
      </c>
      <c r="U529" s="38">
        <v>175</v>
      </c>
      <c r="V529" s="38" t="s">
        <v>165</v>
      </c>
      <c r="W529" s="38">
        <v>16.035499999999999</v>
      </c>
      <c r="X529" s="38">
        <v>3.4124999999999997E-4</v>
      </c>
      <c r="Y529" s="38">
        <v>-17418.599999999999</v>
      </c>
      <c r="Z529" s="38">
        <v>0</v>
      </c>
      <c r="AA529" s="38">
        <v>0</v>
      </c>
      <c r="AB529" s="38">
        <v>-5401</v>
      </c>
      <c r="AC529" s="42">
        <v>2000</v>
      </c>
      <c r="AD529" s="38">
        <v>11.948209899999998</v>
      </c>
      <c r="AE529" s="38">
        <v>-43.731002272905585</v>
      </c>
      <c r="AF529" s="38">
        <v>-1.1208714E-2</v>
      </c>
      <c r="AG529" s="38">
        <v>93187.301000000007</v>
      </c>
      <c r="AH529" s="38">
        <v>498.22399999999999</v>
      </c>
      <c r="AI529" s="38">
        <v>1.9376406500000002E-6</v>
      </c>
      <c r="AJ529" s="38">
        <v>-219977.454</v>
      </c>
      <c r="AK529" s="38">
        <v>600</v>
      </c>
      <c r="AL529" s="38">
        <v>-277.1265401</v>
      </c>
      <c r="AM529" s="38">
        <v>1832.3777796651768</v>
      </c>
      <c r="AN529" s="38">
        <v>0.28122378599999998</v>
      </c>
      <c r="AO529" s="38">
        <v>10504230.301000001</v>
      </c>
      <c r="AP529" s="38">
        <v>498.22399999999999</v>
      </c>
      <c r="AQ529" s="38">
        <v>-5.3472199350000001E-5</v>
      </c>
      <c r="AR529" s="38">
        <v>-346787.45400000003</v>
      </c>
      <c r="AS529" s="38">
        <v>847</v>
      </c>
      <c r="AT529" s="38">
        <v>2.0959599000000004</v>
      </c>
      <c r="AU529" s="38">
        <v>17.380738554378013</v>
      </c>
      <c r="AV529" s="38">
        <v>-6.2464000000000031E-5</v>
      </c>
      <c r="AW529" s="38">
        <v>23821.001</v>
      </c>
      <c r="AX529" s="38">
        <v>498.22399999999999</v>
      </c>
      <c r="AY529" s="38">
        <v>-2.8199349999999999E-8</v>
      </c>
      <c r="AZ529" s="38">
        <v>-222211.454</v>
      </c>
      <c r="BA529" s="38">
        <v>1687</v>
      </c>
      <c r="BB529" s="38">
        <v>2.9115998999999988</v>
      </c>
      <c r="BC529" s="38">
        <v>19.668106039147503</v>
      </c>
      <c r="BD529" s="38">
        <v>-8.0492699999999999E-4</v>
      </c>
      <c r="BE529" s="38">
        <v>64479.7</v>
      </c>
      <c r="BF529" s="38">
        <v>498.22399999999999</v>
      </c>
      <c r="BG529" s="38">
        <v>3.240015E-8</v>
      </c>
      <c r="BH529" s="38">
        <v>-234496.80369999999</v>
      </c>
      <c r="BI529" s="42">
        <v>2000</v>
      </c>
      <c r="BJ529" s="38">
        <v>2</v>
      </c>
      <c r="BK529" s="38">
        <v>85</v>
      </c>
      <c r="BL529" s="38">
        <v>1</v>
      </c>
      <c r="BM529" s="38">
        <v>65</v>
      </c>
      <c r="BN529" s="38">
        <v>1</v>
      </c>
    </row>
    <row r="530" spans="1:67">
      <c r="A530" s="38" t="s">
        <v>66</v>
      </c>
      <c r="B530" s="38" t="s">
        <v>1316</v>
      </c>
      <c r="C530" s="38" t="s">
        <v>1303</v>
      </c>
      <c r="D530" s="38" t="s">
        <v>1317</v>
      </c>
      <c r="E530" s="39">
        <v>60.084299999999999</v>
      </c>
      <c r="F530" s="38">
        <v>2.2599999999999998</v>
      </c>
      <c r="G530" s="76">
        <v>-217270</v>
      </c>
      <c r="H530" s="78">
        <v>10.36</v>
      </c>
      <c r="I530" s="38">
        <v>2000</v>
      </c>
      <c r="J530" s="38" t="s">
        <v>1318</v>
      </c>
      <c r="K530" s="38">
        <v>390</v>
      </c>
      <c r="L530" s="38">
        <v>50</v>
      </c>
      <c r="M530" s="38" t="s">
        <v>165</v>
      </c>
      <c r="N530" s="38">
        <v>9.8160000000000007</v>
      </c>
      <c r="O530" s="38">
        <v>4.5999999999999999E-3</v>
      </c>
      <c r="P530" s="38">
        <v>0</v>
      </c>
      <c r="Q530" s="38">
        <v>0</v>
      </c>
      <c r="R530" s="38">
        <v>0</v>
      </c>
      <c r="S530" s="38">
        <v>-3393</v>
      </c>
      <c r="T530" s="38">
        <v>500</v>
      </c>
      <c r="U530" s="38">
        <v>45</v>
      </c>
      <c r="V530" s="38" t="s">
        <v>165</v>
      </c>
      <c r="W530" s="38">
        <v>17.933800000000002</v>
      </c>
      <c r="X530" s="38">
        <v>-5.7755100000000004E-4</v>
      </c>
      <c r="Y530" s="38">
        <v>860245</v>
      </c>
      <c r="Z530" s="38">
        <v>0</v>
      </c>
      <c r="AA530" s="38">
        <v>2.32313E-7</v>
      </c>
      <c r="AB530" s="38">
        <v>-7862</v>
      </c>
      <c r="AC530" s="42">
        <v>2000</v>
      </c>
      <c r="AD530" s="38">
        <v>14.758459999999999</v>
      </c>
      <c r="AE530" s="38">
        <v>-62.607406573220032</v>
      </c>
      <c r="AF530" s="38">
        <v>-1.1986214E-2</v>
      </c>
      <c r="AG530" s="38">
        <v>32530.300999999999</v>
      </c>
      <c r="AH530" s="38">
        <v>498.22399999999999</v>
      </c>
      <c r="AI530" s="38">
        <v>-2.8199349999999999E-8</v>
      </c>
      <c r="AJ530" s="38">
        <v>-218456.454</v>
      </c>
      <c r="AK530" s="38">
        <v>390</v>
      </c>
      <c r="AL530" s="38">
        <v>8.3154598999999987</v>
      </c>
      <c r="AM530" s="38">
        <v>-23.831427564636556</v>
      </c>
      <c r="AN530" s="38">
        <v>-4.3212140000000003E-3</v>
      </c>
      <c r="AO530" s="38">
        <v>32530.300999999999</v>
      </c>
      <c r="AP530" s="38">
        <v>498.22399999999999</v>
      </c>
      <c r="AQ530" s="38">
        <v>-2.8199349999999999E-8</v>
      </c>
      <c r="AR530" s="38">
        <v>-219753.454</v>
      </c>
      <c r="AS530" s="38">
        <v>500</v>
      </c>
      <c r="AT530" s="38">
        <v>0.19765989999999789</v>
      </c>
      <c r="AU530" s="38">
        <v>31.275374431735145</v>
      </c>
      <c r="AV530" s="38">
        <v>8.5633699999999998E-4</v>
      </c>
      <c r="AW530" s="38">
        <v>462652.80099999998</v>
      </c>
      <c r="AX530" s="38">
        <v>498.22399999999999</v>
      </c>
      <c r="AY530" s="38">
        <v>-1.4435584999999998E-7</v>
      </c>
      <c r="AZ530" s="38">
        <v>-224222.454</v>
      </c>
      <c r="BA530" s="38">
        <v>1687</v>
      </c>
      <c r="BB530" s="38">
        <v>1.0132998999999963</v>
      </c>
      <c r="BC530" s="38">
        <v>33.562741916504606</v>
      </c>
      <c r="BD530" s="38">
        <v>1.1387400000000003E-4</v>
      </c>
      <c r="BE530" s="38">
        <v>503311.5</v>
      </c>
      <c r="BF530" s="38">
        <v>498.22399999999999</v>
      </c>
      <c r="BG530" s="38">
        <v>-8.3756349999999998E-8</v>
      </c>
      <c r="BH530" s="38">
        <v>-236507.80369999999</v>
      </c>
      <c r="BI530" s="42">
        <v>2000</v>
      </c>
      <c r="BJ530" s="38">
        <v>2</v>
      </c>
      <c r="BK530" s="38">
        <v>85</v>
      </c>
      <c r="BL530" s="38">
        <v>1</v>
      </c>
      <c r="BM530" s="38">
        <v>65</v>
      </c>
      <c r="BN530" s="38">
        <v>1</v>
      </c>
    </row>
    <row r="531" spans="1:67">
      <c r="A531" s="38" t="s">
        <v>66</v>
      </c>
      <c r="B531" s="38" t="s">
        <v>184</v>
      </c>
      <c r="C531" s="38" t="s">
        <v>1303</v>
      </c>
      <c r="D531" s="38"/>
      <c r="E531" s="39">
        <v>60.084299999999999</v>
      </c>
      <c r="F531" s="38">
        <v>2.48E-3</v>
      </c>
      <c r="G531" s="76">
        <v>-77000</v>
      </c>
      <c r="H531" s="78">
        <v>54.698999999999998</v>
      </c>
      <c r="I531" s="44">
        <v>3500</v>
      </c>
      <c r="J531" s="38" t="s">
        <v>1301</v>
      </c>
      <c r="K531" s="45">
        <v>2000</v>
      </c>
      <c r="L531" s="38">
        <v>0</v>
      </c>
      <c r="M531" s="38" t="s">
        <v>237</v>
      </c>
      <c r="N531" s="38">
        <v>13.914999999999999</v>
      </c>
      <c r="O531" s="38">
        <v>1.83E-4</v>
      </c>
      <c r="P531" s="38">
        <v>0</v>
      </c>
      <c r="Q531" s="38">
        <v>0</v>
      </c>
      <c r="R531" s="38">
        <v>0</v>
      </c>
      <c r="S531" s="38">
        <v>-5233</v>
      </c>
      <c r="T531" s="42">
        <v>3500</v>
      </c>
      <c r="U531" s="38">
        <v>-6.4775390000000002</v>
      </c>
      <c r="V531" s="38">
        <v>56.189027096974371</v>
      </c>
      <c r="W531" s="38">
        <v>1.855846E-3</v>
      </c>
      <c r="X531" s="38">
        <v>-48690.699000000001</v>
      </c>
      <c r="Y531" s="38">
        <v>-539.51</v>
      </c>
      <c r="Z531" s="38">
        <v>-1.1590784999999999E-7</v>
      </c>
      <c r="AA531" s="42">
        <v>-73788.453999999998</v>
      </c>
      <c r="AB531" s="38">
        <v>1687</v>
      </c>
      <c r="AC531" s="38">
        <v>-5.661899100000003</v>
      </c>
      <c r="AD531" s="38">
        <v>58.476395424814577</v>
      </c>
      <c r="AE531" s="38">
        <v>1.1133829999999999E-3</v>
      </c>
      <c r="AF531" s="38">
        <v>-8032</v>
      </c>
      <c r="AG531">
        <v>-539.51</v>
      </c>
      <c r="AH531">
        <v>-5.5308349999999994E-8</v>
      </c>
      <c r="AI531">
        <v>-86073.803700000004</v>
      </c>
      <c r="AJ531">
        <v>2000</v>
      </c>
      <c r="AK531">
        <v>5.0320998999999986</v>
      </c>
      <c r="AL531">
        <v>-39.095822459439894</v>
      </c>
      <c r="AM531">
        <v>-6.4667700000000002E-4</v>
      </c>
      <c r="AN531">
        <v>73189</v>
      </c>
      <c r="AO531">
        <v>498.22399999999999</v>
      </c>
      <c r="AP531">
        <v>3.240015E-8</v>
      </c>
      <c r="AQ531">
        <v>-93608.803700000004</v>
      </c>
      <c r="AR531">
        <v>3000</v>
      </c>
      <c r="AS531">
        <v>0.6719999000000012</v>
      </c>
      <c r="AT531">
        <v>1.7645927693350707</v>
      </c>
      <c r="AU531">
        <v>-9.5000000000000141E-6</v>
      </c>
      <c r="AV531">
        <v>0</v>
      </c>
      <c r="AW531">
        <v>0</v>
      </c>
      <c r="AX531">
        <v>0</v>
      </c>
      <c r="AY531">
        <v>-89010.29</v>
      </c>
      <c r="AZ531" s="41">
        <v>3500</v>
      </c>
      <c r="BA531">
        <v>2</v>
      </c>
      <c r="BB531">
        <v>85</v>
      </c>
      <c r="BC531">
        <v>1</v>
      </c>
      <c r="BD531">
        <v>65</v>
      </c>
      <c r="BE531">
        <v>1</v>
      </c>
    </row>
    <row r="532" spans="1:67">
      <c r="A532" s="37" t="s">
        <v>52</v>
      </c>
      <c r="B532" t="s">
        <v>1319</v>
      </c>
      <c r="C532" t="s">
        <v>1320</v>
      </c>
      <c r="E532" s="39">
        <v>118.71</v>
      </c>
      <c r="F532">
        <v>7.3</v>
      </c>
      <c r="G532" s="75">
        <v>0</v>
      </c>
      <c r="H532" s="77">
        <v>12.236000000000001</v>
      </c>
      <c r="I532" s="40">
        <v>3000</v>
      </c>
      <c r="J532" s="38" t="s">
        <v>1321</v>
      </c>
      <c r="K532">
        <v>505.12</v>
      </c>
      <c r="L532">
        <v>1680</v>
      </c>
      <c r="M532" t="s">
        <v>152</v>
      </c>
      <c r="N532">
        <v>6.7157</v>
      </c>
      <c r="O532" s="46">
        <v>2.0316799999999998E-5</v>
      </c>
      <c r="P532">
        <v>-43796</v>
      </c>
      <c r="Q532">
        <v>0</v>
      </c>
      <c r="R532">
        <v>0</v>
      </c>
      <c r="S532">
        <v>-202.7</v>
      </c>
      <c r="T532">
        <v>2000</v>
      </c>
      <c r="U532">
        <v>0</v>
      </c>
      <c r="V532" t="s">
        <v>237</v>
      </c>
      <c r="W532">
        <v>6.8</v>
      </c>
      <c r="X532">
        <v>0</v>
      </c>
      <c r="Y532">
        <v>0</v>
      </c>
      <c r="Z532">
        <v>0</v>
      </c>
      <c r="AA532">
        <v>0</v>
      </c>
      <c r="AB532">
        <v>-312</v>
      </c>
      <c r="AC532">
        <v>2876</v>
      </c>
      <c r="AD532">
        <v>70687</v>
      </c>
      <c r="AE532" t="s">
        <v>153</v>
      </c>
      <c r="AF532">
        <v>6.3</v>
      </c>
      <c r="AG532">
        <v>0</v>
      </c>
      <c r="AH532">
        <v>0</v>
      </c>
      <c r="AI532">
        <v>0</v>
      </c>
      <c r="AJ532">
        <v>0</v>
      </c>
      <c r="AK532">
        <v>71813</v>
      </c>
      <c r="AL532" s="41">
        <v>3000</v>
      </c>
      <c r="AM532" s="38">
        <v>1</v>
      </c>
      <c r="AN532" s="38">
        <v>87</v>
      </c>
      <c r="AO532" s="38">
        <v>1</v>
      </c>
    </row>
    <row r="533" spans="1:67">
      <c r="A533" t="s">
        <v>1322</v>
      </c>
      <c r="B533" t="s">
        <v>184</v>
      </c>
      <c r="C533" t="s">
        <v>1323</v>
      </c>
      <c r="E533" s="39">
        <v>269.41879999999998</v>
      </c>
      <c r="G533" s="75">
        <v>-59600</v>
      </c>
      <c r="H533" s="77">
        <v>75</v>
      </c>
      <c r="I533">
        <v>2000</v>
      </c>
      <c r="J533" s="38" t="s">
        <v>1321</v>
      </c>
      <c r="K533" s="41">
        <v>2000</v>
      </c>
      <c r="L533">
        <v>5.9427999999999983</v>
      </c>
      <c r="M533">
        <v>-56.232804221295083</v>
      </c>
      <c r="N533">
        <v>3.9003929999999998E-3</v>
      </c>
      <c r="O533">
        <v>164822.5</v>
      </c>
      <c r="P533">
        <v>498.22399999999999</v>
      </c>
      <c r="Q533">
        <v>3.240015E-8</v>
      </c>
      <c r="R533">
        <v>-62886.699699999997</v>
      </c>
      <c r="S533">
        <v>505.12</v>
      </c>
      <c r="T533">
        <v>9.4382000000000019</v>
      </c>
      <c r="U533">
        <v>-70.001693319005042</v>
      </c>
      <c r="V533">
        <v>-7.4297339999999999E-4</v>
      </c>
      <c r="W533">
        <v>201018.5</v>
      </c>
      <c r="X533">
        <v>498.22399999999999</v>
      </c>
      <c r="Y533">
        <v>3.240015E-8</v>
      </c>
      <c r="Z533">
        <v>-65809.113700000002</v>
      </c>
      <c r="AA533" s="41">
        <v>2000</v>
      </c>
      <c r="AB533">
        <v>2</v>
      </c>
      <c r="AC533">
        <v>87</v>
      </c>
      <c r="AD533">
        <v>2</v>
      </c>
      <c r="AE533">
        <v>65</v>
      </c>
      <c r="AF533">
        <v>1</v>
      </c>
    </row>
    <row r="534" spans="1:67">
      <c r="A534" t="s">
        <v>1324</v>
      </c>
      <c r="B534" t="s">
        <v>184</v>
      </c>
      <c r="C534" t="s">
        <v>1325</v>
      </c>
      <c r="E534" s="39">
        <v>301.55200000000002</v>
      </c>
      <c r="G534" s="75">
        <v>-1372</v>
      </c>
      <c r="H534" s="77">
        <v>69.361999999999995</v>
      </c>
      <c r="I534">
        <v>1500</v>
      </c>
      <c r="J534" s="38" t="s">
        <v>1326</v>
      </c>
      <c r="K534" s="41">
        <v>1500</v>
      </c>
      <c r="L534">
        <v>8.8840000000000003</v>
      </c>
      <c r="M534">
        <v>-91.479739305243839</v>
      </c>
      <c r="N534">
        <v>1.25E-3</v>
      </c>
      <c r="O534">
        <v>-148000</v>
      </c>
      <c r="P534">
        <v>0</v>
      </c>
      <c r="Q534">
        <v>0</v>
      </c>
      <c r="R534">
        <v>2380.48</v>
      </c>
      <c r="S534">
        <v>368.3</v>
      </c>
      <c r="T534">
        <v>4.3580000000000005</v>
      </c>
      <c r="U534">
        <v>-61.113847933362521</v>
      </c>
      <c r="V534">
        <v>4.7419999999999997E-3</v>
      </c>
      <c r="W534">
        <v>7600</v>
      </c>
      <c r="X534">
        <v>0</v>
      </c>
      <c r="Y534">
        <v>0</v>
      </c>
      <c r="Z534">
        <v>150.26280000000042</v>
      </c>
      <c r="AA534" s="57">
        <v>388.36</v>
      </c>
      <c r="AB534">
        <v>-11.895999999999999</v>
      </c>
      <c r="AC534">
        <v>34.737211629672601</v>
      </c>
      <c r="AD534">
        <v>2.9764000000000002E-2</v>
      </c>
      <c r="AE534">
        <v>7600</v>
      </c>
      <c r="AF534">
        <v>0</v>
      </c>
      <c r="AG534">
        <v>0</v>
      </c>
      <c r="AH534">
        <v>-3214.1860000000001</v>
      </c>
      <c r="AI534">
        <v>432</v>
      </c>
      <c r="AJ534">
        <v>-1.0479999999999983</v>
      </c>
      <c r="AK534">
        <v>-17.318816438293631</v>
      </c>
      <c r="AL534">
        <v>8.0260000000000001E-3</v>
      </c>
      <c r="AM534">
        <v>1097600</v>
      </c>
      <c r="AN534">
        <v>0</v>
      </c>
      <c r="AO534">
        <v>0</v>
      </c>
      <c r="AP534">
        <v>-7631.0282000000007</v>
      </c>
      <c r="AQ534">
        <v>505.12</v>
      </c>
      <c r="AR534">
        <v>2.4474000000000018</v>
      </c>
      <c r="AS534">
        <v>-31.08770553600354</v>
      </c>
      <c r="AT534">
        <v>3.3826336000000001E-3</v>
      </c>
      <c r="AU534">
        <v>1133796</v>
      </c>
      <c r="AV534">
        <v>0</v>
      </c>
      <c r="AW534">
        <v>0</v>
      </c>
      <c r="AX534">
        <v>-10553.4422</v>
      </c>
      <c r="AY534">
        <v>881.8</v>
      </c>
      <c r="AZ534">
        <v>0</v>
      </c>
      <c r="BA534">
        <v>16.079999999999998</v>
      </c>
      <c r="BB534">
        <v>0</v>
      </c>
      <c r="BC534">
        <v>0</v>
      </c>
      <c r="BD534">
        <v>0</v>
      </c>
      <c r="BE534">
        <v>0</v>
      </c>
      <c r="BF534">
        <v>-32090</v>
      </c>
      <c r="BG534" s="41">
        <v>1500</v>
      </c>
      <c r="BH534">
        <v>2</v>
      </c>
      <c r="BI534">
        <v>87</v>
      </c>
      <c r="BJ534">
        <v>2</v>
      </c>
      <c r="BK534">
        <v>81</v>
      </c>
      <c r="BL534">
        <v>2</v>
      </c>
    </row>
    <row r="535" spans="1:67">
      <c r="A535" s="38" t="s">
        <v>1327</v>
      </c>
      <c r="B535" s="38" t="s">
        <v>155</v>
      </c>
      <c r="C535" s="38" t="s">
        <v>1328</v>
      </c>
      <c r="D535" s="38" t="s">
        <v>1329</v>
      </c>
      <c r="E535" s="39">
        <v>333.61799999999999</v>
      </c>
      <c r="F535" s="38">
        <v>4.87</v>
      </c>
      <c r="G535" s="76">
        <v>-60800</v>
      </c>
      <c r="H535" s="78">
        <v>39.1</v>
      </c>
      <c r="I535" s="38">
        <v>650</v>
      </c>
      <c r="J535" s="38" t="s">
        <v>1330</v>
      </c>
      <c r="K535" s="42">
        <v>650</v>
      </c>
      <c r="L535" s="38">
        <v>-3.9291997999999992</v>
      </c>
      <c r="M535" s="38">
        <v>28.169316125286144</v>
      </c>
      <c r="N535" s="38">
        <v>1.24525E-2</v>
      </c>
      <c r="O535" s="38">
        <v>-19331</v>
      </c>
      <c r="P535" s="38">
        <v>0</v>
      </c>
      <c r="Q535" s="38">
        <v>-4.2785650000000001E-6</v>
      </c>
      <c r="R535" s="38">
        <v>-60961.186999999998</v>
      </c>
      <c r="S535" s="38">
        <v>368.3</v>
      </c>
      <c r="T535" s="38">
        <v>-10.718199800000001</v>
      </c>
      <c r="U535" s="38">
        <v>73.718153183108171</v>
      </c>
      <c r="V535" s="38">
        <v>1.7690500000000001E-2</v>
      </c>
      <c r="W535" s="38">
        <v>214069</v>
      </c>
      <c r="X535" s="38">
        <v>0</v>
      </c>
      <c r="Y535" s="38">
        <v>-4.2785650000000001E-6</v>
      </c>
      <c r="Z535" s="38">
        <v>-64306.512799999997</v>
      </c>
      <c r="AA535" s="38">
        <v>388.36</v>
      </c>
      <c r="AB535" s="38">
        <v>-35.099199500000005</v>
      </c>
      <c r="AC535" s="38">
        <v>217.49474043908103</v>
      </c>
      <c r="AD535" s="38">
        <v>5.5223500000000002E-2</v>
      </c>
      <c r="AE535" s="38">
        <v>214069</v>
      </c>
      <c r="AF535" s="38">
        <v>0</v>
      </c>
      <c r="AG535" s="38">
        <v>-4.2785650000000001E-6</v>
      </c>
      <c r="AH535" s="38">
        <v>-69353.2603409</v>
      </c>
      <c r="AI535" s="38">
        <v>432</v>
      </c>
      <c r="AJ535" s="38">
        <v>-18.827199500000006</v>
      </c>
      <c r="AK535" s="38">
        <v>139.41069833713172</v>
      </c>
      <c r="AL535" s="38">
        <v>2.2616500000000001E-2</v>
      </c>
      <c r="AM535" s="38">
        <v>1849069</v>
      </c>
      <c r="AN535" s="38">
        <v>0</v>
      </c>
      <c r="AO535" s="38">
        <v>-4.2785650000000001E-6</v>
      </c>
      <c r="AP535" s="38">
        <v>-75978.449300000007</v>
      </c>
      <c r="AQ535" s="38">
        <v>505.12</v>
      </c>
      <c r="AR535" s="38">
        <v>-15.331879100000002</v>
      </c>
      <c r="AS535" s="38">
        <v>125.6423847329561</v>
      </c>
      <c r="AT535" s="38">
        <v>1.79731336E-2</v>
      </c>
      <c r="AU535" s="38">
        <v>1885265.102</v>
      </c>
      <c r="AV535" s="38">
        <v>0</v>
      </c>
      <c r="AW535" s="38">
        <v>-4.2785650000000001E-6</v>
      </c>
      <c r="AX535" s="38">
        <v>-78900.947379999998</v>
      </c>
      <c r="AY535" s="42">
        <v>650</v>
      </c>
      <c r="AZ535" s="38">
        <v>2</v>
      </c>
      <c r="BA535" s="38">
        <v>87</v>
      </c>
      <c r="BB535" s="38">
        <v>2</v>
      </c>
      <c r="BC535" s="38">
        <v>81</v>
      </c>
      <c r="BD535" s="38">
        <v>3</v>
      </c>
    </row>
    <row r="536" spans="1:67">
      <c r="A536" s="38" t="s">
        <v>1331</v>
      </c>
      <c r="B536" t="s">
        <v>184</v>
      </c>
      <c r="C536" s="38" t="s">
        <v>1332</v>
      </c>
      <c r="D536" s="38"/>
      <c r="E536" s="39">
        <v>404.12819999999999</v>
      </c>
      <c r="F536" s="38"/>
      <c r="G536" s="76">
        <v>-125700</v>
      </c>
      <c r="H536" s="78">
        <v>90.7</v>
      </c>
      <c r="I536" s="38">
        <v>2000</v>
      </c>
      <c r="J536" s="38" t="s">
        <v>1321</v>
      </c>
      <c r="K536" s="41">
        <v>2000</v>
      </c>
      <c r="L536" s="38">
        <v>8.9150500000000008</v>
      </c>
      <c r="M536" s="38">
        <v>-62.555999407894319</v>
      </c>
      <c r="N536" s="38">
        <v>5.8503544999999992E-3</v>
      </c>
      <c r="O536" s="38">
        <v>247123.5</v>
      </c>
      <c r="P536" s="38">
        <v>747.33600000000001</v>
      </c>
      <c r="Q536" s="38">
        <v>4.8600225000000001E-8</v>
      </c>
      <c r="R536" s="38">
        <v>-130629.54955</v>
      </c>
      <c r="S536" s="38">
        <v>505.12</v>
      </c>
      <c r="T536" s="38">
        <v>14.158149999999999</v>
      </c>
      <c r="U536" s="38">
        <v>-83.209333054459194</v>
      </c>
      <c r="V536" s="38">
        <v>-1.1146951E-3</v>
      </c>
      <c r="W536" s="38">
        <v>301417.5</v>
      </c>
      <c r="X536" s="38">
        <v>747.33600000000001</v>
      </c>
      <c r="Y536" s="38">
        <v>4.8600225000000001E-8</v>
      </c>
      <c r="Z536" s="38">
        <v>-135013.17055000001</v>
      </c>
      <c r="AA536" s="42">
        <v>2000</v>
      </c>
      <c r="AB536" s="38">
        <v>2</v>
      </c>
      <c r="AC536" s="38">
        <v>87</v>
      </c>
      <c r="AD536" s="38">
        <v>3</v>
      </c>
      <c r="AE536" s="38">
        <v>65</v>
      </c>
      <c r="AF536" s="38">
        <v>1.5</v>
      </c>
      <c r="AG536" s="38"/>
      <c r="AH536" s="38"/>
      <c r="AI536" s="38"/>
      <c r="AJ536" s="38"/>
      <c r="AK536" s="38"/>
      <c r="AL536" s="38"/>
      <c r="AM536" s="38"/>
      <c r="AN536" s="38"/>
      <c r="AO536" s="38"/>
      <c r="AP536" s="38"/>
      <c r="AQ536" s="38"/>
      <c r="AR536" s="38"/>
      <c r="AS536" s="38"/>
      <c r="AT536" s="38"/>
      <c r="AU536" s="38"/>
      <c r="AV536" s="38"/>
      <c r="AW536" s="38"/>
      <c r="AX536" s="38"/>
      <c r="AY536" s="38"/>
      <c r="AZ536" s="38"/>
      <c r="BA536" s="38"/>
      <c r="BB536" s="38"/>
      <c r="BC536" s="38"/>
      <c r="BD536" s="38"/>
      <c r="BE536" s="38"/>
      <c r="BF536" s="38"/>
      <c r="BG536" s="38"/>
      <c r="BH536" s="38"/>
      <c r="BI536" s="38"/>
      <c r="BJ536" s="38"/>
      <c r="BK536" s="38"/>
      <c r="BL536" s="38"/>
      <c r="BM536" s="38"/>
      <c r="BN536" s="38"/>
      <c r="BO536" s="38"/>
    </row>
    <row r="537" spans="1:67">
      <c r="A537" s="38" t="s">
        <v>1333</v>
      </c>
      <c r="B537" t="s">
        <v>184</v>
      </c>
      <c r="C537" s="38" t="s">
        <v>1334</v>
      </c>
      <c r="D537" s="38"/>
      <c r="E537" s="39">
        <v>538.83759999999995</v>
      </c>
      <c r="F537" s="38"/>
      <c r="G537" s="76">
        <v>-193200</v>
      </c>
      <c r="H537" s="78">
        <v>108.1</v>
      </c>
      <c r="I537" s="38">
        <v>2000</v>
      </c>
      <c r="J537" s="38" t="s">
        <v>1321</v>
      </c>
      <c r="K537" s="41">
        <v>2000</v>
      </c>
      <c r="L537" s="38">
        <v>11.886241264167012</v>
      </c>
      <c r="M537" s="38">
        <v>-70.570522978509302</v>
      </c>
      <c r="N537" s="38">
        <v>7.8006459999999996E-3</v>
      </c>
      <c r="O537" s="38">
        <v>329582.5</v>
      </c>
      <c r="P537" s="38">
        <v>996.44799999999998</v>
      </c>
      <c r="Q537" s="38">
        <v>6.4800300000000001E-8</v>
      </c>
      <c r="R537" s="38">
        <v>-199772.39939999999</v>
      </c>
      <c r="S537" s="38">
        <v>505.12</v>
      </c>
      <c r="T537" s="38">
        <v>18.877041264167019</v>
      </c>
      <c r="U537" s="38">
        <v>-98.108301173929163</v>
      </c>
      <c r="V537" s="38">
        <v>-1.4860868E-3</v>
      </c>
      <c r="W537" s="38">
        <v>401974.5</v>
      </c>
      <c r="X537" s="38">
        <v>996.44799999999998</v>
      </c>
      <c r="Y537" s="38">
        <v>6.4800300000000001E-8</v>
      </c>
      <c r="Z537" s="38">
        <v>-205617.2274</v>
      </c>
      <c r="AA537" s="42">
        <v>2000</v>
      </c>
      <c r="AB537" s="38">
        <v>2</v>
      </c>
      <c r="AC537" s="38">
        <v>87</v>
      </c>
      <c r="AD537" s="38">
        <v>4</v>
      </c>
      <c r="AE537" s="38">
        <v>65</v>
      </c>
      <c r="AF537" s="38">
        <v>2</v>
      </c>
      <c r="AG537" s="38"/>
      <c r="AH537" s="38"/>
      <c r="AI537" s="38"/>
      <c r="AJ537" s="38"/>
      <c r="AK537" s="38"/>
      <c r="AL537" s="38"/>
      <c r="AM537" s="38"/>
      <c r="AN537" s="38"/>
      <c r="AO537" s="38"/>
      <c r="AP537" s="38"/>
      <c r="AQ537" s="38"/>
      <c r="AR537" s="38"/>
      <c r="AS537" s="38"/>
      <c r="AT537" s="38"/>
      <c r="AU537" s="38"/>
      <c r="AV537" s="38"/>
      <c r="AW537" s="38"/>
      <c r="AX537" s="38"/>
      <c r="AY537" s="38"/>
      <c r="AZ537" s="38"/>
      <c r="BA537" s="38"/>
      <c r="BB537" s="38"/>
      <c r="BC537" s="38"/>
      <c r="BD537" s="38"/>
      <c r="BE537" s="38"/>
      <c r="BF537" s="38"/>
      <c r="BG537" s="38"/>
      <c r="BH537" s="38"/>
      <c r="BI537" s="38"/>
      <c r="BJ537" s="38"/>
      <c r="BK537" s="38"/>
      <c r="BL537" s="38"/>
      <c r="BM537" s="38"/>
      <c r="BN537" s="38"/>
      <c r="BO537" s="38"/>
    </row>
    <row r="538" spans="1:67">
      <c r="A538" s="38" t="s">
        <v>1335</v>
      </c>
      <c r="B538" s="38" t="s">
        <v>415</v>
      </c>
      <c r="C538" s="38" t="s">
        <v>1336</v>
      </c>
      <c r="D538" s="38"/>
      <c r="E538" s="39">
        <v>260.52080000000001</v>
      </c>
      <c r="F538" s="38">
        <v>2.226</v>
      </c>
      <c r="G538" s="76">
        <v>-122200</v>
      </c>
      <c r="H538" s="78">
        <v>61.84</v>
      </c>
      <c r="I538" s="38">
        <v>1000</v>
      </c>
      <c r="J538" s="38" t="s">
        <v>1321</v>
      </c>
      <c r="K538" s="38">
        <v>382</v>
      </c>
      <c r="L538" s="38">
        <v>7990</v>
      </c>
      <c r="M538" s="38" t="s">
        <v>153</v>
      </c>
      <c r="N538" s="38">
        <v>25.698999000000001</v>
      </c>
      <c r="O538" s="38">
        <v>5.7000000000000003E-5</v>
      </c>
      <c r="P538" s="38">
        <v>204800</v>
      </c>
      <c r="Q538" s="38">
        <v>0</v>
      </c>
      <c r="R538" s="38">
        <v>0</v>
      </c>
      <c r="S538" s="38">
        <v>1149</v>
      </c>
      <c r="T538" s="42">
        <v>1000</v>
      </c>
      <c r="U538" s="38">
        <v>3.5310008999999987</v>
      </c>
      <c r="V538" s="38">
        <v>42.757027855679496</v>
      </c>
      <c r="W538" s="38">
        <v>-2.7635023999999998E-2</v>
      </c>
      <c r="X538" s="38">
        <v>-22449.5</v>
      </c>
      <c r="Y538" s="38">
        <v>234.38239999999999</v>
      </c>
      <c r="Z538" s="38">
        <v>3.3661699999999998E-8</v>
      </c>
      <c r="AA538" s="38">
        <v>-125474.7776</v>
      </c>
      <c r="AB538" s="38">
        <v>382</v>
      </c>
      <c r="AC538" s="38">
        <v>-0.3019991000000033</v>
      </c>
      <c r="AD538" s="38">
        <v>26.614105831780478</v>
      </c>
      <c r="AE538" s="38">
        <v>1.8809759999999999E-3</v>
      </c>
      <c r="AF538" s="38">
        <v>79950.5</v>
      </c>
      <c r="AG538" s="38">
        <v>234.38239999999999</v>
      </c>
      <c r="AH538" s="38">
        <v>3.3661699999999998E-8</v>
      </c>
      <c r="AI538" s="38">
        <v>-115177.7776</v>
      </c>
      <c r="AJ538" s="38">
        <v>505.12</v>
      </c>
      <c r="AK538" s="38">
        <v>1.4456610999999988</v>
      </c>
      <c r="AL538" s="38">
        <v>19.729949029692648</v>
      </c>
      <c r="AM538" s="38">
        <v>-4.4070719999999999E-4</v>
      </c>
      <c r="AN538" s="38">
        <v>98048.551000000007</v>
      </c>
      <c r="AO538" s="38">
        <v>234.38239999999999</v>
      </c>
      <c r="AP538" s="38">
        <v>3.3661699999999998E-8</v>
      </c>
      <c r="AQ538" s="38">
        <v>-116639.02664</v>
      </c>
      <c r="AR538" s="42">
        <v>1000</v>
      </c>
      <c r="AS538" s="38">
        <v>2</v>
      </c>
      <c r="AT538" s="38">
        <v>87</v>
      </c>
      <c r="AU538" s="38">
        <v>1</v>
      </c>
      <c r="AV538" s="38">
        <v>20</v>
      </c>
      <c r="AW538" s="38">
        <v>2</v>
      </c>
    </row>
    <row r="539" spans="1:67">
      <c r="A539" s="38" t="s">
        <v>1337</v>
      </c>
      <c r="B539" s="38" t="s">
        <v>155</v>
      </c>
      <c r="C539" s="38" t="s">
        <v>1338</v>
      </c>
      <c r="D539" s="38" t="s">
        <v>1339</v>
      </c>
      <c r="E539" s="39">
        <v>134.70939999999999</v>
      </c>
      <c r="F539" s="38">
        <v>6.4459999999999997</v>
      </c>
      <c r="G539" s="76">
        <v>-68350</v>
      </c>
      <c r="H539" s="78">
        <v>13.664999999999999</v>
      </c>
      <c r="I539" s="38">
        <v>1000</v>
      </c>
      <c r="J539" s="38" t="s">
        <v>1321</v>
      </c>
      <c r="K539" s="42">
        <v>1000</v>
      </c>
      <c r="L539" s="38">
        <v>-0.67645010000000028</v>
      </c>
      <c r="M539" s="38">
        <v>20.888386800517026</v>
      </c>
      <c r="N539" s="38">
        <v>1.0141614999999999E-3</v>
      </c>
      <c r="O539" s="38">
        <v>98394.5</v>
      </c>
      <c r="P539" s="38">
        <v>249.11199999999999</v>
      </c>
      <c r="Q539" s="38">
        <v>1.6200075E-8</v>
      </c>
      <c r="R539" s="38">
        <v>-71271.849849999999</v>
      </c>
      <c r="S539" s="38">
        <v>505.12</v>
      </c>
      <c r="T539" s="38">
        <v>1.0712101000000001</v>
      </c>
      <c r="U539" s="38">
        <v>14.004229998429224</v>
      </c>
      <c r="V539" s="38">
        <v>-1.3075217000000001E-3</v>
      </c>
      <c r="W539" s="38">
        <v>116492.55100000001</v>
      </c>
      <c r="X539" s="38">
        <v>249.11199999999999</v>
      </c>
      <c r="Y539" s="38">
        <v>1.6200075E-8</v>
      </c>
      <c r="Z539" s="38">
        <v>-72733.098889999994</v>
      </c>
      <c r="AA539" s="42">
        <v>1000</v>
      </c>
      <c r="AB539" s="38">
        <v>2</v>
      </c>
      <c r="AC539" s="38">
        <v>87</v>
      </c>
      <c r="AD539" s="38">
        <v>1</v>
      </c>
      <c r="AE539" s="38">
        <v>65</v>
      </c>
      <c r="AF539" s="38">
        <v>0.5</v>
      </c>
    </row>
    <row r="540" spans="1:67">
      <c r="A540" s="38" t="s">
        <v>1337</v>
      </c>
      <c r="B540" s="38" t="s">
        <v>184</v>
      </c>
      <c r="C540" s="38" t="s">
        <v>1338</v>
      </c>
      <c r="D540" s="38"/>
      <c r="E540" s="39">
        <v>134.70939999999999</v>
      </c>
      <c r="F540" s="38">
        <v>5.5100000000000001E-3</v>
      </c>
      <c r="G540" s="76">
        <v>4500</v>
      </c>
      <c r="H540" s="78">
        <v>55.445999999999998</v>
      </c>
      <c r="I540" s="38">
        <v>2000</v>
      </c>
      <c r="J540" s="38" t="s">
        <v>1321</v>
      </c>
      <c r="K540" s="42">
        <v>2000</v>
      </c>
      <c r="L540" s="38">
        <v>1.0365498999999989</v>
      </c>
      <c r="M540" s="38">
        <v>-28.658767188140001</v>
      </c>
      <c r="N540" s="38">
        <v>2.2127975E-3</v>
      </c>
      <c r="O540" s="38">
        <v>50873.05</v>
      </c>
      <c r="P540" s="38">
        <v>77.955597999999981</v>
      </c>
      <c r="Q540" s="38">
        <v>1.6200075E-8</v>
      </c>
      <c r="R540" s="38">
        <v>3992.1501499999999</v>
      </c>
      <c r="S540" s="38">
        <v>505.12</v>
      </c>
      <c r="T540" s="38">
        <v>2.7842100999999992</v>
      </c>
      <c r="U540" s="38">
        <v>-35.542923990227791</v>
      </c>
      <c r="V540" s="38">
        <v>-1.0888570000000002E-4</v>
      </c>
      <c r="W540" s="38">
        <v>68971.100999999995</v>
      </c>
      <c r="X540" s="38">
        <v>77.955597999999981</v>
      </c>
      <c r="Y540" s="38">
        <v>1.6200075E-8</v>
      </c>
      <c r="Z540" s="38">
        <v>2530.9011099999998</v>
      </c>
      <c r="AA540" s="42">
        <v>2000</v>
      </c>
      <c r="AB540" s="38">
        <v>2</v>
      </c>
      <c r="AC540" s="38">
        <v>87</v>
      </c>
      <c r="AD540" s="38">
        <v>1</v>
      </c>
      <c r="AE540" s="38">
        <v>65</v>
      </c>
      <c r="AF540" s="38">
        <v>0.5</v>
      </c>
    </row>
    <row r="541" spans="1:67">
      <c r="A541" s="38" t="s">
        <v>1340</v>
      </c>
      <c r="B541" s="38" t="s">
        <v>155</v>
      </c>
      <c r="C541" s="38" t="s">
        <v>1341</v>
      </c>
      <c r="D541" s="38" t="s">
        <v>1342</v>
      </c>
      <c r="E541" s="39">
        <v>150.7088</v>
      </c>
      <c r="F541" s="38">
        <v>6.95</v>
      </c>
      <c r="G541" s="76">
        <v>-138820</v>
      </c>
      <c r="H541" s="78">
        <v>12.51</v>
      </c>
      <c r="I541" s="38">
        <v>1800</v>
      </c>
      <c r="J541" s="38" t="s">
        <v>1321</v>
      </c>
      <c r="K541" s="42">
        <v>1800</v>
      </c>
      <c r="L541" s="38">
        <v>-46.392198099999995</v>
      </c>
      <c r="M541" s="38">
        <v>445.54662927123917</v>
      </c>
      <c r="N541" s="38">
        <v>1.1310602999999999E-2</v>
      </c>
      <c r="O541" s="38">
        <v>-322615</v>
      </c>
      <c r="P541" s="38">
        <v>-3325.6759999999999</v>
      </c>
      <c r="Q541" s="38">
        <v>-6.4405485000000002E-7</v>
      </c>
      <c r="R541" s="38">
        <v>-120804.6067</v>
      </c>
      <c r="S541" s="38">
        <v>505.12</v>
      </c>
      <c r="T541" s="38">
        <v>-44.644537899999996</v>
      </c>
      <c r="U541" s="38">
        <v>438.66247246915134</v>
      </c>
      <c r="V541" s="38">
        <v>8.9889198E-3</v>
      </c>
      <c r="W541" s="38">
        <v>-304516.94900000002</v>
      </c>
      <c r="X541" s="38">
        <v>-3325.6759999999999</v>
      </c>
      <c r="Y541" s="38">
        <v>-6.4405485000000002E-7</v>
      </c>
      <c r="Z541" s="38">
        <v>-122265.85574</v>
      </c>
      <c r="AA541" s="42">
        <v>1800</v>
      </c>
      <c r="AB541" s="38">
        <v>2</v>
      </c>
      <c r="AC541" s="38">
        <v>87</v>
      </c>
      <c r="AD541" s="38">
        <v>1</v>
      </c>
      <c r="AE541" s="38">
        <v>65</v>
      </c>
      <c r="AF541" s="38">
        <v>1</v>
      </c>
    </row>
    <row r="542" spans="1:67">
      <c r="A542" s="37" t="s">
        <v>1343</v>
      </c>
      <c r="B542" t="s">
        <v>149</v>
      </c>
      <c r="C542" t="s">
        <v>1344</v>
      </c>
      <c r="E542" s="39">
        <v>180.9479</v>
      </c>
      <c r="F542">
        <v>16.600000000000001</v>
      </c>
      <c r="G542" s="75">
        <v>0</v>
      </c>
      <c r="H542" s="77">
        <v>9.92</v>
      </c>
      <c r="I542" s="40">
        <v>6000</v>
      </c>
      <c r="J542" s="38" t="s">
        <v>1345</v>
      </c>
      <c r="K542">
        <v>2700</v>
      </c>
      <c r="L542">
        <v>0</v>
      </c>
      <c r="M542" t="s">
        <v>237</v>
      </c>
      <c r="N542">
        <v>-39.868000000000002</v>
      </c>
      <c r="O542">
        <v>6.2329999999999998E-3</v>
      </c>
      <c r="P542">
        <v>-107827000</v>
      </c>
      <c r="Q542">
        <v>0</v>
      </c>
      <c r="R542">
        <v>0</v>
      </c>
      <c r="S542">
        <v>119130</v>
      </c>
      <c r="T542">
        <v>3258</v>
      </c>
      <c r="U542">
        <v>7560</v>
      </c>
      <c r="V542" t="s">
        <v>152</v>
      </c>
      <c r="W542">
        <v>10</v>
      </c>
      <c r="X542">
        <v>0</v>
      </c>
      <c r="Y542">
        <v>0</v>
      </c>
      <c r="Z542">
        <v>0</v>
      </c>
      <c r="AA542">
        <v>0</v>
      </c>
      <c r="AB542">
        <v>-2715</v>
      </c>
      <c r="AC542">
        <v>5739</v>
      </c>
      <c r="AD542">
        <v>177786</v>
      </c>
      <c r="AE542" t="s">
        <v>153</v>
      </c>
      <c r="AF542">
        <v>10.4</v>
      </c>
      <c r="AG542">
        <v>0</v>
      </c>
      <c r="AH542">
        <v>0</v>
      </c>
      <c r="AI542">
        <v>0</v>
      </c>
      <c r="AJ542">
        <v>0</v>
      </c>
      <c r="AK542">
        <v>172775</v>
      </c>
      <c r="AL542" s="41">
        <v>6000</v>
      </c>
      <c r="AM542" s="38">
        <v>1</v>
      </c>
      <c r="AN542" s="38">
        <v>89</v>
      </c>
      <c r="AO542" s="38">
        <v>1</v>
      </c>
    </row>
    <row r="543" spans="1:67">
      <c r="A543" s="48" t="s">
        <v>1343</v>
      </c>
      <c r="B543" s="38" t="s">
        <v>184</v>
      </c>
      <c r="C543" s="38" t="s">
        <v>1344</v>
      </c>
      <c r="D543" s="38"/>
      <c r="E543" s="39">
        <v>180.9479</v>
      </c>
      <c r="F543" s="38">
        <v>7.4000000000000003E-3</v>
      </c>
      <c r="G543" s="76">
        <v>186900</v>
      </c>
      <c r="H543" s="78">
        <v>44.241999999999997</v>
      </c>
      <c r="I543" s="40">
        <v>6000</v>
      </c>
      <c r="J543" s="38" t="s">
        <v>1346</v>
      </c>
      <c r="K543" s="45">
        <v>2000</v>
      </c>
      <c r="L543" s="38">
        <v>0</v>
      </c>
      <c r="M543" s="38" t="s">
        <v>237</v>
      </c>
      <c r="N543" s="38">
        <v>8.3543000000000003</v>
      </c>
      <c r="O543" s="46">
        <v>-4.8000000000000001E-5</v>
      </c>
      <c r="P543" s="38">
        <v>1740000</v>
      </c>
      <c r="Q543" s="38">
        <v>0</v>
      </c>
      <c r="R543" s="47">
        <v>2.6667E-8</v>
      </c>
      <c r="S543" s="45">
        <v>-6147</v>
      </c>
      <c r="T543" s="42">
        <v>6000</v>
      </c>
      <c r="U543" s="38">
        <v>4.9990401999999987</v>
      </c>
      <c r="V543" s="38">
        <v>-70.460705202019881</v>
      </c>
      <c r="W543" s="38">
        <v>-2.7084000000000001E-3</v>
      </c>
      <c r="X543" s="38">
        <v>-20289</v>
      </c>
      <c r="Y543" s="38">
        <v>137.31559799999997</v>
      </c>
      <c r="Z543" s="38">
        <v>2.5382599999999999E-7</v>
      </c>
      <c r="AA543" s="38">
        <v>187114</v>
      </c>
      <c r="AB543" s="38">
        <v>2000</v>
      </c>
      <c r="AC543" s="38">
        <v>0.90369999999999884</v>
      </c>
      <c r="AD543" s="38">
        <v>-42.135433817110993</v>
      </c>
      <c r="AE543" s="38">
        <v>-6.9745000000000007E-4</v>
      </c>
      <c r="AF543" s="38">
        <v>894899</v>
      </c>
      <c r="AG543" s="38">
        <v>232.64</v>
      </c>
      <c r="AH543" s="38">
        <v>8.8625000000000001E-8</v>
      </c>
      <c r="AI543" s="38">
        <v>181277</v>
      </c>
      <c r="AJ543" s="38">
        <v>2700</v>
      </c>
      <c r="AK543" s="38">
        <v>-48.222300000000004</v>
      </c>
      <c r="AL543" s="38">
        <v>369.31234679525511</v>
      </c>
      <c r="AM543" s="38">
        <v>6.2810000000000001E-3</v>
      </c>
      <c r="AN543" s="38">
        <v>54783500</v>
      </c>
      <c r="AO543" s="38">
        <v>0</v>
      </c>
      <c r="AP543" s="38">
        <v>-1.33335E-8</v>
      </c>
      <c r="AQ543" s="38">
        <v>61623</v>
      </c>
      <c r="AR543" s="38">
        <v>3258</v>
      </c>
      <c r="AS543" s="38">
        <v>1.6456999999999997</v>
      </c>
      <c r="AT543" s="38">
        <v>-46.075892609030262</v>
      </c>
      <c r="AU543" s="38">
        <v>4.8000000000000001E-5</v>
      </c>
      <c r="AV543" s="38">
        <v>870000</v>
      </c>
      <c r="AW543" s="38">
        <v>0</v>
      </c>
      <c r="AX543" s="38">
        <v>-1.33335E-8</v>
      </c>
      <c r="AY543" s="38">
        <v>183468</v>
      </c>
      <c r="AZ543" s="38">
        <v>5739</v>
      </c>
      <c r="BA543" s="38">
        <v>0</v>
      </c>
      <c r="BB543" s="38">
        <v>0</v>
      </c>
      <c r="BC543" s="38">
        <v>0</v>
      </c>
      <c r="BD543" s="38">
        <v>0</v>
      </c>
      <c r="BE543" s="38">
        <v>0</v>
      </c>
      <c r="BF543" s="38">
        <v>0</v>
      </c>
      <c r="BG543" s="38">
        <v>0</v>
      </c>
      <c r="BH543" s="42">
        <v>6000</v>
      </c>
      <c r="BI543" s="38">
        <v>1</v>
      </c>
      <c r="BJ543" s="38">
        <v>89</v>
      </c>
      <c r="BK543" s="38">
        <v>1</v>
      </c>
    </row>
    <row r="544" spans="1:67">
      <c r="A544" s="38" t="s">
        <v>1347</v>
      </c>
      <c r="B544" s="38" t="s">
        <v>155</v>
      </c>
      <c r="C544" s="38" t="s">
        <v>1348</v>
      </c>
      <c r="D544" s="38"/>
      <c r="E544" s="39">
        <v>373.90680000000003</v>
      </c>
      <c r="F544" s="38" t="s">
        <v>370</v>
      </c>
      <c r="G544" s="76">
        <v>-51000</v>
      </c>
      <c r="H544" s="78">
        <v>20.7</v>
      </c>
      <c r="I544" s="38">
        <v>2000</v>
      </c>
      <c r="J544" s="38" t="s">
        <v>1345</v>
      </c>
      <c r="K544" s="42">
        <v>2000</v>
      </c>
      <c r="L544" s="38">
        <v>15.939700799999999</v>
      </c>
      <c r="M544" s="38">
        <v>-139.40098275624391</v>
      </c>
      <c r="N544" s="38">
        <v>-4.0917059999999996E-3</v>
      </c>
      <c r="O544" s="38">
        <v>220404.5</v>
      </c>
      <c r="P544" s="38">
        <v>1312.556</v>
      </c>
      <c r="Q544" s="38">
        <v>2.5125280000000002E-7</v>
      </c>
      <c r="R544" s="38">
        <v>-59408.229200000002</v>
      </c>
      <c r="S544" s="42">
        <v>2000</v>
      </c>
      <c r="T544" s="38">
        <v>2</v>
      </c>
      <c r="U544" s="38">
        <v>89</v>
      </c>
      <c r="V544" s="38">
        <v>2</v>
      </c>
      <c r="W544" s="38">
        <v>15</v>
      </c>
      <c r="X544" s="38">
        <v>1</v>
      </c>
    </row>
    <row r="545" spans="1:57">
      <c r="A545" s="38" t="s">
        <v>1349</v>
      </c>
      <c r="B545" s="38" t="s">
        <v>155</v>
      </c>
      <c r="C545" s="38" t="s">
        <v>1350</v>
      </c>
      <c r="D545" s="38"/>
      <c r="E545" s="39">
        <v>375.90253999999999</v>
      </c>
      <c r="F545" s="38">
        <v>15.824</v>
      </c>
      <c r="G545" s="76">
        <v>-65000</v>
      </c>
      <c r="H545" s="78">
        <v>15</v>
      </c>
      <c r="I545" s="38">
        <v>2200</v>
      </c>
      <c r="J545" s="38" t="s">
        <v>1345</v>
      </c>
      <c r="K545" s="42">
        <v>2200</v>
      </c>
      <c r="L545" s="38">
        <v>9.098100800000001</v>
      </c>
      <c r="M545" s="38">
        <v>-46.312888077926999</v>
      </c>
      <c r="N545" s="38">
        <v>-4.9282170000000004E-3</v>
      </c>
      <c r="O545" s="38">
        <v>109111.75</v>
      </c>
      <c r="P545" s="38">
        <v>594.60599999999999</v>
      </c>
      <c r="Q545" s="38">
        <v>1.8993112500000001E-7</v>
      </c>
      <c r="R545" s="38">
        <v>-68580.4715</v>
      </c>
      <c r="S545" s="42">
        <v>2200</v>
      </c>
      <c r="T545" s="38">
        <v>2</v>
      </c>
      <c r="U545" s="38">
        <v>89</v>
      </c>
      <c r="V545" s="38">
        <v>2</v>
      </c>
      <c r="W545" s="38">
        <v>57</v>
      </c>
      <c r="X545" s="38">
        <v>0.5</v>
      </c>
    </row>
    <row r="546" spans="1:57">
      <c r="A546" s="38" t="s">
        <v>1351</v>
      </c>
      <c r="B546" s="38" t="s">
        <v>1352</v>
      </c>
      <c r="C546" s="38" t="s">
        <v>1353</v>
      </c>
      <c r="D546" s="38" t="s">
        <v>1354</v>
      </c>
      <c r="E546" s="39">
        <v>441.89280000000002</v>
      </c>
      <c r="F546" s="38">
        <v>8.1999999999999993</v>
      </c>
      <c r="G546" s="76">
        <v>-489000</v>
      </c>
      <c r="H546" s="78">
        <v>34.200000000000003</v>
      </c>
      <c r="I546" s="38">
        <v>2000</v>
      </c>
      <c r="J546" s="38" t="s">
        <v>1345</v>
      </c>
      <c r="K546" s="38">
        <v>1100</v>
      </c>
      <c r="L546" s="38">
        <v>0</v>
      </c>
      <c r="M546" s="38" t="s">
        <v>237</v>
      </c>
      <c r="N546" s="38">
        <v>29.529900000000001</v>
      </c>
      <c r="O546" s="38">
        <v>4.9480499999999998E-3</v>
      </c>
      <c r="P546" s="38">
        <v>-4145930</v>
      </c>
      <c r="Q546" s="38">
        <v>0</v>
      </c>
      <c r="R546" s="38">
        <v>0</v>
      </c>
      <c r="S546" s="38">
        <v>-2700</v>
      </c>
      <c r="T546" s="42">
        <v>2000</v>
      </c>
      <c r="U546" s="38">
        <v>20.775149800000001</v>
      </c>
      <c r="V546" s="38">
        <v>-68.3902848408718</v>
      </c>
      <c r="W546" s="38">
        <v>-1.3830592499999999E-2</v>
      </c>
      <c r="X546" s="38">
        <v>386758.5</v>
      </c>
      <c r="Y546" s="38">
        <v>1710.84</v>
      </c>
      <c r="Z546" s="38">
        <v>1.7118623750000001E-6</v>
      </c>
      <c r="AA546" s="38">
        <v>-501310.00715000002</v>
      </c>
      <c r="AB546" s="38">
        <v>1100</v>
      </c>
      <c r="AC546" s="38">
        <v>21.1038508</v>
      </c>
      <c r="AD546" s="38">
        <v>-81.392937135034117</v>
      </c>
      <c r="AE546" s="38">
        <v>-7.5981425000000002E-3</v>
      </c>
      <c r="AF546" s="38">
        <v>-1840194.5</v>
      </c>
      <c r="AG546" s="38">
        <v>1710.84</v>
      </c>
      <c r="AH546" s="38">
        <v>2.8491737500000005E-7</v>
      </c>
      <c r="AI546" s="38">
        <v>-493156.00715000002</v>
      </c>
      <c r="AJ546" s="42">
        <v>2000</v>
      </c>
      <c r="AK546" s="38">
        <v>2</v>
      </c>
      <c r="AL546" s="38">
        <v>89</v>
      </c>
      <c r="AM546" s="38">
        <v>2</v>
      </c>
      <c r="AN546" s="38">
        <v>65</v>
      </c>
      <c r="AO546" s="38">
        <v>2.5</v>
      </c>
    </row>
    <row r="547" spans="1:57">
      <c r="A547" s="38" t="s">
        <v>1355</v>
      </c>
      <c r="B547" s="38" t="s">
        <v>155</v>
      </c>
      <c r="C547" s="38" t="s">
        <v>1356</v>
      </c>
      <c r="D547" s="38"/>
      <c r="E547" s="39">
        <v>202.56990000000002</v>
      </c>
      <c r="F547" s="38">
        <v>11.15</v>
      </c>
      <c r="G547" s="76">
        <v>-45000</v>
      </c>
      <c r="H547" s="78">
        <v>10.603</v>
      </c>
      <c r="I547" s="38">
        <v>3000</v>
      </c>
      <c r="J547" s="38" t="s">
        <v>1357</v>
      </c>
      <c r="K547" s="42">
        <v>3000</v>
      </c>
      <c r="L547" s="38">
        <v>-11.136999799999998</v>
      </c>
      <c r="M547" s="38">
        <v>62.71756201318712</v>
      </c>
      <c r="N547" s="38">
        <v>1.896755E-2</v>
      </c>
      <c r="O547" s="38">
        <v>247283</v>
      </c>
      <c r="P547" s="38">
        <v>232.64</v>
      </c>
      <c r="Q547" s="38">
        <v>-4.7042415E-6</v>
      </c>
      <c r="R547" s="38">
        <v>-50551.245329999998</v>
      </c>
      <c r="S547" s="38">
        <v>550</v>
      </c>
      <c r="T547" s="38">
        <v>5.8789999999999996</v>
      </c>
      <c r="U547" s="38">
        <v>-43.949922135148107</v>
      </c>
      <c r="V547" s="38">
        <v>-2.2712499999999998E-3</v>
      </c>
      <c r="W547" s="38">
        <v>-126458</v>
      </c>
      <c r="X547" s="38">
        <v>232.64</v>
      </c>
      <c r="Y547" s="38">
        <v>1.5425850000000002E-7</v>
      </c>
      <c r="Z547" s="38">
        <v>-44641.458250000003</v>
      </c>
      <c r="AA547" s="38">
        <v>2350</v>
      </c>
      <c r="AB547" s="38">
        <v>10.045000400000001</v>
      </c>
      <c r="AC547" s="38">
        <v>-65.9242137527539</v>
      </c>
      <c r="AD547" s="38">
        <v>-2.9924499999999998E-3</v>
      </c>
      <c r="AE547" s="38">
        <v>205049</v>
      </c>
      <c r="AF547" s="38">
        <v>232.64</v>
      </c>
      <c r="AG547" s="38">
        <v>1.0195850000000001E-7</v>
      </c>
      <c r="AH547" s="38">
        <v>-64473.804049999999</v>
      </c>
      <c r="AI547" s="38">
        <v>2700</v>
      </c>
      <c r="AJ547" s="38">
        <v>-39.081000000000003</v>
      </c>
      <c r="AK547" s="38">
        <v>345.52357042001501</v>
      </c>
      <c r="AL547" s="38">
        <v>3.986E-3</v>
      </c>
      <c r="AM547" s="38">
        <v>54093650</v>
      </c>
      <c r="AN547" s="38">
        <v>0</v>
      </c>
      <c r="AO547" s="38">
        <v>0</v>
      </c>
      <c r="AP547" s="38">
        <v>-184128.11259999999</v>
      </c>
      <c r="AQ547" s="42">
        <v>3000</v>
      </c>
      <c r="AR547" s="38">
        <v>2</v>
      </c>
      <c r="AS547" s="38">
        <v>89</v>
      </c>
      <c r="AT547" s="38">
        <v>1</v>
      </c>
      <c r="AU547" s="38">
        <v>9</v>
      </c>
      <c r="AV547" s="38">
        <v>2</v>
      </c>
    </row>
    <row r="548" spans="1:57">
      <c r="A548" s="38" t="s">
        <v>1358</v>
      </c>
      <c r="B548" s="38" t="s">
        <v>155</v>
      </c>
      <c r="C548" s="38" t="s">
        <v>1359</v>
      </c>
      <c r="D548" s="38"/>
      <c r="E548" s="39">
        <v>192.9589</v>
      </c>
      <c r="F548" s="38">
        <v>13.9</v>
      </c>
      <c r="G548" s="76">
        <v>-34440</v>
      </c>
      <c r="H548" s="78">
        <v>10.127000000000001</v>
      </c>
      <c r="I548" s="38">
        <v>2500</v>
      </c>
      <c r="J548" s="38" t="s">
        <v>1345</v>
      </c>
      <c r="K548" s="42">
        <v>2500</v>
      </c>
      <c r="L548" s="38">
        <v>10.292900399999999</v>
      </c>
      <c r="M548" s="38">
        <v>-91.668708908678795</v>
      </c>
      <c r="N548" s="38">
        <v>-2.233573E-3</v>
      </c>
      <c r="O548" s="38">
        <v>170069.5</v>
      </c>
      <c r="P548" s="38">
        <v>936.10420199999999</v>
      </c>
      <c r="Q548" s="38">
        <v>1.2887325000000003E-7</v>
      </c>
      <c r="R548" s="38">
        <v>-40785.117749999998</v>
      </c>
      <c r="S548" s="42">
        <v>2500</v>
      </c>
      <c r="T548" s="38">
        <v>2</v>
      </c>
      <c r="U548" s="38">
        <v>89</v>
      </c>
      <c r="V548" s="38">
        <v>1</v>
      </c>
      <c r="W548" s="38">
        <v>15</v>
      </c>
      <c r="X548" s="38">
        <v>1</v>
      </c>
    </row>
    <row r="549" spans="1:57">
      <c r="A549" s="38" t="s">
        <v>1358</v>
      </c>
      <c r="B549" s="38" t="s">
        <v>769</v>
      </c>
      <c r="C549" s="38" t="s">
        <v>1359</v>
      </c>
      <c r="D549" s="38"/>
      <c r="E549" s="39">
        <v>192.9589</v>
      </c>
      <c r="F549" s="38" t="s">
        <v>370</v>
      </c>
      <c r="G549" s="76">
        <v>-34440</v>
      </c>
      <c r="H549" s="78">
        <v>16.318999999999999</v>
      </c>
      <c r="I549" s="38">
        <v>2500</v>
      </c>
      <c r="J549" s="38" t="s">
        <v>1345</v>
      </c>
      <c r="K549" s="42">
        <v>2500</v>
      </c>
      <c r="L549" s="38">
        <v>10.292900399999999</v>
      </c>
      <c r="M549" s="38">
        <v>-97.860708908678802</v>
      </c>
      <c r="N549" s="38">
        <v>-2.233573E-3</v>
      </c>
      <c r="O549" s="38">
        <v>170069.5</v>
      </c>
      <c r="P549" s="38">
        <v>936.10420199999999</v>
      </c>
      <c r="Q549" s="38">
        <v>1.2887325000000003E-7</v>
      </c>
      <c r="R549" s="38">
        <v>-40785.117749999998</v>
      </c>
      <c r="S549" s="42">
        <v>2500</v>
      </c>
      <c r="T549" s="38">
        <v>2</v>
      </c>
      <c r="U549" s="38">
        <v>89</v>
      </c>
      <c r="V549" s="38">
        <v>1</v>
      </c>
      <c r="W549" s="38">
        <v>15</v>
      </c>
      <c r="X549" s="38">
        <v>1</v>
      </c>
    </row>
    <row r="550" spans="1:57">
      <c r="A550" s="38" t="s">
        <v>1360</v>
      </c>
      <c r="B550" s="38" t="s">
        <v>155</v>
      </c>
      <c r="C550" s="38" t="s">
        <v>1361</v>
      </c>
      <c r="D550" s="38"/>
      <c r="E550" s="39">
        <v>194.95464000000001</v>
      </c>
      <c r="F550" s="38">
        <v>16.3</v>
      </c>
      <c r="G550" s="76">
        <v>-60100</v>
      </c>
      <c r="H550" s="78">
        <v>10</v>
      </c>
      <c r="I550" s="38">
        <v>1800</v>
      </c>
      <c r="J550" s="38" t="s">
        <v>1345</v>
      </c>
      <c r="K550" s="42">
        <v>1800</v>
      </c>
      <c r="L550" s="38">
        <v>3.5331004000000004</v>
      </c>
      <c r="M550" s="38">
        <v>-9.3798117545706248</v>
      </c>
      <c r="N550" s="38">
        <v>-1.5317669999999999E-3</v>
      </c>
      <c r="O550" s="38">
        <v>95112.75</v>
      </c>
      <c r="P550" s="38">
        <v>361.96600000000001</v>
      </c>
      <c r="Q550" s="38">
        <v>8.7972625000000006E-8</v>
      </c>
      <c r="R550" s="38">
        <v>-62941.360050000003</v>
      </c>
      <c r="S550" s="42">
        <v>1800</v>
      </c>
      <c r="T550" s="38">
        <v>2</v>
      </c>
      <c r="U550" s="38">
        <v>89</v>
      </c>
      <c r="V550" s="38">
        <v>1</v>
      </c>
      <c r="W550" s="38">
        <v>57</v>
      </c>
      <c r="X550" s="38">
        <v>0.5</v>
      </c>
    </row>
    <row r="551" spans="1:57">
      <c r="A551" s="37" t="s">
        <v>72</v>
      </c>
      <c r="B551" t="s">
        <v>149</v>
      </c>
      <c r="C551" t="s">
        <v>1362</v>
      </c>
      <c r="E551" s="39">
        <v>127.6</v>
      </c>
      <c r="F551">
        <v>6</v>
      </c>
      <c r="G551" s="75">
        <v>0</v>
      </c>
      <c r="H551" s="77">
        <v>11.88</v>
      </c>
      <c r="I551">
        <v>2000</v>
      </c>
      <c r="J551" s="38" t="s">
        <v>1363</v>
      </c>
      <c r="K551">
        <v>722.65</v>
      </c>
      <c r="L551">
        <v>4180</v>
      </c>
      <c r="M551" t="s">
        <v>152</v>
      </c>
      <c r="N551">
        <v>9</v>
      </c>
      <c r="O551">
        <v>0</v>
      </c>
      <c r="P551">
        <v>0</v>
      </c>
      <c r="Q551">
        <v>0</v>
      </c>
      <c r="R551">
        <v>0</v>
      </c>
      <c r="S551">
        <v>761.06457999999998</v>
      </c>
      <c r="T551">
        <v>1339</v>
      </c>
      <c r="U551">
        <v>11329</v>
      </c>
      <c r="V551" t="s">
        <v>153</v>
      </c>
      <c r="W551">
        <v>-1.0978000000000001</v>
      </c>
      <c r="X551">
        <v>2.2143499999999999E-3</v>
      </c>
      <c r="Y551">
        <v>92522</v>
      </c>
      <c r="Z551">
        <v>181.72</v>
      </c>
      <c r="AA551" s="46">
        <v>-3.8966699999999999E-7</v>
      </c>
      <c r="AB551">
        <v>15857.686</v>
      </c>
      <c r="AC551" s="41">
        <v>2000</v>
      </c>
      <c r="AD551" s="38">
        <v>1</v>
      </c>
      <c r="AE551" s="38">
        <v>92</v>
      </c>
      <c r="AF551" s="38">
        <v>1</v>
      </c>
    </row>
    <row r="552" spans="1:57">
      <c r="A552" s="38" t="s">
        <v>72</v>
      </c>
      <c r="B552" s="38" t="s">
        <v>184</v>
      </c>
      <c r="C552" s="38" t="s">
        <v>1362</v>
      </c>
      <c r="D552" s="38"/>
      <c r="E552" s="39">
        <v>127.6</v>
      </c>
      <c r="F552" s="38">
        <v>5.2100000000000002E-3</v>
      </c>
      <c r="G552" s="76">
        <v>50600</v>
      </c>
      <c r="H552" s="78">
        <v>43.64</v>
      </c>
      <c r="I552" s="38">
        <v>2000</v>
      </c>
      <c r="J552" s="38" t="s">
        <v>1364</v>
      </c>
      <c r="K552" s="42">
        <v>2000</v>
      </c>
      <c r="L552" s="38">
        <v>-0.13199989999999939</v>
      </c>
      <c r="M552" s="38">
        <v>-32.434274542759766</v>
      </c>
      <c r="N552" s="38">
        <v>2.47E-3</v>
      </c>
      <c r="O552" s="38">
        <v>-7600</v>
      </c>
      <c r="P552" s="38">
        <v>0</v>
      </c>
      <c r="Q552" s="38">
        <v>0</v>
      </c>
      <c r="R552" s="38">
        <v>50831.2958</v>
      </c>
      <c r="S552" s="38">
        <v>722.65</v>
      </c>
      <c r="T552" s="38">
        <v>4.3530002000000003</v>
      </c>
      <c r="U552" s="38">
        <v>-56.777821523295593</v>
      </c>
      <c r="V552" s="38">
        <v>-2.1699999999999999E-4</v>
      </c>
      <c r="W552" s="38">
        <v>-8600</v>
      </c>
      <c r="X552" s="38">
        <v>0</v>
      </c>
      <c r="Y552" s="38">
        <v>0</v>
      </c>
      <c r="Z552" s="38">
        <v>48491.935420000002</v>
      </c>
      <c r="AA552" s="38">
        <v>1339</v>
      </c>
      <c r="AB552" s="38">
        <v>-5.7447998</v>
      </c>
      <c r="AC552" s="38">
        <v>34.53987946020851</v>
      </c>
      <c r="AD552" s="38">
        <v>1.9973499999999997E-3</v>
      </c>
      <c r="AE552" s="38">
        <v>-54861</v>
      </c>
      <c r="AF552" s="38">
        <v>-363.44</v>
      </c>
      <c r="AG552" s="38">
        <v>-1.948335E-7</v>
      </c>
      <c r="AH552" s="38">
        <v>33395.313999999998</v>
      </c>
      <c r="AI552" s="42">
        <v>2000</v>
      </c>
      <c r="AJ552" s="38">
        <v>1</v>
      </c>
      <c r="AK552" s="38">
        <v>92</v>
      </c>
      <c r="AL552" s="38">
        <v>1</v>
      </c>
    </row>
    <row r="553" spans="1:57">
      <c r="A553" s="48" t="s">
        <v>1365</v>
      </c>
      <c r="B553" s="38" t="s">
        <v>184</v>
      </c>
      <c r="C553" s="38" t="s">
        <v>1366</v>
      </c>
      <c r="D553" s="38"/>
      <c r="E553" s="39">
        <v>255.2</v>
      </c>
      <c r="F553" s="38">
        <v>1.044E-2</v>
      </c>
      <c r="G553" s="76">
        <v>38330</v>
      </c>
      <c r="H553" s="78">
        <v>61.87</v>
      </c>
      <c r="I553" s="38">
        <v>2000</v>
      </c>
      <c r="J553" s="38" t="s">
        <v>1367</v>
      </c>
      <c r="K553" s="42">
        <v>2000</v>
      </c>
      <c r="L553" s="38">
        <v>11.225529700000001</v>
      </c>
      <c r="M553" s="38">
        <v>-133.94648100355067</v>
      </c>
      <c r="N553" s="38">
        <v>9.452800000000006E-4</v>
      </c>
      <c r="O553" s="38">
        <v>94521.5</v>
      </c>
      <c r="P553" s="38">
        <v>726.87800000000004</v>
      </c>
      <c r="Q553" s="38">
        <v>3.89579E-7</v>
      </c>
      <c r="R553" s="38">
        <v>34871.5916</v>
      </c>
      <c r="S553" s="38">
        <v>722.65</v>
      </c>
      <c r="T553" s="38">
        <v>20.1955299</v>
      </c>
      <c r="U553" s="38">
        <v>-182.63357496462234</v>
      </c>
      <c r="V553" s="38">
        <v>-4.4287199999999997E-3</v>
      </c>
      <c r="W553" s="38">
        <v>92521.5</v>
      </c>
      <c r="X553" s="38">
        <v>726.87800000000004</v>
      </c>
      <c r="Y553" s="38">
        <v>3.89579E-7</v>
      </c>
      <c r="Z553" s="38">
        <v>30192.87084</v>
      </c>
      <c r="AA553" s="38">
        <v>1339</v>
      </c>
      <c r="AB553" s="38">
        <v>0</v>
      </c>
      <c r="AC553" s="38">
        <v>0</v>
      </c>
      <c r="AD553" s="38">
        <v>0</v>
      </c>
      <c r="AE553" s="38">
        <v>0</v>
      </c>
      <c r="AF553" s="38">
        <v>0</v>
      </c>
      <c r="AG553" s="38">
        <v>0</v>
      </c>
      <c r="AH553" s="38">
        <v>0</v>
      </c>
      <c r="AI553" s="42">
        <v>2000</v>
      </c>
      <c r="AJ553" s="38">
        <v>1</v>
      </c>
      <c r="AK553" s="38">
        <v>92</v>
      </c>
      <c r="AL553" s="38">
        <v>2</v>
      </c>
    </row>
    <row r="554" spans="1:57">
      <c r="A554" s="38" t="s">
        <v>1368</v>
      </c>
      <c r="B554" s="38" t="s">
        <v>184</v>
      </c>
      <c r="C554" s="38" t="s">
        <v>1369</v>
      </c>
      <c r="D554" s="38"/>
      <c r="E554" s="39">
        <v>143.5994</v>
      </c>
      <c r="F554" s="38">
        <v>5.8700000000000002E-3</v>
      </c>
      <c r="G554" s="76">
        <v>16500</v>
      </c>
      <c r="H554" s="78">
        <v>56.26</v>
      </c>
      <c r="I554" s="38">
        <v>2000</v>
      </c>
      <c r="J554" s="38" t="s">
        <v>1363</v>
      </c>
      <c r="K554" s="42">
        <v>2000</v>
      </c>
      <c r="L554" s="38">
        <v>7.9501098999999993</v>
      </c>
      <c r="M554" s="38">
        <v>-96.956838737328923</v>
      </c>
      <c r="N554" s="38">
        <v>1.4491815000000001E-3</v>
      </c>
      <c r="O554" s="38">
        <v>194057</v>
      </c>
      <c r="P554" s="38">
        <v>867.95398</v>
      </c>
      <c r="Q554" s="38">
        <v>6.8638075000000003E-8</v>
      </c>
      <c r="R554" s="38">
        <v>10207.53895</v>
      </c>
      <c r="S554" s="38">
        <v>722.65</v>
      </c>
      <c r="T554" s="38">
        <v>12.435109999999998</v>
      </c>
      <c r="U554" s="38">
        <v>-121.30038571786474</v>
      </c>
      <c r="V554" s="38">
        <v>-1.2378185000000001E-3</v>
      </c>
      <c r="W554" s="38">
        <v>193057</v>
      </c>
      <c r="X554" s="38">
        <v>867.95398</v>
      </c>
      <c r="Y554" s="38">
        <v>6.8638075000000003E-8</v>
      </c>
      <c r="Z554" s="38">
        <v>7868.17857</v>
      </c>
      <c r="AA554" s="38">
        <v>1339</v>
      </c>
      <c r="AB554" s="38">
        <v>2.3373099999999991</v>
      </c>
      <c r="AC554" s="38">
        <v>-29.982684734360667</v>
      </c>
      <c r="AD554" s="38">
        <v>9.7653149999999984E-4</v>
      </c>
      <c r="AE554" s="38">
        <v>146796</v>
      </c>
      <c r="AF554" s="38">
        <v>504.51398000000006</v>
      </c>
      <c r="AG554" s="38">
        <v>-1.2619542499999998E-7</v>
      </c>
      <c r="AH554" s="38">
        <v>-7228.4428499999995</v>
      </c>
      <c r="AI554" s="42">
        <v>2000</v>
      </c>
      <c r="AJ554" s="38">
        <v>2</v>
      </c>
      <c r="AK554" s="38">
        <v>92</v>
      </c>
      <c r="AL554" s="38">
        <v>1</v>
      </c>
      <c r="AM554" s="38">
        <v>65</v>
      </c>
      <c r="AN554" s="38">
        <v>0.5</v>
      </c>
    </row>
    <row r="555" spans="1:57">
      <c r="A555" s="38" t="s">
        <v>1370</v>
      </c>
      <c r="B555" s="38" t="s">
        <v>161</v>
      </c>
      <c r="C555" s="38" t="s">
        <v>1371</v>
      </c>
      <c r="D555" s="38" t="s">
        <v>1372</v>
      </c>
      <c r="E555" s="39">
        <v>159.59879999999998</v>
      </c>
      <c r="F555" s="38">
        <v>5.67</v>
      </c>
      <c r="G555" s="76">
        <v>-77100</v>
      </c>
      <c r="H555" s="78">
        <v>19</v>
      </c>
      <c r="I555" s="38">
        <v>1500</v>
      </c>
      <c r="J555" s="38" t="s">
        <v>1363</v>
      </c>
      <c r="K555" s="38">
        <v>1006</v>
      </c>
      <c r="L555" s="38">
        <v>6760</v>
      </c>
      <c r="M555" s="38" t="s">
        <v>152</v>
      </c>
      <c r="N555" s="38">
        <v>27.6</v>
      </c>
      <c r="O555" s="38">
        <v>0</v>
      </c>
      <c r="P555" s="38">
        <v>0</v>
      </c>
      <c r="Q555" s="38">
        <v>0</v>
      </c>
      <c r="R555" s="38">
        <v>0</v>
      </c>
      <c r="S555" s="38">
        <v>-8516</v>
      </c>
      <c r="T555" s="42">
        <v>1500</v>
      </c>
      <c r="U555" s="38">
        <v>-7.5900099999998361E-2</v>
      </c>
      <c r="V555" s="38">
        <v>29.349634391102882</v>
      </c>
      <c r="W555" s="38">
        <v>1.425323E-3</v>
      </c>
      <c r="X555" s="38">
        <v>199289</v>
      </c>
      <c r="Y555" s="38">
        <v>498.22399999999999</v>
      </c>
      <c r="Z555" s="38">
        <v>3.240015E-8</v>
      </c>
      <c r="AA555" s="38">
        <v>-82632.217900000003</v>
      </c>
      <c r="AB555" s="38">
        <v>722.65</v>
      </c>
      <c r="AC555" s="38">
        <v>4.4090999999999987</v>
      </c>
      <c r="AD555" s="38">
        <v>5.0060874105670905</v>
      </c>
      <c r="AE555" s="38">
        <v>-1.2616770000000001E-3</v>
      </c>
      <c r="AF555" s="38">
        <v>198289</v>
      </c>
      <c r="AG555" s="38">
        <v>498.22399999999999</v>
      </c>
      <c r="AH555" s="38">
        <v>3.240015E-8</v>
      </c>
      <c r="AI555" s="38">
        <v>-84971.578280000002</v>
      </c>
      <c r="AJ555" s="38">
        <v>1006</v>
      </c>
      <c r="AK555" s="38">
        <v>-5.7529000000000039</v>
      </c>
      <c r="AL555" s="38">
        <v>76.97661625590365</v>
      </c>
      <c r="AM555" s="38">
        <v>-4.6367700000000001E-4</v>
      </c>
      <c r="AN555" s="38">
        <v>73189</v>
      </c>
      <c r="AO555" s="38">
        <v>498.22399999999999</v>
      </c>
      <c r="AP555" s="38">
        <v>3.240015E-8</v>
      </c>
      <c r="AQ555" s="38">
        <v>-87378.578280000002</v>
      </c>
      <c r="AR555" s="38">
        <v>1339</v>
      </c>
      <c r="AS555" s="38">
        <v>-15.850700000000002</v>
      </c>
      <c r="AT555" s="38">
        <v>168.29431723940772</v>
      </c>
      <c r="AU555" s="38">
        <v>1.7506729999999999E-3</v>
      </c>
      <c r="AV555" s="38">
        <v>26928</v>
      </c>
      <c r="AW555" s="38">
        <v>134.78399999999999</v>
      </c>
      <c r="AX555" s="38">
        <v>-1.6243334999999998E-7</v>
      </c>
      <c r="AY555" s="38">
        <v>-102475.1997</v>
      </c>
      <c r="AZ555" s="42">
        <v>1500</v>
      </c>
      <c r="BA555" s="38">
        <v>2</v>
      </c>
      <c r="BB555" s="38">
        <v>92</v>
      </c>
      <c r="BC555" s="38">
        <v>1</v>
      </c>
      <c r="BD555" s="38">
        <v>65</v>
      </c>
      <c r="BE555" s="38">
        <v>1</v>
      </c>
    </row>
    <row r="556" spans="1:57">
      <c r="A556" s="38" t="s">
        <v>1370</v>
      </c>
      <c r="B556" s="38" t="s">
        <v>184</v>
      </c>
      <c r="C556" s="38" t="s">
        <v>1371</v>
      </c>
      <c r="D556" s="38"/>
      <c r="E556" s="39">
        <v>159.59879999999998</v>
      </c>
      <c r="F556" s="38">
        <v>6.5300000000000002E-3</v>
      </c>
      <c r="G556" s="76">
        <v>-15100</v>
      </c>
      <c r="H556" s="78">
        <v>65.52</v>
      </c>
      <c r="I556" s="38">
        <v>1500</v>
      </c>
      <c r="J556" s="38" t="s">
        <v>1363</v>
      </c>
      <c r="K556" s="42">
        <v>1500</v>
      </c>
      <c r="L556" s="38">
        <v>-5.5726000999999989</v>
      </c>
      <c r="M556" s="38">
        <v>39.830384021336485</v>
      </c>
      <c r="N556" s="38">
        <v>4.2348230000000004E-3</v>
      </c>
      <c r="O556" s="38">
        <v>37941.648500000003</v>
      </c>
      <c r="P556" s="38">
        <v>-318.03198000000003</v>
      </c>
      <c r="Q556" s="38">
        <v>-1.1822235E-7</v>
      </c>
      <c r="R556" s="38">
        <v>-13900.2179</v>
      </c>
      <c r="S556" s="38">
        <v>722.65</v>
      </c>
      <c r="T556" s="38">
        <v>-1.0876000000000019</v>
      </c>
      <c r="U556" s="38">
        <v>15.486837040800669</v>
      </c>
      <c r="V556" s="38">
        <v>1.5478229999999998E-3</v>
      </c>
      <c r="W556" s="38">
        <v>36941.648500000003</v>
      </c>
      <c r="X556" s="38">
        <v>-318.03198000000003</v>
      </c>
      <c r="Y556" s="38">
        <v>-1.1822235E-7</v>
      </c>
      <c r="Z556" s="38">
        <v>-16239.57828</v>
      </c>
      <c r="AA556" s="38">
        <v>1339</v>
      </c>
      <c r="AB556" s="38">
        <v>-11.1854</v>
      </c>
      <c r="AC556" s="38">
        <v>106.80453802430472</v>
      </c>
      <c r="AD556" s="38">
        <v>3.7621729999999997E-3</v>
      </c>
      <c r="AE556" s="38">
        <v>-9319.351499999997</v>
      </c>
      <c r="AF556" s="38">
        <v>-681.47198000000003</v>
      </c>
      <c r="AG556" s="38">
        <v>-3.1305584999999995E-7</v>
      </c>
      <c r="AH556" s="38">
        <v>-31336.199700000001</v>
      </c>
      <c r="AI556" s="42">
        <v>1500</v>
      </c>
      <c r="AJ556" s="38">
        <v>2</v>
      </c>
      <c r="AK556" s="38">
        <v>92</v>
      </c>
      <c r="AL556" s="38">
        <v>1</v>
      </c>
      <c r="AM556" s="38">
        <v>65</v>
      </c>
      <c r="AN556" s="38">
        <v>1</v>
      </c>
    </row>
    <row r="557" spans="1:57">
      <c r="A557" s="37" t="s">
        <v>53</v>
      </c>
      <c r="B557" t="s">
        <v>149</v>
      </c>
      <c r="C557" s="43" t="s">
        <v>1373</v>
      </c>
      <c r="E557" s="39">
        <v>47.88</v>
      </c>
      <c r="F557">
        <v>4.5</v>
      </c>
      <c r="G557" s="75">
        <v>0</v>
      </c>
      <c r="H557" s="77">
        <v>7.32</v>
      </c>
      <c r="I557" s="40">
        <v>5000</v>
      </c>
      <c r="J557" s="38" t="s">
        <v>1374</v>
      </c>
      <c r="K557">
        <v>1156</v>
      </c>
      <c r="L557">
        <v>1017</v>
      </c>
      <c r="M557" t="s">
        <v>165</v>
      </c>
      <c r="N557">
        <v>0.232576</v>
      </c>
      <c r="O557">
        <v>2.0711599999999998E-3</v>
      </c>
      <c r="P557">
        <v>-2804130</v>
      </c>
      <c r="Q557">
        <v>0</v>
      </c>
      <c r="R557">
        <v>0</v>
      </c>
      <c r="S557">
        <v>6469</v>
      </c>
      <c r="T557">
        <v>1945</v>
      </c>
      <c r="U557">
        <v>3300</v>
      </c>
      <c r="V557" t="s">
        <v>152</v>
      </c>
      <c r="W557">
        <v>11.05</v>
      </c>
      <c r="X557">
        <v>0</v>
      </c>
      <c r="Y557">
        <v>0</v>
      </c>
      <c r="Z557">
        <v>0</v>
      </c>
      <c r="AA557">
        <v>0</v>
      </c>
      <c r="AB557">
        <v>-4878</v>
      </c>
      <c r="AC557">
        <v>3611</v>
      </c>
      <c r="AD557">
        <v>98336</v>
      </c>
      <c r="AE557" t="s">
        <v>153</v>
      </c>
      <c r="AF557">
        <v>1.1918</v>
      </c>
      <c r="AG557">
        <v>1.25713E-3</v>
      </c>
      <c r="AH557">
        <v>0</v>
      </c>
      <c r="AI557">
        <v>0</v>
      </c>
      <c r="AJ557" s="52">
        <v>-5.3909000000000003E-8</v>
      </c>
      <c r="AK557">
        <v>115206</v>
      </c>
      <c r="AL557" s="41">
        <v>5000</v>
      </c>
      <c r="AM557" s="38">
        <v>1</v>
      </c>
      <c r="AN557" s="38">
        <v>94</v>
      </c>
      <c r="AO557" s="38">
        <v>1</v>
      </c>
    </row>
    <row r="558" spans="1:57">
      <c r="A558" s="38" t="s">
        <v>1375</v>
      </c>
      <c r="B558" s="38" t="s">
        <v>184</v>
      </c>
      <c r="C558" s="38" t="s">
        <v>1376</v>
      </c>
      <c r="D558" s="38"/>
      <c r="E558" s="39">
        <v>83.332700000000003</v>
      </c>
      <c r="F558" s="38">
        <v>3.4099999999999998E-3</v>
      </c>
      <c r="G558" s="76">
        <v>36900</v>
      </c>
      <c r="H558" s="78">
        <v>59.537999999999997</v>
      </c>
      <c r="I558" s="38">
        <v>2000</v>
      </c>
      <c r="J558" s="38" t="s">
        <v>1374</v>
      </c>
      <c r="K558" s="42">
        <v>2000</v>
      </c>
      <c r="L558" s="38">
        <v>-7.1820498000000015</v>
      </c>
      <c r="M558" s="38">
        <v>35.541088062674234</v>
      </c>
      <c r="N558" s="38">
        <v>2.8271440000000002E-3</v>
      </c>
      <c r="O558" s="38">
        <v>-38232.224499999997</v>
      </c>
      <c r="P558" s="38">
        <v>-521.21641999999997</v>
      </c>
      <c r="Q558" s="38">
        <v>-1.3012307500000001E-7</v>
      </c>
      <c r="R558" s="38">
        <v>39759.763149999999</v>
      </c>
      <c r="S558" s="38">
        <v>1156</v>
      </c>
      <c r="T558" s="38">
        <v>-12.426474000000002</v>
      </c>
      <c r="U558" s="38">
        <v>77.515308587234244</v>
      </c>
      <c r="V558" s="38">
        <v>3.7753040000000002E-3</v>
      </c>
      <c r="W558" s="38">
        <v>1371232.7755</v>
      </c>
      <c r="X558" s="38">
        <v>-521.21641999999997</v>
      </c>
      <c r="Y558" s="38">
        <v>-1.3012307500000001E-7</v>
      </c>
      <c r="Z558" s="38">
        <v>31508.748149999999</v>
      </c>
      <c r="AA558" s="38">
        <v>1945</v>
      </c>
      <c r="AB558" s="38">
        <v>-1.6090499999999999</v>
      </c>
      <c r="AC558" s="38">
        <v>-5.8398036056773392</v>
      </c>
      <c r="AD558" s="38">
        <v>1.7041439999999999E-3</v>
      </c>
      <c r="AE558" s="38">
        <v>-30832.2245</v>
      </c>
      <c r="AF558" s="38">
        <v>-521.21641999999997</v>
      </c>
      <c r="AG558" s="38">
        <v>-1.3012307500000001E-7</v>
      </c>
      <c r="AH558" s="38">
        <v>42855.100250000003</v>
      </c>
      <c r="AI558" s="42">
        <v>2000</v>
      </c>
      <c r="AJ558" s="38">
        <v>2</v>
      </c>
      <c r="AK558" s="38">
        <v>94</v>
      </c>
      <c r="AL558" s="38">
        <v>1</v>
      </c>
      <c r="AM558" s="38">
        <v>20</v>
      </c>
      <c r="AN558" s="38">
        <v>0.5</v>
      </c>
    </row>
    <row r="559" spans="1:57">
      <c r="A559" s="38" t="s">
        <v>1377</v>
      </c>
      <c r="B559" s="38" t="s">
        <v>250</v>
      </c>
      <c r="C559" s="38" t="s">
        <v>1378</v>
      </c>
      <c r="D559" s="38"/>
      <c r="E559" s="39">
        <v>118.78540000000001</v>
      </c>
      <c r="F559" s="38">
        <v>3.13</v>
      </c>
      <c r="G559" s="76">
        <v>-123200</v>
      </c>
      <c r="H559" s="78">
        <v>20.876000000000001</v>
      </c>
      <c r="I559" s="38">
        <v>2000</v>
      </c>
      <c r="J559" s="38" t="s">
        <v>1374</v>
      </c>
      <c r="K559" s="38">
        <v>1581.5</v>
      </c>
      <c r="L559" s="38">
        <v>59440</v>
      </c>
      <c r="M559" s="38" t="s">
        <v>1379</v>
      </c>
      <c r="N559" s="38">
        <v>13.035</v>
      </c>
      <c r="O559" s="38">
        <v>5.7700000000000004E-4</v>
      </c>
      <c r="P559" s="38">
        <v>-678700</v>
      </c>
      <c r="Q559" s="38">
        <v>0</v>
      </c>
      <c r="R559" s="38">
        <v>0</v>
      </c>
      <c r="S559" s="38">
        <v>63761</v>
      </c>
      <c r="T559" s="42">
        <v>2000</v>
      </c>
      <c r="U559" s="38">
        <v>-0.664500799999999</v>
      </c>
      <c r="V559" s="38">
        <v>41.762737249475322</v>
      </c>
      <c r="W559" s="38">
        <v>-1.2300119999999999E-3</v>
      </c>
      <c r="X559" s="38">
        <v>21575.25</v>
      </c>
      <c r="Y559" s="38">
        <v>117.19119999999999</v>
      </c>
      <c r="Z559" s="38">
        <v>1.6830849999999999E-8</v>
      </c>
      <c r="AA559" s="38">
        <v>-124662.908</v>
      </c>
      <c r="AB559" s="38">
        <v>1156</v>
      </c>
      <c r="AC559" s="38">
        <v>-5.908925</v>
      </c>
      <c r="AD559" s="38">
        <v>83.736957774035346</v>
      </c>
      <c r="AE559" s="38">
        <v>-2.818520000000004E-4</v>
      </c>
      <c r="AF559" s="38">
        <v>1431040.25</v>
      </c>
      <c r="AG559" s="38">
        <v>117.19119999999999</v>
      </c>
      <c r="AH559" s="38">
        <v>1.6830849999999999E-8</v>
      </c>
      <c r="AI559" s="38">
        <v>-132913.92300000001</v>
      </c>
      <c r="AJ559" s="38">
        <v>1581.5</v>
      </c>
      <c r="AK559" s="38">
        <v>-2.587924000000001</v>
      </c>
      <c r="AL559" s="38">
        <v>13.237390929680409</v>
      </c>
      <c r="AM559" s="38">
        <v>1.2921479999999997E-3</v>
      </c>
      <c r="AN559" s="38">
        <v>1049590.25</v>
      </c>
      <c r="AO559" s="38">
        <v>117.19119999999999</v>
      </c>
      <c r="AP559" s="38">
        <v>1.6830849999999999E-8</v>
      </c>
      <c r="AQ559" s="38">
        <v>-63802.923000000003</v>
      </c>
      <c r="AR559" s="38">
        <v>1945</v>
      </c>
      <c r="AS559" s="38">
        <v>8.229499999999998</v>
      </c>
      <c r="AT559" s="38">
        <v>-70.117721263231118</v>
      </c>
      <c r="AU559" s="38">
        <v>-7.7901200000000004E-4</v>
      </c>
      <c r="AV559" s="38">
        <v>-352474.75</v>
      </c>
      <c r="AW559" s="38">
        <v>117.19119999999999</v>
      </c>
      <c r="AX559" s="38">
        <v>1.6830849999999999E-8</v>
      </c>
      <c r="AY559" s="38">
        <v>-52456.570900000006</v>
      </c>
      <c r="AZ559" s="42">
        <v>2000</v>
      </c>
      <c r="BA559" s="38">
        <v>2</v>
      </c>
      <c r="BB559" s="38">
        <v>94</v>
      </c>
      <c r="BC559" s="38">
        <v>1</v>
      </c>
      <c r="BD559" s="38">
        <v>20</v>
      </c>
      <c r="BE559" s="38">
        <v>1</v>
      </c>
    </row>
    <row r="560" spans="1:57">
      <c r="A560" s="38" t="s">
        <v>1377</v>
      </c>
      <c r="B560" s="38" t="s">
        <v>184</v>
      </c>
      <c r="C560" s="38" t="s">
        <v>1378</v>
      </c>
      <c r="D560" s="38"/>
      <c r="E560" s="39">
        <v>118.78540000000001</v>
      </c>
      <c r="F560" s="38">
        <v>4.8599999999999997E-3</v>
      </c>
      <c r="G560" s="76">
        <v>-56700</v>
      </c>
      <c r="H560" s="78">
        <v>66.5</v>
      </c>
      <c r="I560" s="38">
        <v>2000</v>
      </c>
      <c r="J560" s="38" t="s">
        <v>1374</v>
      </c>
      <c r="K560" s="42">
        <v>2000</v>
      </c>
      <c r="L560" s="38">
        <v>0.63020020000000088</v>
      </c>
      <c r="M560" s="38">
        <v>-13.843685330399694</v>
      </c>
      <c r="N560" s="38">
        <v>1.1997990000000001E-3</v>
      </c>
      <c r="O560" s="38">
        <v>32254.75</v>
      </c>
      <c r="P560" s="38">
        <v>117.19119999999999</v>
      </c>
      <c r="Q560" s="38">
        <v>-4.9618150000000003E-8</v>
      </c>
      <c r="R560" s="38">
        <v>-57635.908000000003</v>
      </c>
      <c r="S560" s="38">
        <v>1156</v>
      </c>
      <c r="T560" s="38">
        <v>-4.6142240000000001</v>
      </c>
      <c r="U560" s="38">
        <v>28.130535194160352</v>
      </c>
      <c r="V560" s="38">
        <v>2.1479589999999996E-3</v>
      </c>
      <c r="W560" s="38">
        <v>1441719.75</v>
      </c>
      <c r="X560" s="38">
        <v>117.19119999999999</v>
      </c>
      <c r="Y560" s="38">
        <v>-4.9618150000000003E-8</v>
      </c>
      <c r="Z560" s="38">
        <v>-65886.922999999995</v>
      </c>
      <c r="AA560" s="38">
        <v>1945</v>
      </c>
      <c r="AB560" s="38">
        <v>6.2031999999999989</v>
      </c>
      <c r="AC560" s="38">
        <v>-55.224576998751147</v>
      </c>
      <c r="AD560" s="38">
        <v>7.6799000000000008E-5</v>
      </c>
      <c r="AE560" s="38">
        <v>39654.75</v>
      </c>
      <c r="AF560" s="38">
        <v>117.19119999999999</v>
      </c>
      <c r="AG560" s="38">
        <v>-4.9618150000000003E-8</v>
      </c>
      <c r="AH560" s="38">
        <v>-54540.570899999999</v>
      </c>
      <c r="AI560" s="42">
        <v>2000</v>
      </c>
      <c r="AJ560" s="38">
        <v>2</v>
      </c>
      <c r="AK560" s="38">
        <v>94</v>
      </c>
      <c r="AL560" s="38">
        <v>1</v>
      </c>
      <c r="AM560" s="38">
        <v>20</v>
      </c>
      <c r="AN560" s="38">
        <v>1</v>
      </c>
    </row>
    <row r="561" spans="1:57">
      <c r="A561" s="38" t="s">
        <v>1380</v>
      </c>
      <c r="B561" s="38" t="s">
        <v>155</v>
      </c>
      <c r="C561" s="38" t="s">
        <v>1381</v>
      </c>
      <c r="D561" s="38"/>
      <c r="E561" s="39">
        <v>154.2381</v>
      </c>
      <c r="F561" s="38">
        <v>2.64</v>
      </c>
      <c r="G561" s="76">
        <v>-172300</v>
      </c>
      <c r="H561" s="78">
        <v>33.4</v>
      </c>
      <c r="I561" s="38">
        <v>1000</v>
      </c>
      <c r="J561" s="38" t="s">
        <v>1374</v>
      </c>
      <c r="K561" s="42">
        <v>1000</v>
      </c>
      <c r="L561" s="38">
        <v>-0.7941488000000021</v>
      </c>
      <c r="M561" s="38">
        <v>55.006827210321035</v>
      </c>
      <c r="N561" s="38">
        <v>-2.2503979999999998E-3</v>
      </c>
      <c r="O561" s="38">
        <v>-27326.662994999999</v>
      </c>
      <c r="P561" s="38">
        <v>175.7868</v>
      </c>
      <c r="Q561" s="38">
        <v>4.1741827499999998E-7</v>
      </c>
      <c r="R561" s="38">
        <v>-174048.57915000001</v>
      </c>
      <c r="S561" s="42">
        <v>1000</v>
      </c>
      <c r="T561" s="38">
        <v>2</v>
      </c>
      <c r="U561" s="38">
        <v>94</v>
      </c>
      <c r="V561" s="38">
        <v>1</v>
      </c>
      <c r="W561" s="38">
        <v>20</v>
      </c>
      <c r="X561" s="38">
        <v>1.5</v>
      </c>
    </row>
    <row r="562" spans="1:57">
      <c r="A562" s="38" t="s">
        <v>1380</v>
      </c>
      <c r="B562" s="38" t="s">
        <v>184</v>
      </c>
      <c r="C562" s="38" t="s">
        <v>1381</v>
      </c>
      <c r="D562" s="38"/>
      <c r="E562" s="39">
        <v>154.2381</v>
      </c>
      <c r="F562" s="38">
        <v>6.3099999999999996E-3</v>
      </c>
      <c r="G562" s="76">
        <v>-129500</v>
      </c>
      <c r="H562" s="78">
        <v>75.703000000000003</v>
      </c>
      <c r="I562" s="38">
        <v>2000</v>
      </c>
      <c r="J562" s="38" t="s">
        <v>1374</v>
      </c>
      <c r="K562" s="42">
        <v>2000</v>
      </c>
      <c r="L562" s="38">
        <v>-3.4594498000000016</v>
      </c>
      <c r="M562" s="38">
        <v>37.181004701536608</v>
      </c>
      <c r="N562" s="38">
        <v>1.8121470000000001E-3</v>
      </c>
      <c r="O562" s="38">
        <v>85491.375</v>
      </c>
      <c r="P562" s="38">
        <v>-88.597200000000015</v>
      </c>
      <c r="Q562" s="38">
        <v>-4.6332724999999997E-8</v>
      </c>
      <c r="R562" s="38">
        <v>-130181.57915000001</v>
      </c>
      <c r="S562" s="38">
        <v>1156</v>
      </c>
      <c r="T562" s="38">
        <v>-8.7038740000000008</v>
      </c>
      <c r="U562" s="38">
        <v>79.155225226096633</v>
      </c>
      <c r="V562" s="38">
        <v>2.760307E-3</v>
      </c>
      <c r="W562" s="38">
        <v>1494956.375</v>
      </c>
      <c r="X562" s="38">
        <v>-88.597200000000015</v>
      </c>
      <c r="Y562" s="38">
        <v>-4.6332724999999997E-8</v>
      </c>
      <c r="Z562" s="38">
        <v>-138432.59414999999</v>
      </c>
      <c r="AA562" s="38">
        <v>1945</v>
      </c>
      <c r="AB562" s="38">
        <v>2.11355</v>
      </c>
      <c r="AC562" s="38">
        <v>-4.1998869668149439</v>
      </c>
      <c r="AD562" s="38">
        <v>6.8914699999999998E-4</v>
      </c>
      <c r="AE562" s="38">
        <v>92891.375</v>
      </c>
      <c r="AF562" s="38">
        <v>-88.597200000000015</v>
      </c>
      <c r="AG562" s="38">
        <v>-4.6332724999999997E-8</v>
      </c>
      <c r="AH562" s="38">
        <v>-127086.24205</v>
      </c>
      <c r="AI562" s="42">
        <v>2000</v>
      </c>
      <c r="AJ562" s="38">
        <v>2</v>
      </c>
      <c r="AK562" s="38">
        <v>94</v>
      </c>
      <c r="AL562" s="38">
        <v>1</v>
      </c>
      <c r="AM562" s="38">
        <v>20</v>
      </c>
      <c r="AN562" s="38">
        <v>1.5</v>
      </c>
    </row>
    <row r="563" spans="1:57">
      <c r="A563" s="38" t="s">
        <v>1382</v>
      </c>
      <c r="B563" s="38" t="s">
        <v>184</v>
      </c>
      <c r="C563" s="38" t="s">
        <v>1383</v>
      </c>
      <c r="D563" s="38"/>
      <c r="E563" s="39">
        <v>189.6908</v>
      </c>
      <c r="F563" s="38">
        <v>7.7600000000000004E-3</v>
      </c>
      <c r="G563" s="76">
        <v>-182400</v>
      </c>
      <c r="H563" s="78">
        <v>84.793000000000006</v>
      </c>
      <c r="I563" s="38">
        <v>2000</v>
      </c>
      <c r="J563" s="38" t="s">
        <v>1374</v>
      </c>
      <c r="K563" s="42">
        <v>2000</v>
      </c>
      <c r="L563" s="38">
        <v>-1.1112998000000012</v>
      </c>
      <c r="M563" s="38">
        <v>33.935155535293688</v>
      </c>
      <c r="N563" s="38">
        <v>8.3457300000000013E-4</v>
      </c>
      <c r="O563" s="38">
        <v>59258</v>
      </c>
      <c r="P563" s="38">
        <v>95.827407999999991</v>
      </c>
      <c r="Q563" s="38">
        <v>3.3661699999999998E-8</v>
      </c>
      <c r="R563" s="38">
        <v>-183880.25030000001</v>
      </c>
      <c r="S563" s="38">
        <v>1156</v>
      </c>
      <c r="T563" s="38">
        <v>-6.3557239999999986</v>
      </c>
      <c r="U563" s="38">
        <v>75.909376059853628</v>
      </c>
      <c r="V563" s="38">
        <v>1.7827329999999999E-3</v>
      </c>
      <c r="W563" s="38">
        <v>1468723</v>
      </c>
      <c r="X563" s="38">
        <v>95.827407999999991</v>
      </c>
      <c r="Y563" s="38">
        <v>3.3661699999999998E-8</v>
      </c>
      <c r="Z563" s="38">
        <v>-192131.2653</v>
      </c>
      <c r="AA563" s="38">
        <v>1945</v>
      </c>
      <c r="AB563" s="38">
        <v>4.4617000000000004</v>
      </c>
      <c r="AC563" s="38">
        <v>-7.4457361330578351</v>
      </c>
      <c r="AD563" s="38">
        <v>-2.8842700000000001E-4</v>
      </c>
      <c r="AE563" s="38">
        <v>66658</v>
      </c>
      <c r="AF563" s="38">
        <v>95.827407999999991</v>
      </c>
      <c r="AG563" s="38">
        <v>3.3661699999999998E-8</v>
      </c>
      <c r="AH563" s="38">
        <v>-180784.91320000001</v>
      </c>
      <c r="AI563" s="42">
        <v>2000</v>
      </c>
      <c r="AJ563" s="38">
        <v>2</v>
      </c>
      <c r="AK563" s="38">
        <v>94</v>
      </c>
      <c r="AL563" s="38">
        <v>1</v>
      </c>
      <c r="AM563" s="38">
        <v>20</v>
      </c>
      <c r="AN563" s="38">
        <v>2</v>
      </c>
    </row>
    <row r="564" spans="1:57">
      <c r="A564" s="38" t="s">
        <v>1382</v>
      </c>
      <c r="B564" s="38" t="s">
        <v>415</v>
      </c>
      <c r="C564" s="38" t="s">
        <v>1383</v>
      </c>
      <c r="D564" s="38"/>
      <c r="E564" s="39">
        <v>189.6908</v>
      </c>
      <c r="F564" s="38">
        <v>1.726</v>
      </c>
      <c r="G564" s="76">
        <v>-192200</v>
      </c>
      <c r="H564" s="78">
        <v>60.326000000000001</v>
      </c>
      <c r="I564" s="38">
        <v>2000</v>
      </c>
      <c r="J564" s="38" t="s">
        <v>1374</v>
      </c>
      <c r="K564" s="38">
        <v>409</v>
      </c>
      <c r="L564" s="38">
        <v>8546</v>
      </c>
      <c r="M564" t="s">
        <v>153</v>
      </c>
      <c r="N564" s="38">
        <v>25.701000000000001</v>
      </c>
      <c r="O564" s="38">
        <v>3.8000000000000002E-5</v>
      </c>
      <c r="P564" s="38">
        <v>279400</v>
      </c>
      <c r="Q564" s="38">
        <v>0</v>
      </c>
      <c r="R564" s="38">
        <v>0</v>
      </c>
      <c r="S564" s="38">
        <v>1207</v>
      </c>
      <c r="T564" s="42">
        <v>2000</v>
      </c>
      <c r="U564" s="38">
        <v>-8.0669998000000014</v>
      </c>
      <c r="V564" s="38">
        <v>100.73133927723381</v>
      </c>
      <c r="W564" s="38">
        <v>-5.0702400000000002E-4</v>
      </c>
      <c r="X564" s="38">
        <v>-33649.5</v>
      </c>
      <c r="Y564" s="38">
        <v>234.38239999999999</v>
      </c>
      <c r="Z564" s="38">
        <v>3.3661699999999998E-8</v>
      </c>
      <c r="AA564" s="38">
        <v>-196446.25030000001</v>
      </c>
      <c r="AB564" s="38">
        <v>409</v>
      </c>
      <c r="AC564" s="38">
        <v>0.20500019999999708</v>
      </c>
      <c r="AD564" s="38">
        <v>21.682359722037177</v>
      </c>
      <c r="AE564" s="38">
        <v>6.8097600000000002E-4</v>
      </c>
      <c r="AF564" s="38">
        <v>106050.5</v>
      </c>
      <c r="AG564" s="38">
        <v>234.38239999999999</v>
      </c>
      <c r="AH564" s="38">
        <v>3.3661699999999998E-8</v>
      </c>
      <c r="AI564" s="38">
        <v>-185001.25030000001</v>
      </c>
      <c r="AJ564" s="38">
        <v>1156</v>
      </c>
      <c r="AK564" s="38">
        <v>-5.0394240000000003</v>
      </c>
      <c r="AL564" s="38">
        <v>63.656580246597116</v>
      </c>
      <c r="AM564" s="38">
        <v>1.6291359999999998E-3</v>
      </c>
      <c r="AN564" s="38">
        <v>1515515.5</v>
      </c>
      <c r="AO564" s="38">
        <v>234.38239999999999</v>
      </c>
      <c r="AP564" s="38">
        <v>3.3661699999999998E-8</v>
      </c>
      <c r="AQ564" s="38">
        <v>-193252.2653</v>
      </c>
      <c r="AR564" s="38">
        <v>1945</v>
      </c>
      <c r="AS564" s="38">
        <v>5.7779999999999987</v>
      </c>
      <c r="AT564" s="38">
        <v>-19.698531946314361</v>
      </c>
      <c r="AU564" s="38">
        <v>-4.4202400000000001E-4</v>
      </c>
      <c r="AV564" s="38">
        <v>113450.5</v>
      </c>
      <c r="AW564" s="38">
        <v>234.38239999999999</v>
      </c>
      <c r="AX564" s="38">
        <v>3.3661699999999998E-8</v>
      </c>
      <c r="AY564" s="38">
        <v>-181905.91320000001</v>
      </c>
      <c r="AZ564" s="42">
        <v>2000</v>
      </c>
      <c r="BA564" s="38">
        <v>2</v>
      </c>
      <c r="BB564" s="38">
        <v>94</v>
      </c>
      <c r="BC564" s="38">
        <v>1</v>
      </c>
      <c r="BD564" s="38">
        <v>20</v>
      </c>
      <c r="BE564" s="38">
        <v>2</v>
      </c>
    </row>
    <row r="565" spans="1:57">
      <c r="A565" s="38" t="s">
        <v>1384</v>
      </c>
      <c r="B565" s="38" t="s">
        <v>209</v>
      </c>
      <c r="C565" s="38" t="s">
        <v>1385</v>
      </c>
      <c r="D565" s="38" t="s">
        <v>1386</v>
      </c>
      <c r="E565" s="39">
        <v>63.879400000000004</v>
      </c>
      <c r="F565" s="38">
        <v>4.93</v>
      </c>
      <c r="G565" s="76">
        <v>-129700</v>
      </c>
      <c r="H565" s="78">
        <v>8.19</v>
      </c>
      <c r="I565" s="38">
        <v>1265</v>
      </c>
      <c r="J565" s="38" t="s">
        <v>1374</v>
      </c>
      <c r="K565" s="42">
        <v>1265</v>
      </c>
      <c r="L565" s="38">
        <v>0.11845019999999984</v>
      </c>
      <c r="M565" s="38">
        <v>16.892856663828809</v>
      </c>
      <c r="N565" s="38">
        <v>6.5001050000000008E-4</v>
      </c>
      <c r="O565" s="38">
        <v>140919</v>
      </c>
      <c r="P565" s="38">
        <v>249.11199999999999</v>
      </c>
      <c r="Q565" s="38">
        <v>-2.6080592500000001E-7</v>
      </c>
      <c r="R565" s="38">
        <v>-132716.32255000001</v>
      </c>
      <c r="S565" s="38">
        <v>1156</v>
      </c>
      <c r="T565" s="38">
        <v>-5.1259740000000003</v>
      </c>
      <c r="U565" s="38">
        <v>58.867077188388762</v>
      </c>
      <c r="V565" s="38">
        <v>1.5981704999999998E-3</v>
      </c>
      <c r="W565" s="38">
        <v>1550384</v>
      </c>
      <c r="X565" s="38">
        <v>249.11199999999999</v>
      </c>
      <c r="Y565" s="38">
        <v>-2.6080592500000001E-7</v>
      </c>
      <c r="Z565" s="38">
        <v>-140967.33755</v>
      </c>
      <c r="AA565" s="42">
        <v>1265</v>
      </c>
      <c r="AB565" s="38">
        <v>2</v>
      </c>
      <c r="AC565" s="38">
        <v>94</v>
      </c>
      <c r="AD565" s="38">
        <v>1</v>
      </c>
      <c r="AE565" s="38">
        <v>65</v>
      </c>
      <c r="AF565" s="38">
        <v>0.5</v>
      </c>
    </row>
    <row r="566" spans="1:57">
      <c r="A566" s="38" t="s">
        <v>1384</v>
      </c>
      <c r="B566" s="38" t="s">
        <v>184</v>
      </c>
      <c r="C566" s="38" t="s">
        <v>1385</v>
      </c>
      <c r="D566" s="38"/>
      <c r="E566" s="39">
        <v>63.879400000000004</v>
      </c>
      <c r="F566" s="38">
        <v>2.6099999999999999E-3</v>
      </c>
      <c r="G566" s="76">
        <v>13000</v>
      </c>
      <c r="H566" s="78">
        <v>55.776000000000003</v>
      </c>
      <c r="I566" s="38">
        <v>3000</v>
      </c>
      <c r="J566" s="38" t="s">
        <v>1374</v>
      </c>
      <c r="K566" s="42">
        <v>3000</v>
      </c>
      <c r="L566" s="38">
        <v>-1.9064498000000007</v>
      </c>
      <c r="M566" s="38">
        <v>-7.0000333748369421</v>
      </c>
      <c r="N566" s="38">
        <v>1.7880965E-3</v>
      </c>
      <c r="O566" s="38">
        <v>-1669.9004999999997</v>
      </c>
      <c r="P566" s="38">
        <v>-181.59600000000003</v>
      </c>
      <c r="Q566" s="38">
        <v>-4.2741924999999999E-8</v>
      </c>
      <c r="R566" s="38">
        <v>14167.677449999999</v>
      </c>
      <c r="S566" s="38">
        <v>1156</v>
      </c>
      <c r="T566" s="38">
        <v>-7.1508740000000008</v>
      </c>
      <c r="U566" s="38">
        <v>34.974187149723079</v>
      </c>
      <c r="V566" s="38">
        <v>2.7362565E-3</v>
      </c>
      <c r="W566" s="38">
        <v>1407795.0995</v>
      </c>
      <c r="X566" s="38">
        <v>-181.59600000000003</v>
      </c>
      <c r="Y566" s="38">
        <v>-4.2741924999999999E-8</v>
      </c>
      <c r="Z566" s="38">
        <v>5916.6624499999998</v>
      </c>
      <c r="AA566" s="38">
        <v>1945</v>
      </c>
      <c r="AB566" s="38">
        <v>3.6665499999999991</v>
      </c>
      <c r="AC566" s="38">
        <v>-48.380925043188483</v>
      </c>
      <c r="AD566" s="38">
        <v>6.6509649999999996E-4</v>
      </c>
      <c r="AE566" s="38">
        <v>5730.0995000000003</v>
      </c>
      <c r="AF566" s="38">
        <v>-181.59600000000003</v>
      </c>
      <c r="AG566" s="38">
        <v>-4.2741924999999999E-8</v>
      </c>
      <c r="AH566" s="38">
        <v>17263.01455</v>
      </c>
      <c r="AI566" s="42">
        <v>3000</v>
      </c>
      <c r="AJ566" s="38">
        <v>2</v>
      </c>
      <c r="AK566" s="38">
        <v>94</v>
      </c>
      <c r="AL566" s="38">
        <v>1</v>
      </c>
      <c r="AM566" s="38">
        <v>65</v>
      </c>
      <c r="AN566" s="38">
        <v>0.5</v>
      </c>
    </row>
    <row r="567" spans="1:57">
      <c r="A567" s="38" t="s">
        <v>1387</v>
      </c>
      <c r="B567" s="38" t="s">
        <v>1388</v>
      </c>
      <c r="C567" s="38" t="s">
        <v>1389</v>
      </c>
      <c r="D567" s="38" t="s">
        <v>1390</v>
      </c>
      <c r="E567" s="39">
        <v>79.878799999999998</v>
      </c>
      <c r="F567" s="38">
        <v>3.84</v>
      </c>
      <c r="G567" s="76">
        <v>-224600</v>
      </c>
      <c r="H567" s="78">
        <v>11.93</v>
      </c>
      <c r="I567" s="38">
        <v>1300</v>
      </c>
      <c r="J567" s="38" t="s">
        <v>1374</v>
      </c>
      <c r="K567" s="42">
        <v>1300</v>
      </c>
      <c r="L567" s="38">
        <v>0.77910019999999847</v>
      </c>
      <c r="M567" s="38">
        <v>27.620906199226511</v>
      </c>
      <c r="N567" s="38">
        <v>2.4532300000000009E-4</v>
      </c>
      <c r="O567" s="38">
        <v>268989</v>
      </c>
      <c r="P567" s="38">
        <v>498.22399999999999</v>
      </c>
      <c r="Q567" s="38">
        <v>3.240015E-8</v>
      </c>
      <c r="R567" s="38">
        <v>-230450.07939999999</v>
      </c>
      <c r="S567" s="38">
        <v>1156</v>
      </c>
      <c r="T567" s="38">
        <v>-4.4653240000000025</v>
      </c>
      <c r="U567" s="38">
        <v>69.595126723786592</v>
      </c>
      <c r="V567" s="38">
        <v>1.193483E-3</v>
      </c>
      <c r="W567" s="38">
        <v>1678454</v>
      </c>
      <c r="X567" s="38">
        <v>498.22399999999999</v>
      </c>
      <c r="Y567" s="38">
        <v>3.240015E-8</v>
      </c>
      <c r="Z567" s="38">
        <v>-238701.0944</v>
      </c>
      <c r="AA567" s="42">
        <v>1300</v>
      </c>
      <c r="AB567" s="38">
        <v>2</v>
      </c>
      <c r="AC567" s="38">
        <v>94</v>
      </c>
      <c r="AD567" s="38">
        <v>1</v>
      </c>
      <c r="AE567" s="38">
        <v>65</v>
      </c>
      <c r="AF567" s="38">
        <v>1</v>
      </c>
    </row>
    <row r="568" spans="1:57">
      <c r="A568" s="38" t="s">
        <v>1387</v>
      </c>
      <c r="B568" s="38" t="s">
        <v>184</v>
      </c>
      <c r="C568" s="38" t="s">
        <v>1389</v>
      </c>
      <c r="D568" s="38"/>
      <c r="E568" s="39">
        <v>79.878799999999998</v>
      </c>
      <c r="F568" s="38">
        <v>3.2699999999999999E-3</v>
      </c>
      <c r="G568" s="76">
        <v>-73000</v>
      </c>
      <c r="H568" s="78">
        <v>62.151000000000003</v>
      </c>
      <c r="I568" s="38">
        <v>3000</v>
      </c>
      <c r="J568" s="38" t="s">
        <v>1374</v>
      </c>
      <c r="K568" s="42">
        <v>3000</v>
      </c>
      <c r="L568" s="38">
        <v>-1.4141997999999987</v>
      </c>
      <c r="M568" s="38">
        <v>6.9932939118522199</v>
      </c>
      <c r="N568" s="38">
        <v>1.539459E-3</v>
      </c>
      <c r="O568" s="38">
        <v>48568.699000000001</v>
      </c>
      <c r="P568" s="38">
        <v>-128.34197999999998</v>
      </c>
      <c r="Q568" s="38">
        <v>-1.0398050000000001E-8</v>
      </c>
      <c r="R568" s="38">
        <v>-72503.079400000002</v>
      </c>
      <c r="S568" s="38">
        <v>1156</v>
      </c>
      <c r="T568" s="38">
        <v>-6.6586239999999997</v>
      </c>
      <c r="U568" s="38">
        <v>48.967514436412259</v>
      </c>
      <c r="V568" s="38">
        <v>2.4876189999999999E-3</v>
      </c>
      <c r="W568" s="38">
        <v>1458033.699</v>
      </c>
      <c r="X568" s="38">
        <v>-128.34197999999998</v>
      </c>
      <c r="Y568" s="38">
        <v>-1.0398050000000001E-8</v>
      </c>
      <c r="Z568" s="38">
        <v>-80754.094400000002</v>
      </c>
      <c r="AA568" s="38">
        <v>1945</v>
      </c>
      <c r="AB568" s="38">
        <v>4.1588000000000029</v>
      </c>
      <c r="AC568" s="38">
        <v>-34.387597756499332</v>
      </c>
      <c r="AD568" s="38">
        <v>4.1645899999999999E-4</v>
      </c>
      <c r="AE568" s="38">
        <v>55968.699000000001</v>
      </c>
      <c r="AF568" s="38">
        <v>-128.34197999999998</v>
      </c>
      <c r="AG568" s="38">
        <v>-1.0398050000000001E-8</v>
      </c>
      <c r="AH568" s="38">
        <v>-69407.742299999998</v>
      </c>
      <c r="AI568" s="42">
        <v>3000</v>
      </c>
      <c r="AJ568" s="38">
        <v>2</v>
      </c>
      <c r="AK568" s="38">
        <v>94</v>
      </c>
      <c r="AL568" s="38">
        <v>1</v>
      </c>
      <c r="AM568" s="38">
        <v>65</v>
      </c>
      <c r="AN568" s="38">
        <v>1</v>
      </c>
    </row>
    <row r="569" spans="1:57">
      <c r="A569" s="38" t="s">
        <v>1387</v>
      </c>
      <c r="B569" s="38" t="s">
        <v>1391</v>
      </c>
      <c r="C569" s="38" t="s">
        <v>1389</v>
      </c>
      <c r="D569" s="38" t="s">
        <v>1392</v>
      </c>
      <c r="E569" s="39">
        <v>79.878799999999998</v>
      </c>
      <c r="F569" s="38">
        <v>4.26</v>
      </c>
      <c r="G569" s="76">
        <v>-225670</v>
      </c>
      <c r="H569" s="78">
        <v>12.04</v>
      </c>
      <c r="I569" s="38">
        <v>2000</v>
      </c>
      <c r="J569" s="38" t="s">
        <v>1374</v>
      </c>
      <c r="K569" s="38">
        <v>1000</v>
      </c>
      <c r="L569" s="38">
        <v>0</v>
      </c>
      <c r="M569" t="s">
        <v>237</v>
      </c>
      <c r="N569" s="38">
        <v>13.8499</v>
      </c>
      <c r="O569" s="38">
        <v>1.3892500000000001E-3</v>
      </c>
      <c r="P569" s="38">
        <v>-1126550</v>
      </c>
      <c r="Q569" s="38">
        <v>0</v>
      </c>
      <c r="R569" s="38">
        <v>0</v>
      </c>
      <c r="S569" s="38">
        <v>-2505</v>
      </c>
      <c r="T569" s="42">
        <v>2000</v>
      </c>
      <c r="U569" s="38">
        <v>-15.2132988</v>
      </c>
      <c r="V569" s="38">
        <v>169.8250990666678</v>
      </c>
      <c r="W569" s="38">
        <v>3.1713230000000002E-3</v>
      </c>
      <c r="X569" s="38">
        <v>22075.75</v>
      </c>
      <c r="Y569" s="38">
        <v>-873.67394000000013</v>
      </c>
      <c r="Z569" s="38">
        <v>3.240015E-8</v>
      </c>
      <c r="AA569" s="38">
        <v>-222527.07939999999</v>
      </c>
      <c r="AB569" s="38">
        <v>1000</v>
      </c>
      <c r="AC569" s="38">
        <v>4.4742002000000003</v>
      </c>
      <c r="AD569" s="38">
        <v>-0.26749786900290928</v>
      </c>
      <c r="AE569" s="38">
        <v>-7.2992700000000001E-4</v>
      </c>
      <c r="AF569" s="38">
        <v>-497486</v>
      </c>
      <c r="AG569" s="38">
        <v>498.22399999999999</v>
      </c>
      <c r="AH569" s="38">
        <v>3.240015E-8</v>
      </c>
      <c r="AI569" s="38">
        <v>-227394.07939999999</v>
      </c>
      <c r="AJ569" s="38">
        <v>1156</v>
      </c>
      <c r="AK569" s="38">
        <v>-0.77022400000000069</v>
      </c>
      <c r="AL569" s="38">
        <v>41.706722655557144</v>
      </c>
      <c r="AM569" s="38">
        <v>2.1823299999999975E-4</v>
      </c>
      <c r="AN569" s="38">
        <v>911979</v>
      </c>
      <c r="AO569" s="38">
        <v>498.22399999999999</v>
      </c>
      <c r="AP569" s="38">
        <v>3.240015E-8</v>
      </c>
      <c r="AQ569" s="38">
        <v>-235645.0944</v>
      </c>
      <c r="AR569" s="38">
        <v>1945</v>
      </c>
      <c r="AS569" s="38">
        <v>10.047200000000002</v>
      </c>
      <c r="AT569" s="38">
        <v>-41.648389537354433</v>
      </c>
      <c r="AU569" s="38">
        <v>-1.8529270000000001E-3</v>
      </c>
      <c r="AV569" s="38">
        <v>-490086</v>
      </c>
      <c r="AW569" s="38">
        <v>498.22399999999999</v>
      </c>
      <c r="AX569" s="38">
        <v>3.240015E-8</v>
      </c>
      <c r="AY569" s="38">
        <v>-224298.74230000001</v>
      </c>
      <c r="AZ569" s="42">
        <v>2000</v>
      </c>
      <c r="BA569" s="38">
        <v>2</v>
      </c>
      <c r="BB569" s="38">
        <v>94</v>
      </c>
      <c r="BC569" s="38">
        <v>1</v>
      </c>
      <c r="BD569" s="38">
        <v>65</v>
      </c>
      <c r="BE569" s="38">
        <v>1</v>
      </c>
    </row>
    <row r="570" spans="1:57">
      <c r="A570" s="38" t="s">
        <v>1393</v>
      </c>
      <c r="B570" s="38" t="s">
        <v>184</v>
      </c>
      <c r="C570" s="38" t="s">
        <v>1394</v>
      </c>
      <c r="D570" s="38"/>
      <c r="E570" s="39">
        <v>99.332099999999997</v>
      </c>
      <c r="F570" s="38">
        <v>4.0600000000000002E-3</v>
      </c>
      <c r="G570" s="76">
        <v>-58400</v>
      </c>
      <c r="H570" s="78">
        <v>62.991999999999997</v>
      </c>
      <c r="I570" s="38">
        <v>2000</v>
      </c>
      <c r="J570" s="38" t="s">
        <v>1374</v>
      </c>
      <c r="K570" s="42">
        <v>2000</v>
      </c>
      <c r="L570" s="38">
        <v>-2.2459988000000024</v>
      </c>
      <c r="M570" s="38">
        <v>13.323677367160769</v>
      </c>
      <c r="N570" s="38">
        <v>1.6079075000000002E-3</v>
      </c>
      <c r="O570" s="38">
        <v>36885.074999999997</v>
      </c>
      <c r="P570" s="38">
        <v>-115.4264</v>
      </c>
      <c r="Q570" s="38">
        <v>-2.5677499999999999E-8</v>
      </c>
      <c r="R570" s="38">
        <v>-58178.993699999999</v>
      </c>
      <c r="S570" s="38">
        <v>1156</v>
      </c>
      <c r="T570" s="38">
        <v>-7.4904230000000016</v>
      </c>
      <c r="U570" s="38">
        <v>55.297897891720787</v>
      </c>
      <c r="V570" s="38">
        <v>2.5560674999999997E-3</v>
      </c>
      <c r="W570" s="38">
        <v>1446350.075</v>
      </c>
      <c r="X570" s="38">
        <v>-115.4264</v>
      </c>
      <c r="Y570" s="38">
        <v>-2.5677499999999999E-8</v>
      </c>
      <c r="Z570" s="38">
        <v>-66430.008700000006</v>
      </c>
      <c r="AA570" s="38">
        <v>1945</v>
      </c>
      <c r="AB570" s="38">
        <v>3.3270009999999992</v>
      </c>
      <c r="AC570" s="38">
        <v>-28.057214301190804</v>
      </c>
      <c r="AD570" s="38">
        <v>4.8490750000000003E-4</v>
      </c>
      <c r="AE570" s="38">
        <v>44285.074999999997</v>
      </c>
      <c r="AF570" s="38">
        <v>-115.4264</v>
      </c>
      <c r="AG570" s="38">
        <v>-2.5677499999999999E-8</v>
      </c>
      <c r="AH570" s="38">
        <v>-55083.656600000002</v>
      </c>
      <c r="AI570" s="42">
        <v>2000</v>
      </c>
      <c r="AJ570" s="38">
        <v>3</v>
      </c>
      <c r="AK570" s="38">
        <v>94</v>
      </c>
      <c r="AL570" s="38">
        <v>1</v>
      </c>
      <c r="AM570" s="38">
        <v>65</v>
      </c>
      <c r="AN570" s="38">
        <v>0.5</v>
      </c>
      <c r="AO570" s="38">
        <v>20</v>
      </c>
      <c r="AP570" s="38">
        <v>0.5</v>
      </c>
    </row>
    <row r="571" spans="1:57">
      <c r="A571" s="38" t="s">
        <v>1395</v>
      </c>
      <c r="B571" s="38" t="s">
        <v>184</v>
      </c>
      <c r="C571" s="38" t="s">
        <v>1396</v>
      </c>
      <c r="D571" s="38"/>
      <c r="E571" s="39">
        <v>134.78480000000002</v>
      </c>
      <c r="F571" s="38">
        <v>5.5100000000000001E-3</v>
      </c>
      <c r="G571" s="76">
        <v>-160000</v>
      </c>
      <c r="H571" s="78">
        <v>76.697000000000003</v>
      </c>
      <c r="I571" s="38">
        <v>2000</v>
      </c>
      <c r="J571" s="38" t="s">
        <v>1374</v>
      </c>
      <c r="K571" s="42">
        <v>2000</v>
      </c>
      <c r="L571" s="38">
        <v>-1.9589488000000017</v>
      </c>
      <c r="M571" s="38">
        <v>22.185076066246666</v>
      </c>
      <c r="N571" s="38">
        <v>1.5006745000000002E-3</v>
      </c>
      <c r="O571" s="38">
        <v>42005.150500000003</v>
      </c>
      <c r="P571" s="38">
        <v>-36.840820000000008</v>
      </c>
      <c r="Q571" s="38">
        <v>-1.8179575000000002E-8</v>
      </c>
      <c r="R571" s="38">
        <v>-160415.66485</v>
      </c>
      <c r="S571" s="38">
        <v>1156</v>
      </c>
      <c r="T571" s="38">
        <v>-7.2033730000000027</v>
      </c>
      <c r="U571" s="38">
        <v>64.159296590806662</v>
      </c>
      <c r="V571" s="38">
        <v>2.4488344999999997E-3</v>
      </c>
      <c r="W571" s="38">
        <v>1451470.1505</v>
      </c>
      <c r="X571" s="38">
        <v>-36.840820000000008</v>
      </c>
      <c r="Y571" s="38">
        <v>-1.8179575000000002E-8</v>
      </c>
      <c r="Z571" s="38">
        <v>-168666.67985000001</v>
      </c>
      <c r="AA571" s="38">
        <v>1945</v>
      </c>
      <c r="AB571" s="38">
        <v>3.6140509999999963</v>
      </c>
      <c r="AC571" s="38">
        <v>-19.195815602104851</v>
      </c>
      <c r="AD571" s="38">
        <v>3.776745E-4</v>
      </c>
      <c r="AE571" s="38">
        <v>49405.150500000003</v>
      </c>
      <c r="AF571" s="38">
        <v>-36.840820000000008</v>
      </c>
      <c r="AG571" s="38">
        <v>-1.8179575000000002E-8</v>
      </c>
      <c r="AH571" s="38">
        <v>-157320.32775</v>
      </c>
      <c r="AI571" s="42">
        <v>2000</v>
      </c>
      <c r="AJ571" s="38">
        <v>3</v>
      </c>
      <c r="AK571" s="38">
        <v>94</v>
      </c>
      <c r="AL571" s="38">
        <v>1</v>
      </c>
      <c r="AM571" s="38">
        <v>65</v>
      </c>
      <c r="AN571" s="38">
        <v>0.5</v>
      </c>
      <c r="AO571" s="38">
        <v>20</v>
      </c>
      <c r="AP571" s="38">
        <v>1</v>
      </c>
    </row>
    <row r="572" spans="1:57">
      <c r="A572" s="37" t="s">
        <v>55</v>
      </c>
      <c r="B572" t="s">
        <v>149</v>
      </c>
      <c r="C572" t="s">
        <v>1397</v>
      </c>
      <c r="E572" s="39">
        <v>50.941499999999998</v>
      </c>
      <c r="F572">
        <v>5.96</v>
      </c>
      <c r="G572" s="75">
        <v>0</v>
      </c>
      <c r="H572" s="77">
        <v>6.915</v>
      </c>
      <c r="I572" s="40">
        <v>5000</v>
      </c>
      <c r="J572" s="38" t="s">
        <v>1398</v>
      </c>
      <c r="K572">
        <v>2190</v>
      </c>
      <c r="L572">
        <v>5461</v>
      </c>
      <c r="M572" t="s">
        <v>152</v>
      </c>
      <c r="N572">
        <v>11.042999999999999</v>
      </c>
      <c r="O572">
        <v>0</v>
      </c>
      <c r="P572">
        <v>0</v>
      </c>
      <c r="Q572">
        <v>0</v>
      </c>
      <c r="R572">
        <v>0</v>
      </c>
      <c r="S572">
        <v>-3774</v>
      </c>
      <c r="T572">
        <v>3694</v>
      </c>
      <c r="U572">
        <v>106810</v>
      </c>
      <c r="V572" t="s">
        <v>153</v>
      </c>
      <c r="W572">
        <v>4.5532000000000004</v>
      </c>
      <c r="X572" s="46">
        <v>8.25E-5</v>
      </c>
      <c r="Y572">
        <v>0</v>
      </c>
      <c r="Z572">
        <v>0</v>
      </c>
      <c r="AA572" s="52">
        <v>4.4047600000000003E-8</v>
      </c>
      <c r="AB572">
        <v>123663</v>
      </c>
      <c r="AC572" s="41">
        <v>5000</v>
      </c>
      <c r="AD572" s="38">
        <v>1</v>
      </c>
      <c r="AE572" s="38">
        <v>98</v>
      </c>
      <c r="AF572" s="38">
        <v>1</v>
      </c>
    </row>
    <row r="573" spans="1:57">
      <c r="A573" s="37" t="s">
        <v>54</v>
      </c>
      <c r="B573" t="s">
        <v>161</v>
      </c>
      <c r="C573" s="43" t="s">
        <v>1399</v>
      </c>
      <c r="E573" s="39">
        <v>183.84</v>
      </c>
      <c r="F573">
        <v>19.3</v>
      </c>
      <c r="G573" s="75">
        <v>0</v>
      </c>
      <c r="H573" s="77">
        <v>7.8</v>
      </c>
      <c r="I573" s="40">
        <v>5000</v>
      </c>
      <c r="J573" s="38" t="s">
        <v>1400</v>
      </c>
      <c r="K573">
        <v>3680</v>
      </c>
      <c r="L573">
        <v>8500</v>
      </c>
      <c r="M573" t="s">
        <v>152</v>
      </c>
      <c r="N573">
        <v>8.5</v>
      </c>
      <c r="O573">
        <v>0</v>
      </c>
      <c r="P573">
        <v>0</v>
      </c>
      <c r="Q573">
        <v>0</v>
      </c>
      <c r="R573">
        <v>0</v>
      </c>
      <c r="S573">
        <v>1905</v>
      </c>
      <c r="T573" s="41">
        <v>5000</v>
      </c>
      <c r="U573" s="38">
        <v>1</v>
      </c>
      <c r="V573" s="38">
        <v>99</v>
      </c>
      <c r="W573" s="38">
        <v>1</v>
      </c>
    </row>
    <row r="574" spans="1:57">
      <c r="A574" s="38" t="s">
        <v>54</v>
      </c>
      <c r="B574" s="38" t="s">
        <v>184</v>
      </c>
      <c r="C574" s="38" t="s">
        <v>1399</v>
      </c>
      <c r="D574" s="38"/>
      <c r="E574" s="39">
        <v>183.84</v>
      </c>
      <c r="F574" s="38">
        <v>7.5199999999999998E-3</v>
      </c>
      <c r="G574" s="76">
        <v>203400</v>
      </c>
      <c r="H574" s="78">
        <v>41.548999999999999</v>
      </c>
      <c r="I574" s="38">
        <v>3000</v>
      </c>
      <c r="J574" s="38" t="s">
        <v>1400</v>
      </c>
      <c r="K574" s="38">
        <v>1100</v>
      </c>
      <c r="L574" s="38">
        <v>0</v>
      </c>
      <c r="M574" t="s">
        <v>237</v>
      </c>
      <c r="N574" s="38">
        <v>-37.965598999999997</v>
      </c>
      <c r="O574" s="38">
        <v>2.4402199999999999E-3</v>
      </c>
      <c r="P574" s="38">
        <v>12366800</v>
      </c>
      <c r="Q574" s="38">
        <v>3497.1599000000001</v>
      </c>
      <c r="R574" s="38">
        <v>0</v>
      </c>
      <c r="S574" s="38">
        <v>-82082.694000000003</v>
      </c>
      <c r="T574" s="42">
        <v>3000</v>
      </c>
      <c r="U574" s="38">
        <v>46.5425799</v>
      </c>
      <c r="V574" s="38">
        <v>-398.62051988310975</v>
      </c>
      <c r="W574" s="38">
        <v>-2.6281031E-2</v>
      </c>
      <c r="X574" s="38">
        <v>111393.4005</v>
      </c>
      <c r="Y574" s="38">
        <v>2387.1952019999999</v>
      </c>
      <c r="Z574" s="38">
        <v>3.5500299999999999E-6</v>
      </c>
      <c r="AA574" s="38">
        <v>193771.84349999999</v>
      </c>
      <c r="AB574" s="38">
        <v>1100</v>
      </c>
      <c r="AC574" s="38">
        <v>43.321578899999999</v>
      </c>
      <c r="AD574" s="38">
        <v>-477.14296099960899</v>
      </c>
      <c r="AE574" s="38">
        <v>-2.0129509999999998E-3</v>
      </c>
      <c r="AF574" s="38">
        <v>6163814.9005000005</v>
      </c>
      <c r="AG574" s="38">
        <v>6950.8150020000003</v>
      </c>
      <c r="AH574" s="38">
        <v>0</v>
      </c>
      <c r="AI574" s="38">
        <v>123459.1495</v>
      </c>
      <c r="AJ574" s="42">
        <v>3000</v>
      </c>
      <c r="AK574" s="38">
        <v>1</v>
      </c>
      <c r="AL574" s="38">
        <v>99</v>
      </c>
      <c r="AM574" s="38">
        <v>1</v>
      </c>
    </row>
    <row r="575" spans="1:57">
      <c r="A575" s="38" t="s">
        <v>1401</v>
      </c>
      <c r="B575" s="38" t="s">
        <v>184</v>
      </c>
      <c r="C575" s="38" t="s">
        <v>1402</v>
      </c>
      <c r="D575" s="38"/>
      <c r="E575" s="39">
        <v>351.9024</v>
      </c>
      <c r="F575" s="38">
        <v>1.439E-2</v>
      </c>
      <c r="G575" s="76">
        <v>-211200</v>
      </c>
      <c r="H575" s="78">
        <v>119.81399999999999</v>
      </c>
      <c r="I575" s="38">
        <v>600</v>
      </c>
      <c r="J575" s="38" t="s">
        <v>1400</v>
      </c>
      <c r="K575" s="42">
        <v>600</v>
      </c>
      <c r="L575" s="38">
        <v>72.097477899999973</v>
      </c>
      <c r="M575" s="38">
        <v>-609.60022120539224</v>
      </c>
      <c r="N575" s="38">
        <v>-1.5234598E-2</v>
      </c>
      <c r="O575" s="38">
        <v>914920.90049999999</v>
      </c>
      <c r="P575" s="38">
        <v>6534.8232019999996</v>
      </c>
      <c r="Q575" s="38">
        <v>3.8121524999999994E-7</v>
      </c>
      <c r="R575" s="38">
        <v>-253593.73540000001</v>
      </c>
      <c r="S575" s="42">
        <v>600</v>
      </c>
      <c r="T575" s="38">
        <v>3</v>
      </c>
      <c r="U575" s="38">
        <v>15</v>
      </c>
      <c r="V575" s="38">
        <v>6</v>
      </c>
      <c r="W575" s="38">
        <v>65</v>
      </c>
      <c r="X575" s="38">
        <v>3</v>
      </c>
      <c r="Y575" s="38">
        <v>99</v>
      </c>
      <c r="Z575" s="38">
        <v>1</v>
      </c>
    </row>
    <row r="576" spans="1:57">
      <c r="A576" s="38" t="s">
        <v>1403</v>
      </c>
      <c r="B576" s="38" t="s">
        <v>155</v>
      </c>
      <c r="C576" s="38" t="s">
        <v>1404</v>
      </c>
      <c r="D576" s="38"/>
      <c r="E576" s="39">
        <v>378.49099999999999</v>
      </c>
      <c r="F576" s="38">
        <v>17.094000000000001</v>
      </c>
      <c r="G576" s="76">
        <v>-16300</v>
      </c>
      <c r="H576" s="78">
        <v>28.2</v>
      </c>
      <c r="I576" s="38">
        <v>1500</v>
      </c>
      <c r="J576" s="38" t="s">
        <v>1405</v>
      </c>
      <c r="K576" s="42">
        <v>1500</v>
      </c>
      <c r="L576" s="38">
        <v>-11.061039300000001</v>
      </c>
      <c r="M576" s="38">
        <v>60.971302627793293</v>
      </c>
      <c r="N576" s="38">
        <v>1.1249538E-2</v>
      </c>
      <c r="O576" s="38">
        <v>144596.80100000001</v>
      </c>
      <c r="P576" s="38">
        <v>-87.009596000000002</v>
      </c>
      <c r="Q576" s="38">
        <v>-2.4030999999999999E-6</v>
      </c>
      <c r="R576" s="38">
        <v>-18943.879939999999</v>
      </c>
      <c r="S576" s="38">
        <v>550</v>
      </c>
      <c r="T576" s="38">
        <v>-2.5530393999999994</v>
      </c>
      <c r="U576" s="38">
        <v>7.6375605536256899</v>
      </c>
      <c r="V576" s="38">
        <v>6.3013799999999992E-4</v>
      </c>
      <c r="W576" s="38">
        <v>-42273.698999999993</v>
      </c>
      <c r="X576" s="38">
        <v>-87.009596000000002</v>
      </c>
      <c r="Y576" s="38">
        <v>2.6149999999999999E-8</v>
      </c>
      <c r="Z576" s="38">
        <v>-15988.9864</v>
      </c>
      <c r="AA576" s="42">
        <v>1500</v>
      </c>
      <c r="AB576" s="38">
        <v>2</v>
      </c>
      <c r="AC576" s="38">
        <v>99</v>
      </c>
      <c r="AD576" s="38">
        <v>2</v>
      </c>
      <c r="AE576" s="38">
        <v>9</v>
      </c>
      <c r="AF576" s="38">
        <v>1</v>
      </c>
    </row>
    <row r="577" spans="1:67">
      <c r="A577" s="38" t="s">
        <v>1406</v>
      </c>
      <c r="B577" s="38" t="s">
        <v>184</v>
      </c>
      <c r="C577" s="38" t="s">
        <v>1407</v>
      </c>
      <c r="D577" s="38"/>
      <c r="E577" s="39">
        <v>463.6764</v>
      </c>
      <c r="F577" s="38">
        <v>1.8960000000000001E-2</v>
      </c>
      <c r="G577" s="76">
        <v>-278200</v>
      </c>
      <c r="H577" s="78">
        <v>99.298000000000002</v>
      </c>
      <c r="I577" s="38">
        <v>3000</v>
      </c>
      <c r="J577" s="38" t="s">
        <v>1400</v>
      </c>
      <c r="K577" s="42">
        <v>3000</v>
      </c>
      <c r="L577" s="38">
        <v>1.3736588000000012</v>
      </c>
      <c r="M577" s="38">
        <v>30.205899594883931</v>
      </c>
      <c r="N577" s="38">
        <v>1.0086199999999996E-4</v>
      </c>
      <c r="O577" s="38">
        <v>378341.30099999998</v>
      </c>
      <c r="P577" s="38">
        <v>970.02840399999991</v>
      </c>
      <c r="Q577" s="38">
        <v>6.6808250000000005E-8</v>
      </c>
      <c r="R577" s="38">
        <v>-288690.8541</v>
      </c>
      <c r="S577" s="42">
        <v>3000</v>
      </c>
      <c r="T577" s="38">
        <v>2</v>
      </c>
      <c r="U577" s="38">
        <v>99</v>
      </c>
      <c r="V577" s="38">
        <v>2</v>
      </c>
      <c r="W577" s="38">
        <v>65</v>
      </c>
      <c r="X577" s="38">
        <v>3</v>
      </c>
    </row>
    <row r="578" spans="1:67">
      <c r="A578" s="38" t="s">
        <v>1408</v>
      </c>
      <c r="B578" s="38" t="s">
        <v>184</v>
      </c>
      <c r="C578" s="38" t="s">
        <v>1409</v>
      </c>
      <c r="D578" s="38"/>
      <c r="E578" s="39">
        <v>679.51519999999994</v>
      </c>
      <c r="F578" s="38">
        <v>2.7789999999999999E-2</v>
      </c>
      <c r="G578" s="76">
        <v>-408700</v>
      </c>
      <c r="H578" s="78">
        <v>118.036</v>
      </c>
      <c r="I578" s="38">
        <v>3000</v>
      </c>
      <c r="J578" s="38" t="s">
        <v>1400</v>
      </c>
      <c r="K578" s="42">
        <v>3000</v>
      </c>
      <c r="L578" s="38">
        <v>-7.1827593000000007</v>
      </c>
      <c r="M578" s="38">
        <v>139.3860355651052</v>
      </c>
      <c r="N578" s="38">
        <v>1.4178989999999998E-3</v>
      </c>
      <c r="O578" s="38">
        <v>422376.70149999997</v>
      </c>
      <c r="P578" s="38">
        <v>483.54554599999983</v>
      </c>
      <c r="Q578" s="38">
        <v>3.4478600000000005E-8</v>
      </c>
      <c r="R578" s="38">
        <v>-417721.52429999999</v>
      </c>
      <c r="S578" s="42">
        <v>3000</v>
      </c>
      <c r="T578" s="38">
        <v>2</v>
      </c>
      <c r="U578" s="38">
        <v>99</v>
      </c>
      <c r="V578" s="38">
        <v>3</v>
      </c>
      <c r="W578" s="38">
        <v>65</v>
      </c>
      <c r="X578" s="38">
        <v>4</v>
      </c>
    </row>
    <row r="579" spans="1:67">
      <c r="A579" s="38" t="s">
        <v>1410</v>
      </c>
      <c r="B579" s="38" t="s">
        <v>184</v>
      </c>
      <c r="C579" s="38" t="s">
        <v>1411</v>
      </c>
      <c r="D579" s="38"/>
      <c r="E579" s="39">
        <v>695.51459999999997</v>
      </c>
      <c r="F579" s="38">
        <v>2.845E-2</v>
      </c>
      <c r="G579" s="76">
        <v>-483600</v>
      </c>
      <c r="H579" s="78">
        <v>120.599</v>
      </c>
      <c r="I579" s="38">
        <v>3000</v>
      </c>
      <c r="J579" s="38" t="s">
        <v>1400</v>
      </c>
      <c r="K579" s="42">
        <v>3000</v>
      </c>
      <c r="L579" s="38">
        <v>-8.4501123000000007</v>
      </c>
      <c r="M579" s="38">
        <v>168.2305516760814</v>
      </c>
      <c r="N579" s="38">
        <v>1.5106104999999996E-3</v>
      </c>
      <c r="O579" s="38">
        <v>511557.20149999997</v>
      </c>
      <c r="P579" s="38">
        <v>570.97358600000007</v>
      </c>
      <c r="Q579" s="38">
        <v>3.2606175000000007E-8</v>
      </c>
      <c r="R579" s="38">
        <v>-494344.28115</v>
      </c>
      <c r="S579" s="42">
        <v>3000</v>
      </c>
      <c r="T579" s="38">
        <v>2</v>
      </c>
      <c r="U579" s="38">
        <v>99</v>
      </c>
      <c r="V579" s="38">
        <v>3</v>
      </c>
      <c r="W579" s="38">
        <v>65</v>
      </c>
      <c r="X579" s="38">
        <v>4.5</v>
      </c>
    </row>
    <row r="580" spans="1:67">
      <c r="A580" s="38" t="s">
        <v>1412</v>
      </c>
      <c r="B580" s="38" t="s">
        <v>184</v>
      </c>
      <c r="C580" s="38" t="s">
        <v>1413</v>
      </c>
      <c r="D580" s="38"/>
      <c r="E580" s="39">
        <v>927.3528</v>
      </c>
      <c r="F580" s="38">
        <v>3.7929999999999998E-2</v>
      </c>
      <c r="G580" s="76">
        <v>-670200</v>
      </c>
      <c r="H580" s="78">
        <v>144.63499999999999</v>
      </c>
      <c r="I580" s="38">
        <v>3000</v>
      </c>
      <c r="J580" s="38" t="s">
        <v>1400</v>
      </c>
      <c r="K580" s="42">
        <v>3000</v>
      </c>
      <c r="L580" s="38">
        <v>-11.112480399999995</v>
      </c>
      <c r="M580" s="38">
        <v>234.92581678034048</v>
      </c>
      <c r="N580" s="38">
        <v>1.7675339999999999E-3</v>
      </c>
      <c r="O580" s="38">
        <v>650362.60199999996</v>
      </c>
      <c r="P580" s="38">
        <v>909.74276799999984</v>
      </c>
      <c r="Q580" s="38">
        <v>5.6091399999999991E-8</v>
      </c>
      <c r="R580" s="38">
        <v>-685569.70819999999</v>
      </c>
      <c r="S580" s="42">
        <v>3000</v>
      </c>
      <c r="T580" s="38">
        <v>2</v>
      </c>
      <c r="U580" s="38">
        <v>99</v>
      </c>
      <c r="V580" s="38">
        <v>4</v>
      </c>
      <c r="W580" s="38">
        <v>65</v>
      </c>
      <c r="X580" s="38">
        <v>6</v>
      </c>
    </row>
    <row r="581" spans="1:67">
      <c r="A581" s="38" t="s">
        <v>1414</v>
      </c>
      <c r="B581" s="38" t="s">
        <v>184</v>
      </c>
      <c r="C581" s="38" t="s">
        <v>1415</v>
      </c>
      <c r="D581" s="38"/>
      <c r="E581" s="39">
        <v>199.83940000000001</v>
      </c>
      <c r="F581" s="38">
        <v>8.1700000000000002E-3</v>
      </c>
      <c r="G581" s="76">
        <v>108000</v>
      </c>
      <c r="H581" s="78">
        <v>58.722000000000001</v>
      </c>
      <c r="I581" s="38">
        <v>2000</v>
      </c>
      <c r="J581" s="38" t="s">
        <v>1400</v>
      </c>
      <c r="K581" s="42">
        <v>2000</v>
      </c>
      <c r="L581" s="38">
        <v>-1.7456700999999999</v>
      </c>
      <c r="M581" s="38">
        <v>-8.1017392607306533</v>
      </c>
      <c r="N581" s="38">
        <v>9.892535E-4</v>
      </c>
      <c r="O581" s="38">
        <v>-24132.998000000003</v>
      </c>
      <c r="P581" s="38">
        <v>-258.27279799999997</v>
      </c>
      <c r="Q581" s="38">
        <v>-3.2068075E-8</v>
      </c>
      <c r="R581" s="38">
        <v>109957.08665</v>
      </c>
      <c r="S581" s="42">
        <v>2000</v>
      </c>
      <c r="T581" s="38">
        <v>2</v>
      </c>
      <c r="U581" s="38">
        <v>99</v>
      </c>
      <c r="V581" s="38">
        <v>1</v>
      </c>
      <c r="W581" s="38">
        <v>65</v>
      </c>
      <c r="X581" s="38">
        <v>0.5</v>
      </c>
    </row>
    <row r="582" spans="1:67">
      <c r="A582" s="38" t="s">
        <v>1416</v>
      </c>
      <c r="B582" s="38" t="s">
        <v>155</v>
      </c>
      <c r="C582" s="38" t="s">
        <v>1417</v>
      </c>
      <c r="D582" s="38"/>
      <c r="E582" s="39">
        <v>215.83879999999999</v>
      </c>
      <c r="F582" s="38">
        <v>12.11</v>
      </c>
      <c r="G582" s="76">
        <v>-140940</v>
      </c>
      <c r="H582" s="78">
        <v>12.08</v>
      </c>
      <c r="I582" s="38">
        <v>1800</v>
      </c>
      <c r="J582" s="38" t="s">
        <v>1400</v>
      </c>
      <c r="K582" s="42">
        <v>1800</v>
      </c>
      <c r="L582" s="38">
        <v>-51.8339231</v>
      </c>
      <c r="M582" s="38">
        <v>477.34802241293914</v>
      </c>
      <c r="N582" s="38">
        <v>1.6078691999999999E-2</v>
      </c>
      <c r="O582" s="38">
        <v>-275626.59950000001</v>
      </c>
      <c r="P582" s="38">
        <v>-3373.9205979999997</v>
      </c>
      <c r="Q582" s="38">
        <v>-1.6884398499999999E-6</v>
      </c>
      <c r="R582" s="38">
        <v>-124076.67019999999</v>
      </c>
      <c r="S582" s="42">
        <v>1800</v>
      </c>
      <c r="T582" s="38">
        <v>2</v>
      </c>
      <c r="U582" s="38">
        <v>99</v>
      </c>
      <c r="V582" s="38">
        <v>1</v>
      </c>
      <c r="W582" s="38">
        <v>65</v>
      </c>
      <c r="X582" s="38">
        <v>1</v>
      </c>
    </row>
    <row r="583" spans="1:67">
      <c r="A583" s="38" t="s">
        <v>1416</v>
      </c>
      <c r="B583" s="38" t="s">
        <v>184</v>
      </c>
      <c r="C583" s="38" t="s">
        <v>1417</v>
      </c>
      <c r="D583" s="38"/>
      <c r="E583" s="39">
        <v>215.83879999999999</v>
      </c>
      <c r="F583" s="38">
        <v>8.8299999999999993E-3</v>
      </c>
      <c r="G583" s="76">
        <v>11000</v>
      </c>
      <c r="H583" s="78">
        <v>68.209000000000003</v>
      </c>
      <c r="I583" s="38">
        <v>2000</v>
      </c>
      <c r="J583" s="38" t="s">
        <v>1400</v>
      </c>
      <c r="K583" s="42">
        <v>2000</v>
      </c>
      <c r="L583" s="38">
        <v>-4.1016211000000027</v>
      </c>
      <c r="M583" s="38">
        <v>26.133221706309026</v>
      </c>
      <c r="N583" s="38">
        <v>1.5086019999999999E-3</v>
      </c>
      <c r="O583" s="38">
        <v>6539.0020000000004</v>
      </c>
      <c r="P583" s="38">
        <v>-375.58481800000004</v>
      </c>
      <c r="Q583" s="38">
        <v>-6.1690850000000005E-8</v>
      </c>
      <c r="R583" s="38">
        <v>13106.3298</v>
      </c>
      <c r="S583" s="42">
        <v>2000</v>
      </c>
      <c r="T583" s="38">
        <v>2</v>
      </c>
      <c r="U583" s="38">
        <v>99</v>
      </c>
      <c r="V583" s="38">
        <v>1</v>
      </c>
      <c r="W583" s="38">
        <v>65</v>
      </c>
      <c r="X583" s="38">
        <v>1</v>
      </c>
    </row>
    <row r="584" spans="1:67">
      <c r="A584" s="38" t="s">
        <v>1418</v>
      </c>
      <c r="B584" s="38" t="s">
        <v>161</v>
      </c>
      <c r="C584" s="38" t="s">
        <v>1419</v>
      </c>
      <c r="D584" s="38"/>
      <c r="E584" s="39">
        <v>231.8382</v>
      </c>
      <c r="F584" s="38">
        <v>7.16</v>
      </c>
      <c r="G584" s="76">
        <v>-201480</v>
      </c>
      <c r="H584" s="78">
        <v>18.149999999999999</v>
      </c>
      <c r="I584" s="38">
        <v>2000</v>
      </c>
      <c r="J584" s="38" t="s">
        <v>1400</v>
      </c>
      <c r="K584" s="38">
        <v>1051</v>
      </c>
      <c r="L584" s="38">
        <v>410</v>
      </c>
      <c r="M584" s="38" t="s">
        <v>165</v>
      </c>
      <c r="N584" s="38">
        <v>18.823399999999999</v>
      </c>
      <c r="O584" s="38">
        <v>1.83636E-3</v>
      </c>
      <c r="P584" s="38">
        <v>-1194360</v>
      </c>
      <c r="Q584" s="38">
        <v>0</v>
      </c>
      <c r="R584" s="38">
        <v>0</v>
      </c>
      <c r="S584" s="38">
        <v>-3625.4097000000002</v>
      </c>
      <c r="T584" s="38">
        <v>1747</v>
      </c>
      <c r="U584" s="38">
        <v>17550</v>
      </c>
      <c r="V584" s="38" t="s">
        <v>152</v>
      </c>
      <c r="W584" s="38">
        <v>31.4</v>
      </c>
      <c r="X584" s="38">
        <v>0</v>
      </c>
      <c r="Y584" s="38">
        <v>0</v>
      </c>
      <c r="Z584" s="38">
        <v>0</v>
      </c>
      <c r="AA584" s="38">
        <v>0</v>
      </c>
      <c r="AB584" s="38">
        <v>-3126</v>
      </c>
      <c r="AC584" s="42">
        <v>2000</v>
      </c>
      <c r="AD584" s="38">
        <v>-57.187472100000008</v>
      </c>
      <c r="AE584" s="38">
        <v>536.44181356887145</v>
      </c>
      <c r="AF584" s="38">
        <v>1.8293253500000002E-2</v>
      </c>
      <c r="AG584" s="38">
        <v>-251216.09950000001</v>
      </c>
      <c r="AH584" s="38">
        <v>-3573.0687979999998</v>
      </c>
      <c r="AI584" s="38">
        <v>-2.005659775E-6</v>
      </c>
      <c r="AJ584" s="38">
        <v>-184477.42705</v>
      </c>
      <c r="AK584" s="38">
        <v>1051</v>
      </c>
      <c r="AL584" s="38">
        <v>5.8032299000000016</v>
      </c>
      <c r="AM584" s="38">
        <v>4.6781100620920881</v>
      </c>
      <c r="AN584" s="38">
        <v>-2.1046064999999999E-3</v>
      </c>
      <c r="AO584" s="38">
        <v>-506981.59950000001</v>
      </c>
      <c r="AP584" s="38">
        <v>703.83120199999996</v>
      </c>
      <c r="AQ584" s="38">
        <v>4.8600225000000001E-8</v>
      </c>
      <c r="AR584" s="38">
        <v>-204465.83674999999</v>
      </c>
      <c r="AS584" s="38">
        <v>1747</v>
      </c>
      <c r="AT584" s="38">
        <v>-6.7733700999999975</v>
      </c>
      <c r="AU584" s="38">
        <v>94.880903845040635</v>
      </c>
      <c r="AV584" s="38">
        <v>-2.6824650000000004E-4</v>
      </c>
      <c r="AW584" s="38">
        <v>90198.400500000003</v>
      </c>
      <c r="AX584" s="38">
        <v>703.83120199999996</v>
      </c>
      <c r="AY584" s="38">
        <v>4.8600225000000001E-8</v>
      </c>
      <c r="AZ584" s="38">
        <v>-203966.42705</v>
      </c>
      <c r="BA584" s="42">
        <v>2000</v>
      </c>
      <c r="BB584" s="38">
        <v>2</v>
      </c>
      <c r="BC584" s="38">
        <v>99</v>
      </c>
      <c r="BD584" s="38">
        <v>1</v>
      </c>
      <c r="BE584" s="38">
        <v>65</v>
      </c>
      <c r="BF584" s="38">
        <v>1.5</v>
      </c>
    </row>
    <row r="585" spans="1:67">
      <c r="A585" s="38" t="s">
        <v>1418</v>
      </c>
      <c r="B585" s="38" t="s">
        <v>184</v>
      </c>
      <c r="C585" s="38" t="s">
        <v>1419</v>
      </c>
      <c r="D585" s="38"/>
      <c r="E585" s="39">
        <v>231.8382</v>
      </c>
      <c r="F585" s="38">
        <v>9.4800000000000006E-3</v>
      </c>
      <c r="G585" s="76">
        <v>-70000</v>
      </c>
      <c r="H585" s="78">
        <v>68.433999999999997</v>
      </c>
      <c r="I585" s="38">
        <v>3000</v>
      </c>
      <c r="J585" s="38" t="s">
        <v>1400</v>
      </c>
      <c r="K585" s="42">
        <v>3000</v>
      </c>
      <c r="L585" s="38">
        <v>-2.6759710999999982</v>
      </c>
      <c r="M585" s="38">
        <v>34.752743731584559</v>
      </c>
      <c r="N585" s="38">
        <v>7.9730349999999992E-4</v>
      </c>
      <c r="O585" s="38">
        <v>102881.1005</v>
      </c>
      <c r="P585" s="38">
        <v>-113.09079800000006</v>
      </c>
      <c r="Q585" s="38">
        <v>5.8975000000002684E-11</v>
      </c>
      <c r="R585" s="38">
        <v>-70440.427049999998</v>
      </c>
      <c r="S585" s="42">
        <v>3000</v>
      </c>
      <c r="T585" s="38">
        <v>2</v>
      </c>
      <c r="U585" s="38">
        <v>99</v>
      </c>
      <c r="V585" s="38">
        <v>1</v>
      </c>
      <c r="W585" s="38">
        <v>65</v>
      </c>
      <c r="X585" s="38">
        <v>1.5</v>
      </c>
    </row>
    <row r="586" spans="1:67">
      <c r="A586" s="37" t="s">
        <v>56</v>
      </c>
      <c r="B586" t="s">
        <v>149</v>
      </c>
      <c r="C586" s="43" t="s">
        <v>1420</v>
      </c>
      <c r="E586" s="39">
        <v>65.39</v>
      </c>
      <c r="F586">
        <v>7.14</v>
      </c>
      <c r="G586" s="75">
        <v>0</v>
      </c>
      <c r="H586" s="77">
        <v>9.9499999999999993</v>
      </c>
      <c r="I586" s="40">
        <v>5000</v>
      </c>
      <c r="J586" s="38" t="s">
        <v>1421</v>
      </c>
      <c r="K586">
        <v>692.73</v>
      </c>
      <c r="L586">
        <v>1750</v>
      </c>
      <c r="M586" t="s">
        <v>152</v>
      </c>
      <c r="N586">
        <v>7.5</v>
      </c>
      <c r="O586">
        <v>0</v>
      </c>
      <c r="P586">
        <v>0</v>
      </c>
      <c r="Q586">
        <v>0</v>
      </c>
      <c r="R586">
        <v>0</v>
      </c>
      <c r="S586">
        <v>-865.19359999999995</v>
      </c>
      <c r="T586">
        <v>1180</v>
      </c>
      <c r="U586">
        <v>27565</v>
      </c>
      <c r="V586" t="s">
        <v>153</v>
      </c>
      <c r="W586">
        <v>4.9679998999999997</v>
      </c>
      <c r="X586">
        <v>0</v>
      </c>
      <c r="Y586">
        <v>0</v>
      </c>
      <c r="Z586">
        <v>0</v>
      </c>
      <c r="AA586">
        <v>0</v>
      </c>
      <c r="AB586">
        <v>29687.566999999999</v>
      </c>
      <c r="AC586" s="41">
        <v>5000</v>
      </c>
      <c r="AD586" s="38">
        <v>1</v>
      </c>
      <c r="AE586" s="38">
        <v>103</v>
      </c>
      <c r="AF586" s="38">
        <v>1</v>
      </c>
    </row>
    <row r="587" spans="1:67">
      <c r="A587" s="38" t="s">
        <v>1422</v>
      </c>
      <c r="B587" s="38" t="s">
        <v>161</v>
      </c>
      <c r="C587" s="38" t="s">
        <v>1423</v>
      </c>
      <c r="D587" s="38"/>
      <c r="E587" s="39">
        <v>225.19799999999998</v>
      </c>
      <c r="F587" s="38">
        <v>4.2009999999999996</v>
      </c>
      <c r="G587" s="76">
        <v>-78550</v>
      </c>
      <c r="H587" s="78">
        <v>33.1</v>
      </c>
      <c r="I587" s="38">
        <v>1000</v>
      </c>
      <c r="J587" s="38" t="s">
        <v>1424</v>
      </c>
      <c r="K587" s="38">
        <v>675</v>
      </c>
      <c r="L587" s="38">
        <v>3740</v>
      </c>
      <c r="M587" s="38" t="s">
        <v>152</v>
      </c>
      <c r="N587" s="38">
        <v>27.200001</v>
      </c>
      <c r="O587" s="38">
        <v>0</v>
      </c>
      <c r="P587" s="38">
        <v>0</v>
      </c>
      <c r="Q587" s="38">
        <v>0</v>
      </c>
      <c r="R587" s="38">
        <v>0</v>
      </c>
      <c r="S587" s="38">
        <v>-7964.6859999999997</v>
      </c>
      <c r="T587" s="42">
        <v>1000</v>
      </c>
      <c r="U587" s="38">
        <v>10.59</v>
      </c>
      <c r="V587" s="38">
        <v>-55.297337432539081</v>
      </c>
      <c r="W587" s="38">
        <v>-3.908E-3</v>
      </c>
      <c r="X587" s="38">
        <v>6300</v>
      </c>
      <c r="Y587" s="38">
        <v>0</v>
      </c>
      <c r="Z587" s="38">
        <v>0</v>
      </c>
      <c r="AA587" s="38">
        <v>-75782.312300000005</v>
      </c>
      <c r="AB587" s="38">
        <v>332.6</v>
      </c>
      <c r="AC587" s="38">
        <v>1.4290003000000002</v>
      </c>
      <c r="AD587" s="38">
        <v>28.05774508972749</v>
      </c>
      <c r="AE587" s="38">
        <v>-3.7529999999999998E-3</v>
      </c>
      <c r="AF587" s="38">
        <v>-9400</v>
      </c>
      <c r="AG587" s="38">
        <v>0</v>
      </c>
      <c r="AH587" s="38">
        <v>0</v>
      </c>
      <c r="AI587" s="38">
        <v>-85782.706600000005</v>
      </c>
      <c r="AJ587" s="38">
        <v>675</v>
      </c>
      <c r="AK587" s="38">
        <v>-13.1710007</v>
      </c>
      <c r="AL587" s="38">
        <v>125.21181715043841</v>
      </c>
      <c r="AM587" s="38">
        <v>1.4469999999999999E-3</v>
      </c>
      <c r="AN587" s="38">
        <v>-9400</v>
      </c>
      <c r="AO587" s="38">
        <v>0</v>
      </c>
      <c r="AP587" s="38">
        <v>0</v>
      </c>
      <c r="AQ587" s="38">
        <v>-89528.392599999992</v>
      </c>
      <c r="AR587" s="38">
        <v>692.73</v>
      </c>
      <c r="AS587" s="38">
        <v>-10.770000700000001</v>
      </c>
      <c r="AT587" s="38">
        <v>111.54840842967026</v>
      </c>
      <c r="AU587" s="38">
        <v>5.5000000000000002E-5</v>
      </c>
      <c r="AV587" s="38">
        <v>-15700</v>
      </c>
      <c r="AW587" s="38">
        <v>0</v>
      </c>
      <c r="AX587" s="38">
        <v>0</v>
      </c>
      <c r="AY587" s="38">
        <v>-90264.944799999997</v>
      </c>
      <c r="AZ587" s="42">
        <v>1000</v>
      </c>
      <c r="BA587" s="38">
        <v>2</v>
      </c>
      <c r="BB587" s="38">
        <v>103</v>
      </c>
      <c r="BC587" s="38">
        <v>1</v>
      </c>
      <c r="BD587" s="38">
        <v>14</v>
      </c>
      <c r="BE587" s="38">
        <v>1</v>
      </c>
    </row>
    <row r="588" spans="1:67">
      <c r="A588" s="38" t="s">
        <v>1425</v>
      </c>
      <c r="B588" s="38" t="s">
        <v>155</v>
      </c>
      <c r="C588" s="38" t="s">
        <v>1426</v>
      </c>
      <c r="D588" s="38" t="s">
        <v>1427</v>
      </c>
      <c r="E588" s="39">
        <v>125.39919999999999</v>
      </c>
      <c r="F588" s="38">
        <v>4.3890000000000002</v>
      </c>
      <c r="G588" s="76">
        <v>-194810</v>
      </c>
      <c r="H588" s="78">
        <v>19.7</v>
      </c>
      <c r="I588" s="38">
        <v>500</v>
      </c>
      <c r="J588" s="38" t="s">
        <v>1428</v>
      </c>
      <c r="K588" s="42">
        <v>500</v>
      </c>
      <c r="L588" s="38">
        <v>27.483350000000002</v>
      </c>
      <c r="M588" s="38">
        <v>-153.28549758443035</v>
      </c>
      <c r="N588" s="38">
        <v>-1.5994321500000002E-2</v>
      </c>
      <c r="O588" s="38">
        <v>206290</v>
      </c>
      <c r="P588" s="38">
        <v>1594.6120000000001</v>
      </c>
      <c r="Q588" s="38">
        <v>9.5936025000000004E-8</v>
      </c>
      <c r="R588" s="38">
        <v>-203183.53104999999</v>
      </c>
      <c r="S588" s="42">
        <v>500</v>
      </c>
      <c r="T588" s="38">
        <v>3</v>
      </c>
      <c r="U588" s="38">
        <v>103</v>
      </c>
      <c r="V588" s="38">
        <v>1</v>
      </c>
      <c r="W588" s="38">
        <v>15</v>
      </c>
      <c r="X588" s="38">
        <v>1</v>
      </c>
      <c r="Y588" s="38">
        <v>65</v>
      </c>
      <c r="Z588" s="38">
        <v>1.5</v>
      </c>
    </row>
    <row r="589" spans="1:67">
      <c r="A589" s="38" t="s">
        <v>1429</v>
      </c>
      <c r="B589" s="38" t="s">
        <v>161</v>
      </c>
      <c r="C589" s="38" t="s">
        <v>1430</v>
      </c>
      <c r="D589" s="38"/>
      <c r="E589" s="39">
        <v>136.2954</v>
      </c>
      <c r="F589" s="38">
        <v>2.91</v>
      </c>
      <c r="G589" s="76">
        <v>-99200</v>
      </c>
      <c r="H589" s="78">
        <v>26.645</v>
      </c>
      <c r="I589" s="38">
        <v>700</v>
      </c>
      <c r="J589" s="38" t="s">
        <v>1428</v>
      </c>
      <c r="K589" s="38">
        <v>570</v>
      </c>
      <c r="L589" s="38">
        <v>2330</v>
      </c>
      <c r="M589" s="38" t="s">
        <v>152</v>
      </c>
      <c r="N589" s="38">
        <v>15.734999999999999</v>
      </c>
      <c r="O589" s="38">
        <v>2.764E-3</v>
      </c>
      <c r="P589" s="38">
        <v>0</v>
      </c>
      <c r="Q589" s="38">
        <v>0</v>
      </c>
      <c r="R589" s="38">
        <v>0</v>
      </c>
      <c r="S589" s="38">
        <v>-2627.0014999999999</v>
      </c>
      <c r="T589" s="42">
        <v>700</v>
      </c>
      <c r="U589" s="38">
        <v>-0.92250000000000121</v>
      </c>
      <c r="V589" s="38">
        <v>40.432580439127491</v>
      </c>
      <c r="W589" s="38">
        <v>-1.3260120000000001E-3</v>
      </c>
      <c r="X589" s="38">
        <v>23675.25</v>
      </c>
      <c r="Y589" s="38">
        <v>117.19119999999999</v>
      </c>
      <c r="Z589" s="38">
        <v>1.6830849999999999E-8</v>
      </c>
      <c r="AA589" s="38">
        <v>-100762.5965</v>
      </c>
      <c r="AB589" s="38">
        <v>570</v>
      </c>
      <c r="AC589" s="38">
        <v>-0.42149999999999999</v>
      </c>
      <c r="AD589" s="38">
        <v>32.853542285633267</v>
      </c>
      <c r="AE589" s="38">
        <v>-1.5740120000000001E-3</v>
      </c>
      <c r="AF589" s="38">
        <v>-6824.75</v>
      </c>
      <c r="AG589" s="38">
        <v>117.19119999999999</v>
      </c>
      <c r="AH589" s="38">
        <v>1.6830849999999999E-8</v>
      </c>
      <c r="AI589" s="38">
        <v>-98120.597999999998</v>
      </c>
      <c r="AJ589" s="38">
        <v>692.73</v>
      </c>
      <c r="AK589" s="38">
        <v>1.9795000000000016</v>
      </c>
      <c r="AL589" s="38">
        <v>19.190133564865164</v>
      </c>
      <c r="AM589" s="38">
        <v>-2.9660120000000001E-3</v>
      </c>
      <c r="AN589" s="38">
        <v>-13124.75</v>
      </c>
      <c r="AO589" s="38">
        <v>117.19119999999999</v>
      </c>
      <c r="AP589" s="38">
        <v>1.6830849999999999E-8</v>
      </c>
      <c r="AQ589" s="38">
        <v>-98857.150200000004</v>
      </c>
      <c r="AR589" s="42">
        <v>700</v>
      </c>
      <c r="AS589" s="38">
        <v>2</v>
      </c>
      <c r="AT589" s="38">
        <v>103</v>
      </c>
      <c r="AU589" s="38">
        <v>1</v>
      </c>
      <c r="AV589" s="38">
        <v>20</v>
      </c>
      <c r="AW589" s="38">
        <v>1</v>
      </c>
    </row>
    <row r="590" spans="1:67">
      <c r="A590" s="38" t="s">
        <v>1431</v>
      </c>
      <c r="B590" s="38" t="s">
        <v>155</v>
      </c>
      <c r="C590" s="38" t="s">
        <v>1432</v>
      </c>
      <c r="D590" s="38" t="s">
        <v>1433</v>
      </c>
      <c r="E590" s="39">
        <v>241.08160000000001</v>
      </c>
      <c r="F590" s="38">
        <v>5.33</v>
      </c>
      <c r="G590" s="76">
        <v>-277600</v>
      </c>
      <c r="H590" s="78">
        <v>36.01</v>
      </c>
      <c r="I590" s="38">
        <v>1000</v>
      </c>
      <c r="J590" s="38" t="s">
        <v>1434</v>
      </c>
      <c r="K590" s="42">
        <v>1000</v>
      </c>
      <c r="L590" s="38">
        <v>4.0537001999999944</v>
      </c>
      <c r="M590" s="38">
        <v>35.255568388304823</v>
      </c>
      <c r="N590" s="38">
        <v>-2.6584719999999998E-3</v>
      </c>
      <c r="O590" s="38">
        <v>453145.5</v>
      </c>
      <c r="P590" s="38">
        <v>996.44799999999998</v>
      </c>
      <c r="Q590" s="38">
        <v>1.5493302999999999E-6</v>
      </c>
      <c r="R590" s="38">
        <v>-288187.88419999997</v>
      </c>
      <c r="S590" s="38">
        <v>692.73</v>
      </c>
      <c r="T590" s="38">
        <v>6.4547001999999907</v>
      </c>
      <c r="U590" s="38">
        <v>21.592159667536748</v>
      </c>
      <c r="V590" s="38">
        <v>-4.0504720000000003E-3</v>
      </c>
      <c r="W590" s="38">
        <v>446845.5</v>
      </c>
      <c r="X590" s="38">
        <v>996.44799999999998</v>
      </c>
      <c r="Y590" s="38">
        <v>1.5493302999999999E-6</v>
      </c>
      <c r="Z590" s="38">
        <v>-288924.43640000001</v>
      </c>
      <c r="AA590" s="38">
        <v>800</v>
      </c>
      <c r="AB590" s="38">
        <v>-147.36329800000001</v>
      </c>
      <c r="AC590" s="38">
        <v>1123.8509130366608</v>
      </c>
      <c r="AD590" s="38">
        <v>6.4824527999999992E-2</v>
      </c>
      <c r="AE590" s="38">
        <v>17162395.5</v>
      </c>
      <c r="AF590" s="38">
        <v>996.44799999999998</v>
      </c>
      <c r="AG590" s="38">
        <v>-6.9499969999999999E-7</v>
      </c>
      <c r="AH590" s="38">
        <v>-411985.90980000002</v>
      </c>
      <c r="AI590" s="42">
        <v>1000</v>
      </c>
      <c r="AJ590" s="38">
        <v>3</v>
      </c>
      <c r="AK590" s="38">
        <v>103</v>
      </c>
      <c r="AL590" s="38">
        <v>1</v>
      </c>
      <c r="AM590" s="38">
        <v>32</v>
      </c>
      <c r="AN590" s="38">
        <v>2</v>
      </c>
      <c r="AO590" s="38">
        <v>65</v>
      </c>
      <c r="AP590" s="38">
        <v>2</v>
      </c>
    </row>
    <row r="591" spans="1:67">
      <c r="A591" s="38" t="s">
        <v>1431</v>
      </c>
      <c r="B591" s="38" t="s">
        <v>700</v>
      </c>
      <c r="C591" s="38" t="s">
        <v>1432</v>
      </c>
      <c r="D591" s="38" t="s">
        <v>1433</v>
      </c>
      <c r="E591" s="39">
        <v>241.08160000000001</v>
      </c>
      <c r="F591" s="38">
        <v>5.33</v>
      </c>
      <c r="G591" s="76">
        <v>-281800</v>
      </c>
      <c r="H591" s="78">
        <v>36.64</v>
      </c>
      <c r="I591" s="38">
        <v>1400</v>
      </c>
      <c r="J591" s="38" t="s">
        <v>1435</v>
      </c>
      <c r="K591" s="42">
        <v>1400</v>
      </c>
      <c r="L591" s="38">
        <v>-0.51880000000000592</v>
      </c>
      <c r="M591" s="38">
        <v>67.596942867955818</v>
      </c>
      <c r="N591" s="38">
        <v>-3.0853539999999998E-3</v>
      </c>
      <c r="O591" s="38">
        <v>657128</v>
      </c>
      <c r="P591" s="38">
        <v>996.44799999999998</v>
      </c>
      <c r="Q591" s="38">
        <v>2.3091302999999998E-6</v>
      </c>
      <c r="R591" s="38">
        <v>-295117.88419999997</v>
      </c>
      <c r="S591" s="38">
        <v>692.73</v>
      </c>
      <c r="T591" s="38">
        <v>1.8821999999999974</v>
      </c>
      <c r="U591" s="38">
        <v>53.9335341471878</v>
      </c>
      <c r="V591" s="38">
        <v>-4.4773540000000002E-3</v>
      </c>
      <c r="W591" s="38">
        <v>650828</v>
      </c>
      <c r="X591" s="38">
        <v>996.44799999999998</v>
      </c>
      <c r="Y591" s="38">
        <v>2.3091302999999998E-6</v>
      </c>
      <c r="Z591" s="38">
        <v>-295854.43640000001</v>
      </c>
      <c r="AA591" s="38">
        <v>800</v>
      </c>
      <c r="AB591" s="38">
        <v>-151.93579800000001</v>
      </c>
      <c r="AC591" s="45">
        <v>1156.1922859793899</v>
      </c>
      <c r="AD591" s="38">
        <v>6.4397645999999989E-2</v>
      </c>
      <c r="AE591" s="38">
        <v>17366378</v>
      </c>
      <c r="AF591" s="38">
        <v>996.44799999999998</v>
      </c>
      <c r="AG591" s="38">
        <v>6.4800300000000001E-8</v>
      </c>
      <c r="AH591" s="38">
        <v>-418915.90980000002</v>
      </c>
      <c r="AI591" s="38">
        <v>1000</v>
      </c>
      <c r="AJ591" s="38">
        <v>-160.675804</v>
      </c>
      <c r="AK591" s="38">
        <v>1166.6461145642249</v>
      </c>
      <c r="AL591" s="38">
        <v>8.540764599999999E-2</v>
      </c>
      <c r="AM591" s="38">
        <v>726378</v>
      </c>
      <c r="AN591" s="38">
        <v>996.44799999999998</v>
      </c>
      <c r="AO591" s="38">
        <v>6.4800300000000001E-8</v>
      </c>
      <c r="AP591" s="38">
        <v>-373365.91980000003</v>
      </c>
      <c r="AQ591" s="38">
        <v>1043</v>
      </c>
      <c r="AR591" s="38">
        <v>647.04422</v>
      </c>
      <c r="AS591" s="38">
        <v>-4446.8920720655533</v>
      </c>
      <c r="AT591" s="38">
        <v>-0.30180235399999999</v>
      </c>
      <c r="AU591" s="38">
        <v>726378</v>
      </c>
      <c r="AV591" s="38">
        <v>996.44799999999998</v>
      </c>
      <c r="AW591" s="38">
        <v>6.4800300000000001E-8</v>
      </c>
      <c r="AX591" s="38">
        <v>47860.046199999982</v>
      </c>
      <c r="AY591" s="38">
        <v>1060</v>
      </c>
      <c r="AZ591" s="38">
        <v>39.876201999999999</v>
      </c>
      <c r="BA591" s="38">
        <v>-217.34495504027399</v>
      </c>
      <c r="BB591" s="38">
        <v>-1.5402354E-2</v>
      </c>
      <c r="BC591" s="38">
        <v>726378</v>
      </c>
      <c r="BD591" s="38">
        <v>996.44799999999998</v>
      </c>
      <c r="BE591" s="38">
        <v>6.4800300000000001E-8</v>
      </c>
      <c r="BF591" s="38">
        <v>-273938.99979999999</v>
      </c>
      <c r="BG591" s="38">
        <v>1180</v>
      </c>
      <c r="BH591" s="38">
        <v>37.344201899999995</v>
      </c>
      <c r="BI591" s="38">
        <v>-173.54326581681357</v>
      </c>
      <c r="BJ591" s="38">
        <v>-1.5402354E-2</v>
      </c>
      <c r="BK591" s="38">
        <v>726378</v>
      </c>
      <c r="BL591" s="38">
        <v>996.44799999999998</v>
      </c>
      <c r="BM591" s="38">
        <v>6.4800300000000001E-8</v>
      </c>
      <c r="BN591" s="38">
        <v>-304491.76040000003</v>
      </c>
      <c r="BO591" s="38">
        <v>1185</v>
      </c>
    </row>
    <row r="592" spans="1:67">
      <c r="A592" s="38" t="s">
        <v>1436</v>
      </c>
      <c r="B592" s="38" t="s">
        <v>155</v>
      </c>
      <c r="C592" s="38" t="s">
        <v>1437</v>
      </c>
      <c r="D592" s="38" t="s">
        <v>1438</v>
      </c>
      <c r="E592" s="39">
        <v>81.389399999999995</v>
      </c>
      <c r="F592" s="38">
        <v>5.6059999999999999</v>
      </c>
      <c r="G592" s="76">
        <v>-83762</v>
      </c>
      <c r="H592" s="78">
        <v>10.43</v>
      </c>
      <c r="I592" s="44">
        <v>2500</v>
      </c>
      <c r="J592" s="38" t="s">
        <v>1428</v>
      </c>
      <c r="K592" s="45">
        <v>2248</v>
      </c>
      <c r="L592" s="38">
        <v>13000</v>
      </c>
      <c r="M592" s="38" t="s">
        <v>152</v>
      </c>
      <c r="N592" s="38">
        <v>14.5</v>
      </c>
      <c r="O592" s="38">
        <v>0</v>
      </c>
      <c r="P592" s="38">
        <v>0</v>
      </c>
      <c r="Q592" s="38">
        <v>0</v>
      </c>
      <c r="R592" s="38">
        <v>0</v>
      </c>
      <c r="S592" s="38">
        <v>5460</v>
      </c>
      <c r="T592" s="42">
        <v>2500</v>
      </c>
      <c r="U592" s="38">
        <v>0.68654999999999866</v>
      </c>
      <c r="V592" s="38">
        <v>13.284309492049033</v>
      </c>
      <c r="W592" s="38">
        <v>2.8916149999999997E-4</v>
      </c>
      <c r="X592" s="38">
        <v>111144.5</v>
      </c>
      <c r="Y592" s="38">
        <v>249.11199999999999</v>
      </c>
      <c r="Z592" s="38">
        <v>1.6200075E-8</v>
      </c>
      <c r="AA592" s="38">
        <v>-86427.011050000001</v>
      </c>
      <c r="AB592" s="38">
        <v>692.73</v>
      </c>
      <c r="AC592" s="38">
        <v>3.0875499999999985</v>
      </c>
      <c r="AD592" s="38">
        <v>-0.37909922871912727</v>
      </c>
      <c r="AE592" s="38">
        <v>-1.1028385E-3</v>
      </c>
      <c r="AF592" s="38">
        <v>104844.5</v>
      </c>
      <c r="AG592" s="38">
        <v>249.11199999999999</v>
      </c>
      <c r="AH592" s="38">
        <v>1.6200075E-8</v>
      </c>
      <c r="AI592" s="42">
        <v>-87163.563250000007</v>
      </c>
      <c r="AJ592" s="38">
        <v>1180</v>
      </c>
      <c r="AK592" s="38">
        <v>0.55554989999999904</v>
      </c>
      <c r="AL592" s="38">
        <v>43.422589994741244</v>
      </c>
      <c r="AM592" s="38">
        <v>-1.1028385E-3</v>
      </c>
      <c r="AN592" s="38">
        <v>104844.5</v>
      </c>
      <c r="AO592">
        <v>249.11199999999999</v>
      </c>
      <c r="AP592">
        <v>1.6200075E-8</v>
      </c>
      <c r="AQ592">
        <v>-117716.32385</v>
      </c>
      <c r="AR592">
        <v>2248</v>
      </c>
      <c r="AS592">
        <v>-3.1084501000000007</v>
      </c>
      <c r="AT592">
        <v>65.652155681875144</v>
      </c>
      <c r="AU592">
        <v>-2.3183850000000001E-4</v>
      </c>
      <c r="AV592">
        <v>36594.5</v>
      </c>
      <c r="AW592">
        <v>249.11199999999999</v>
      </c>
      <c r="AX592">
        <v>1.6200075E-8</v>
      </c>
      <c r="AY592">
        <v>-108490.32385</v>
      </c>
      <c r="AZ592" s="41">
        <v>2500</v>
      </c>
      <c r="BA592">
        <v>2</v>
      </c>
      <c r="BB592">
        <v>103</v>
      </c>
      <c r="BC592">
        <v>1</v>
      </c>
      <c r="BD592">
        <v>65</v>
      </c>
      <c r="BE592">
        <v>0.5</v>
      </c>
    </row>
    <row r="593" spans="1:67">
      <c r="A593" s="38" t="s">
        <v>1439</v>
      </c>
      <c r="B593" s="38" t="s">
        <v>1440</v>
      </c>
      <c r="C593" s="38" t="s">
        <v>1441</v>
      </c>
      <c r="D593" s="38" t="s">
        <v>1442</v>
      </c>
      <c r="E593" s="39">
        <v>97.456000000000003</v>
      </c>
      <c r="F593" s="38" t="s">
        <v>370</v>
      </c>
      <c r="G593" s="76">
        <v>-48790</v>
      </c>
      <c r="H593" s="78">
        <v>14.019</v>
      </c>
      <c r="I593" s="44">
        <v>1800</v>
      </c>
      <c r="J593" s="38" t="s">
        <v>1443</v>
      </c>
      <c r="K593" s="42">
        <v>1800</v>
      </c>
      <c r="L593" s="38">
        <v>1.5729998000000016</v>
      </c>
      <c r="M593" s="38">
        <v>-6.5914479181384706</v>
      </c>
      <c r="N593" s="38">
        <v>-9.7399999999999993E-4</v>
      </c>
      <c r="O593" s="38">
        <v>-20350</v>
      </c>
      <c r="P593" s="38">
        <v>0</v>
      </c>
      <c r="Q593" s="38">
        <v>0</v>
      </c>
      <c r="R593" s="38">
        <v>-48270.921199999997</v>
      </c>
      <c r="S593" s="38">
        <v>368.3</v>
      </c>
      <c r="T593" s="38">
        <v>-0.69000020000000006</v>
      </c>
      <c r="U593" s="38">
        <v>8.591497767802224</v>
      </c>
      <c r="V593" s="38">
        <v>7.7200000000000001E-4</v>
      </c>
      <c r="W593" s="38">
        <v>57450</v>
      </c>
      <c r="X593" s="38">
        <v>0</v>
      </c>
      <c r="Y593" s="38">
        <v>0</v>
      </c>
      <c r="Z593" s="38">
        <v>-49386.029800000004</v>
      </c>
      <c r="AA593" s="38">
        <v>388.36</v>
      </c>
      <c r="AB593" s="38">
        <v>-8.8170000999999996</v>
      </c>
      <c r="AC593" s="38">
        <v>56.517026853126481</v>
      </c>
      <c r="AD593" s="38">
        <v>1.3283E-2</v>
      </c>
      <c r="AE593" s="38">
        <v>57450</v>
      </c>
      <c r="AF593" s="38">
        <v>0</v>
      </c>
      <c r="AG593" s="38">
        <v>0</v>
      </c>
      <c r="AH593" s="38">
        <v>-51068.278980299998</v>
      </c>
      <c r="AI593" s="38">
        <v>432</v>
      </c>
      <c r="AJ593" s="38">
        <v>-3.3930000999999983</v>
      </c>
      <c r="AK593" s="38">
        <v>30.489012819143397</v>
      </c>
      <c r="AL593" s="38">
        <v>2.4139999999999999E-3</v>
      </c>
      <c r="AM593" s="38">
        <v>602450</v>
      </c>
      <c r="AN593" s="38">
        <v>0</v>
      </c>
      <c r="AO593" s="38">
        <v>0</v>
      </c>
      <c r="AP593" s="38">
        <v>-53276.675300000003</v>
      </c>
      <c r="AQ593" s="38">
        <v>692.73</v>
      </c>
      <c r="AR593" s="38">
        <v>-0.9920000999999985</v>
      </c>
      <c r="AS593" s="38">
        <v>16.825604098375237</v>
      </c>
      <c r="AT593" s="38">
        <v>1.0219999999999999E-3</v>
      </c>
      <c r="AU593" s="38">
        <v>596150</v>
      </c>
      <c r="AV593" s="38">
        <v>0</v>
      </c>
      <c r="AW593" s="38">
        <v>0</v>
      </c>
      <c r="AX593" s="38">
        <v>-54013.227500000001</v>
      </c>
      <c r="AY593" s="38">
        <v>881.8</v>
      </c>
      <c r="AZ593" s="38">
        <v>-0.11620019999999798</v>
      </c>
      <c r="BA593" s="38">
        <v>26.283446811644083</v>
      </c>
      <c r="BB593" s="38">
        <v>-4.1656999999999995E-4</v>
      </c>
      <c r="BC593" s="38">
        <v>37168.5</v>
      </c>
      <c r="BD593" s="38">
        <v>0</v>
      </c>
      <c r="BE593" s="38">
        <v>-8.9999999999999995E-9</v>
      </c>
      <c r="BF593" s="38">
        <v>-65832.845399999991</v>
      </c>
      <c r="BG593" s="38">
        <v>1180</v>
      </c>
      <c r="BH593" s="38">
        <v>-2.6482002999999992</v>
      </c>
      <c r="BI593" s="38">
        <v>70.085136035104497</v>
      </c>
      <c r="BJ593" s="38">
        <v>-4.1656999999999995E-4</v>
      </c>
      <c r="BK593" s="38">
        <v>37168.5</v>
      </c>
      <c r="BL593" s="38">
        <v>0</v>
      </c>
      <c r="BM593" s="38">
        <v>-8.9999999999999995E-9</v>
      </c>
      <c r="BN593" s="38">
        <v>-96385.606</v>
      </c>
      <c r="BO593" s="42">
        <v>1800</v>
      </c>
    </row>
    <row r="594" spans="1:67">
      <c r="A594" s="38" t="s">
        <v>1439</v>
      </c>
      <c r="B594" s="38" t="s">
        <v>1444</v>
      </c>
      <c r="C594" s="38" t="s">
        <v>1441</v>
      </c>
      <c r="D594" s="38" t="s">
        <v>1445</v>
      </c>
      <c r="E594" s="39">
        <v>97.456000000000003</v>
      </c>
      <c r="F594" s="38" t="s">
        <v>370</v>
      </c>
      <c r="G594" s="76">
        <v>-46570</v>
      </c>
      <c r="H594" s="78">
        <v>14.064</v>
      </c>
      <c r="I594" s="44">
        <v>1800</v>
      </c>
      <c r="J594" s="38" t="s">
        <v>1446</v>
      </c>
      <c r="K594" s="42">
        <v>1800</v>
      </c>
      <c r="L594" s="38">
        <v>1.4539998000000001</v>
      </c>
      <c r="M594" s="38">
        <v>-5.8540409712486792</v>
      </c>
      <c r="N594" s="38">
        <v>-9.0799999999999995E-4</v>
      </c>
      <c r="O594" s="38">
        <v>-18150</v>
      </c>
      <c r="P594" s="38">
        <v>0</v>
      </c>
      <c r="Q594" s="38">
        <v>0</v>
      </c>
      <c r="R594" s="38">
        <v>-46095.921199999997</v>
      </c>
      <c r="S594" s="38">
        <v>368.3</v>
      </c>
      <c r="T594" s="38">
        <v>-0.80900020000000161</v>
      </c>
      <c r="U594" s="38">
        <v>9.3289047146920012</v>
      </c>
      <c r="V594" s="38">
        <v>8.3799999999999999E-4</v>
      </c>
      <c r="W594" s="38">
        <v>59650</v>
      </c>
      <c r="X594" s="38">
        <v>0</v>
      </c>
      <c r="Y594" s="38">
        <v>0</v>
      </c>
      <c r="Z594" s="38">
        <v>-47211.029800000004</v>
      </c>
      <c r="AA594" s="38">
        <v>388.36</v>
      </c>
      <c r="AB594" s="38">
        <v>-8.9360001000000011</v>
      </c>
      <c r="AC594" s="38">
        <v>57.254433800016258</v>
      </c>
      <c r="AD594" s="38">
        <v>1.3349E-2</v>
      </c>
      <c r="AE594" s="38">
        <v>59650</v>
      </c>
      <c r="AF594" s="38">
        <v>0</v>
      </c>
      <c r="AG594" s="38">
        <v>0</v>
      </c>
      <c r="AH594" s="38">
        <v>-48893.278980299998</v>
      </c>
      <c r="AI594" s="38">
        <v>432</v>
      </c>
      <c r="AJ594" s="38">
        <v>-3.5120000999999998</v>
      </c>
      <c r="AK594" s="38">
        <v>31.22641976603316</v>
      </c>
      <c r="AL594" s="38">
        <v>2.4799999999999996E-3</v>
      </c>
      <c r="AM594" s="38">
        <v>604650</v>
      </c>
      <c r="AN594" s="38">
        <v>0</v>
      </c>
      <c r="AO594" s="38">
        <v>0</v>
      </c>
      <c r="AP594" s="38">
        <v>-51101.675300000003</v>
      </c>
      <c r="AQ594" s="38">
        <v>692.73</v>
      </c>
      <c r="AR594" s="38">
        <v>-1.1110001</v>
      </c>
      <c r="AS594" s="38">
        <v>17.563011045265014</v>
      </c>
      <c r="AT594" s="38">
        <v>1.088E-3</v>
      </c>
      <c r="AU594" s="38">
        <v>598350</v>
      </c>
      <c r="AV594" s="38">
        <v>0</v>
      </c>
      <c r="AW594" s="38">
        <v>0</v>
      </c>
      <c r="AX594" s="38">
        <v>-51838.227500000001</v>
      </c>
      <c r="AY594" s="38">
        <v>881.8</v>
      </c>
      <c r="AZ594" s="38">
        <v>-0.23520019999999953</v>
      </c>
      <c r="BA594" s="38">
        <v>27.020853758533868</v>
      </c>
      <c r="BB594" s="38">
        <v>-3.5056999999999997E-4</v>
      </c>
      <c r="BC594" s="38">
        <v>39368.5</v>
      </c>
      <c r="BD594" s="38">
        <v>0</v>
      </c>
      <c r="BE594" s="38">
        <v>-8.9999999999999995E-9</v>
      </c>
      <c r="BF594" s="38">
        <v>-63657.845399999998</v>
      </c>
      <c r="BG594" s="38">
        <v>1180</v>
      </c>
      <c r="BH594" s="38">
        <v>-2.7672003000000007</v>
      </c>
      <c r="BI594" s="38">
        <v>70.822542981994275</v>
      </c>
      <c r="BJ594" s="38">
        <v>-3.5056999999999997E-4</v>
      </c>
      <c r="BK594" s="38">
        <v>39368.5</v>
      </c>
      <c r="BL594" s="38">
        <v>0</v>
      </c>
      <c r="BM594" s="38">
        <v>-8.9999999999999995E-9</v>
      </c>
      <c r="BN594" s="38">
        <v>-94210.606</v>
      </c>
      <c r="BO594" s="42">
        <v>1800</v>
      </c>
    </row>
    <row r="595" spans="1:67">
      <c r="A595" s="38" t="s">
        <v>1447</v>
      </c>
      <c r="B595" s="38" t="s">
        <v>155</v>
      </c>
      <c r="C595" s="38" t="s">
        <v>1448</v>
      </c>
      <c r="D595" s="38" t="s">
        <v>1449</v>
      </c>
      <c r="E595" s="39">
        <v>161.45359999999999</v>
      </c>
      <c r="F595" s="38">
        <v>3.54</v>
      </c>
      <c r="G595" s="76">
        <v>-234260</v>
      </c>
      <c r="H595" s="78">
        <v>26.43</v>
      </c>
      <c r="I595" s="38">
        <v>1200</v>
      </c>
      <c r="J595" s="38" t="s">
        <v>1450</v>
      </c>
      <c r="K595" s="38">
        <v>1015</v>
      </c>
      <c r="L595" s="38">
        <v>4870</v>
      </c>
      <c r="M595" s="38" t="s">
        <v>165</v>
      </c>
      <c r="N595" s="38">
        <v>34.700001</v>
      </c>
      <c r="O595" s="38">
        <v>0</v>
      </c>
      <c r="P595" s="38">
        <v>0</v>
      </c>
      <c r="Q595" s="38">
        <v>0</v>
      </c>
      <c r="R595" s="38">
        <v>0</v>
      </c>
      <c r="S595" s="38">
        <v>-6619.5565999999999</v>
      </c>
      <c r="T595" s="42">
        <v>1200</v>
      </c>
      <c r="U595" s="38">
        <v>19.764200800000005</v>
      </c>
      <c r="V595" s="38">
        <v>-62.810132974049907</v>
      </c>
      <c r="W595" s="38">
        <v>-1.2312354000000001E-2</v>
      </c>
      <c r="X595" s="38">
        <v>168988</v>
      </c>
      <c r="Y595" s="38">
        <v>996.44799999999998</v>
      </c>
      <c r="Z595" s="38">
        <v>6.4800300000000001E-8</v>
      </c>
      <c r="AA595" s="38">
        <v>-239194.9486</v>
      </c>
      <c r="AB595" s="38">
        <v>368.3</v>
      </c>
      <c r="AC595" s="38">
        <v>17.501200799999999</v>
      </c>
      <c r="AD595" s="38">
        <v>-47.627187288109212</v>
      </c>
      <c r="AE595" s="38">
        <v>-1.0566354E-2</v>
      </c>
      <c r="AF595" s="38">
        <v>246788</v>
      </c>
      <c r="AG595" s="38">
        <v>996.44799999999998</v>
      </c>
      <c r="AH595" s="38">
        <v>6.4800300000000001E-8</v>
      </c>
      <c r="AI595" s="38">
        <v>-240310.05720000001</v>
      </c>
      <c r="AJ595" s="38">
        <v>388.36</v>
      </c>
      <c r="AK595" s="38">
        <v>9.3742009000000017</v>
      </c>
      <c r="AL595" s="38">
        <v>0.29834179721490273</v>
      </c>
      <c r="AM595" s="38">
        <v>1.9446459999999995E-3</v>
      </c>
      <c r="AN595" s="38">
        <v>246788</v>
      </c>
      <c r="AO595" s="38">
        <v>996.44799999999998</v>
      </c>
      <c r="AP595" s="38">
        <v>6.4800300000000001E-8</v>
      </c>
      <c r="AQ595" s="38">
        <v>-241992.3063803</v>
      </c>
      <c r="AR595" s="38">
        <v>432</v>
      </c>
      <c r="AS595" s="38">
        <v>14.798200900000005</v>
      </c>
      <c r="AT595" s="38">
        <v>-25.729672236768181</v>
      </c>
      <c r="AU595" s="38">
        <v>-8.9243540000000007E-3</v>
      </c>
      <c r="AV595" s="38">
        <v>791788</v>
      </c>
      <c r="AW595" s="38">
        <v>996.44799999999998</v>
      </c>
      <c r="AX595" s="38">
        <v>6.4800300000000001E-8</v>
      </c>
      <c r="AY595" s="38">
        <v>-244200.70269999999</v>
      </c>
      <c r="AZ595" s="38">
        <v>692.73</v>
      </c>
      <c r="BA595" s="38">
        <v>17.199200900000001</v>
      </c>
      <c r="BB595" s="38">
        <v>-39.393080957536313</v>
      </c>
      <c r="BC595" s="38">
        <v>-1.0316354E-2</v>
      </c>
      <c r="BD595" s="38">
        <v>785488</v>
      </c>
      <c r="BE595" s="38">
        <v>996.44799999999998</v>
      </c>
      <c r="BF595" s="38">
        <v>6.4800300000000001E-8</v>
      </c>
      <c r="BG595" s="38">
        <v>-244937.2549</v>
      </c>
      <c r="BH595" s="38">
        <v>881.8</v>
      </c>
      <c r="BI595" s="38">
        <v>18.075000800000005</v>
      </c>
      <c r="BJ595" s="38">
        <v>-29.935238244267396</v>
      </c>
      <c r="BK595" s="38">
        <v>-1.1754924E-2</v>
      </c>
      <c r="BL595" s="38">
        <v>226506.5</v>
      </c>
      <c r="BM595" s="38">
        <v>996.44799999999998</v>
      </c>
      <c r="BN595" s="38">
        <v>5.58003E-8</v>
      </c>
      <c r="BO595" s="38">
        <v>-256756.87280000001</v>
      </c>
    </row>
    <row r="596" spans="1:67">
      <c r="A596" s="37" t="s">
        <v>57</v>
      </c>
      <c r="B596" t="s">
        <v>149</v>
      </c>
      <c r="C596" t="s">
        <v>1451</v>
      </c>
      <c r="E596" s="39">
        <v>91.224000000000004</v>
      </c>
      <c r="F596">
        <v>6.49</v>
      </c>
      <c r="G596" s="75">
        <v>0</v>
      </c>
      <c r="H596" s="77">
        <v>9.32</v>
      </c>
      <c r="I596" s="40">
        <v>5000</v>
      </c>
      <c r="J596" s="38" t="s">
        <v>1452</v>
      </c>
      <c r="K596">
        <v>1136</v>
      </c>
      <c r="L596">
        <v>951</v>
      </c>
      <c r="M596" t="s">
        <v>165</v>
      </c>
      <c r="N596">
        <v>4.8239999999999998</v>
      </c>
      <c r="O596">
        <v>8.1099999999999998E-4</v>
      </c>
      <c r="P596">
        <v>-21600</v>
      </c>
      <c r="Q596">
        <v>0</v>
      </c>
      <c r="R596">
        <v>0</v>
      </c>
      <c r="S596">
        <v>515</v>
      </c>
      <c r="T596">
        <v>2125</v>
      </c>
      <c r="U596">
        <v>5000</v>
      </c>
      <c r="V596" t="s">
        <v>152</v>
      </c>
      <c r="W596">
        <v>8</v>
      </c>
      <c r="X596">
        <v>0</v>
      </c>
      <c r="Y596">
        <v>0</v>
      </c>
      <c r="Z596">
        <v>0</v>
      </c>
      <c r="AA596">
        <v>0</v>
      </c>
      <c r="AB596">
        <v>2418</v>
      </c>
      <c r="AC596">
        <v>4779</v>
      </c>
      <c r="AD596">
        <v>141514</v>
      </c>
      <c r="AE596" t="s">
        <v>153</v>
      </c>
      <c r="AF596">
        <v>9.23</v>
      </c>
      <c r="AG596">
        <v>0</v>
      </c>
      <c r="AH596">
        <v>0</v>
      </c>
      <c r="AI596">
        <v>0</v>
      </c>
      <c r="AJ596">
        <v>0</v>
      </c>
      <c r="AK596">
        <v>138054</v>
      </c>
      <c r="AL596" s="41">
        <v>5000</v>
      </c>
      <c r="AM596" s="38">
        <v>1</v>
      </c>
      <c r="AN596" s="38">
        <v>104</v>
      </c>
      <c r="AO596" s="38">
        <v>1</v>
      </c>
    </row>
    <row r="597" spans="1:67">
      <c r="A597" s="38" t="s">
        <v>1453</v>
      </c>
      <c r="B597" s="38" t="s">
        <v>155</v>
      </c>
      <c r="C597" s="38" t="s">
        <v>1454</v>
      </c>
      <c r="D597" s="38"/>
      <c r="E597" s="39">
        <v>283.35120000000001</v>
      </c>
      <c r="F597" s="38">
        <v>3.22</v>
      </c>
      <c r="G597" s="76">
        <v>-536200</v>
      </c>
      <c r="H597" s="78">
        <v>31.8</v>
      </c>
      <c r="I597" s="38">
        <v>1050</v>
      </c>
      <c r="J597" s="38" t="s">
        <v>1455</v>
      </c>
      <c r="K597" s="42">
        <v>1050</v>
      </c>
      <c r="L597" s="38">
        <v>-3.4086004000000116</v>
      </c>
      <c r="M597" s="38">
        <v>167.13220679295114</v>
      </c>
      <c r="N597" s="38">
        <v>7.3042920000000004E-3</v>
      </c>
      <c r="O597" s="38">
        <v>1559106</v>
      </c>
      <c r="P597" s="38">
        <v>1992.896</v>
      </c>
      <c r="Q597" s="38">
        <v>1.296006E-7</v>
      </c>
      <c r="R597" s="38">
        <v>-564224.49109999998</v>
      </c>
      <c r="S597" s="38">
        <v>368.3</v>
      </c>
      <c r="T597" s="38">
        <v>-7.9346004000000079</v>
      </c>
      <c r="U597" s="38">
        <v>197.49809816483253</v>
      </c>
      <c r="V597" s="38">
        <v>1.0796291999999999E-2</v>
      </c>
      <c r="W597" s="38">
        <v>1714706</v>
      </c>
      <c r="X597" s="38">
        <v>1992.896</v>
      </c>
      <c r="Y597" s="38">
        <v>1.296006E-7</v>
      </c>
      <c r="Z597" s="38">
        <v>-566454.70830000006</v>
      </c>
      <c r="AA597" s="38">
        <v>388.36</v>
      </c>
      <c r="AB597" s="38">
        <v>-24.188600200000003</v>
      </c>
      <c r="AC597" s="38">
        <v>293.34915633548098</v>
      </c>
      <c r="AD597" s="38">
        <v>3.5818292000000002E-2</v>
      </c>
      <c r="AE597" s="38">
        <v>1714706</v>
      </c>
      <c r="AF597" s="38">
        <v>1992.896</v>
      </c>
      <c r="AG597" s="38">
        <v>1.296006E-7</v>
      </c>
      <c r="AH597" s="38">
        <v>-569819.20666060003</v>
      </c>
      <c r="AI597" s="38">
        <v>432</v>
      </c>
      <c r="AJ597" s="38">
        <v>-13.340600200000004</v>
      </c>
      <c r="AK597" s="38">
        <v>241.29312826751493</v>
      </c>
      <c r="AL597" s="38">
        <v>1.4080291999999999E-2</v>
      </c>
      <c r="AM597" s="38">
        <v>2804706</v>
      </c>
      <c r="AN597" s="38">
        <v>1992.896</v>
      </c>
      <c r="AO597" s="38">
        <v>1.296006E-7</v>
      </c>
      <c r="AP597" s="38">
        <v>-574235.99930000002</v>
      </c>
      <c r="AQ597" s="38">
        <v>881.8</v>
      </c>
      <c r="AR597" s="38">
        <v>-11.589000400000003</v>
      </c>
      <c r="AS597" s="38">
        <v>260.20881369405265</v>
      </c>
      <c r="AT597" s="38">
        <v>1.1203151999999999E-2</v>
      </c>
      <c r="AU597" s="38">
        <v>1686743</v>
      </c>
      <c r="AV597" s="38">
        <v>1992.896</v>
      </c>
      <c r="AW597" s="38">
        <v>1.116006E-7</v>
      </c>
      <c r="AX597" s="38">
        <v>-597875.23510000005</v>
      </c>
      <c r="AY597" s="42">
        <v>1050</v>
      </c>
      <c r="AZ597" s="38">
        <v>3</v>
      </c>
      <c r="BA597" s="38">
        <v>81</v>
      </c>
      <c r="BB597" s="38">
        <v>2</v>
      </c>
      <c r="BC597" s="38">
        <v>65</v>
      </c>
      <c r="BD597" s="38">
        <v>4</v>
      </c>
      <c r="BE597" s="38">
        <v>104</v>
      </c>
      <c r="BF597" s="38">
        <v>1</v>
      </c>
    </row>
    <row r="598" spans="1:67">
      <c r="A598" s="38" t="s">
        <v>1456</v>
      </c>
      <c r="B598" s="38" t="s">
        <v>155</v>
      </c>
      <c r="C598" s="38" t="s">
        <v>1457</v>
      </c>
      <c r="D598" s="38" t="s">
        <v>1458</v>
      </c>
      <c r="E598" s="39">
        <v>123.22280000000001</v>
      </c>
      <c r="F598" s="38">
        <v>5.6</v>
      </c>
      <c r="G598" s="76">
        <v>-263040</v>
      </c>
      <c r="H598" s="78">
        <v>12.04</v>
      </c>
      <c r="I598" s="38">
        <v>2500</v>
      </c>
      <c r="J598" s="38" t="s">
        <v>1459</v>
      </c>
      <c r="K598" s="38">
        <v>1478</v>
      </c>
      <c r="L598" s="38">
        <v>1930</v>
      </c>
      <c r="M598" s="38" t="s">
        <v>165</v>
      </c>
      <c r="N598" s="38">
        <v>18.780000999999999</v>
      </c>
      <c r="O598" s="38">
        <v>0</v>
      </c>
      <c r="P598" s="38">
        <v>0</v>
      </c>
      <c r="Q598" s="38">
        <v>0</v>
      </c>
      <c r="R598" s="38">
        <v>0</v>
      </c>
      <c r="S598" s="38">
        <v>-5206.8804</v>
      </c>
      <c r="T598" s="42">
        <v>2500</v>
      </c>
      <c r="U598" s="38">
        <v>4.1658999999999988</v>
      </c>
      <c r="V598" s="38">
        <v>7.4296346342589459</v>
      </c>
      <c r="W598" s="38">
        <v>-2.5425269999999997E-3</v>
      </c>
      <c r="X598" s="38">
        <v>183422</v>
      </c>
      <c r="Y598" s="38">
        <v>498.22399999999999</v>
      </c>
      <c r="Z598" s="38">
        <v>3.9863515000000001E-7</v>
      </c>
      <c r="AA598" s="38">
        <v>-267534.61599999998</v>
      </c>
      <c r="AB598" s="38">
        <v>1136</v>
      </c>
      <c r="AC598" s="38">
        <v>2.9968998999999972</v>
      </c>
      <c r="AD598" s="38">
        <v>17.978760229690891</v>
      </c>
      <c r="AE598" s="38">
        <v>-2.6735269999999998E-3</v>
      </c>
      <c r="AF598" s="38">
        <v>210672</v>
      </c>
      <c r="AG598" s="38">
        <v>498.22399999999999</v>
      </c>
      <c r="AH598" s="38">
        <v>3.9863515000000001E-7</v>
      </c>
      <c r="AI598" s="38">
        <v>-270030.63063999999</v>
      </c>
      <c r="AJ598" s="38">
        <v>1478</v>
      </c>
      <c r="AK598" s="38">
        <v>-1.1089011000000006</v>
      </c>
      <c r="AL598" s="38">
        <v>44.15718446036243</v>
      </c>
      <c r="AM598" s="38">
        <v>3.4732299999999997E-4</v>
      </c>
      <c r="AN598" s="38">
        <v>83989</v>
      </c>
      <c r="AO598" s="38">
        <v>498.22399999999999</v>
      </c>
      <c r="AP598" s="38">
        <v>3.240015E-8</v>
      </c>
      <c r="AQ598" s="38">
        <v>-269763.51104000001</v>
      </c>
      <c r="AR598" s="38">
        <v>2125</v>
      </c>
      <c r="AS598" s="38">
        <v>2.0670989999999989</v>
      </c>
      <c r="AT598" s="38">
        <v>22.445473064783883</v>
      </c>
      <c r="AU598" s="38">
        <v>-4.6367700000000001E-4</v>
      </c>
      <c r="AV598" s="38">
        <v>73189</v>
      </c>
      <c r="AW598" s="38">
        <v>498.22399999999999</v>
      </c>
      <c r="AX598" s="38">
        <v>3.240015E-8</v>
      </c>
      <c r="AY598" s="38">
        <v>-271666.51789999998</v>
      </c>
      <c r="AZ598" s="42">
        <v>2500</v>
      </c>
      <c r="BA598" s="38">
        <v>2</v>
      </c>
      <c r="BB598" s="38">
        <v>104</v>
      </c>
      <c r="BC598" s="38">
        <v>1</v>
      </c>
      <c r="BD598" s="38">
        <v>65</v>
      </c>
      <c r="BE598" s="38">
        <v>1</v>
      </c>
    </row>
    <row r="599" spans="1:67">
      <c r="A599" s="38"/>
      <c r="B599" s="38"/>
      <c r="C599" s="38"/>
      <c r="D599" s="38"/>
      <c r="E599" s="39"/>
      <c r="F599" s="38"/>
      <c r="G599" s="76"/>
      <c r="H599" s="78"/>
      <c r="I599" s="38"/>
      <c r="J599" s="38"/>
      <c r="K599" s="38"/>
      <c r="L599" s="38"/>
      <c r="M599" s="38"/>
      <c r="N599" s="38"/>
      <c r="O599" s="38"/>
      <c r="P599" s="38"/>
      <c r="Q599" s="38"/>
      <c r="R599" s="38"/>
      <c r="S599" s="38"/>
      <c r="T599" s="38"/>
      <c r="U599" s="38"/>
      <c r="V599" s="38"/>
      <c r="W599" s="38"/>
      <c r="X599" s="38"/>
      <c r="Y599" s="38"/>
      <c r="Z599" s="38"/>
      <c r="AA599" s="38"/>
      <c r="AB599" s="38"/>
      <c r="AC599" s="38"/>
      <c r="AD599" s="38"/>
      <c r="AE599" s="38"/>
      <c r="AF599" s="38"/>
      <c r="AG599" s="38"/>
      <c r="AH599" s="38"/>
      <c r="AI599" s="38"/>
      <c r="AJ599" s="38"/>
      <c r="AK599" s="38"/>
      <c r="AL599" s="38"/>
      <c r="AM599" s="38"/>
      <c r="AN599" s="38"/>
      <c r="AO599" s="38"/>
      <c r="AP599" s="38"/>
      <c r="AQ599" s="38"/>
      <c r="AR599" s="38"/>
      <c r="AS599" s="38"/>
      <c r="AT599" s="38"/>
      <c r="AU599" s="38"/>
      <c r="AV599" s="38"/>
      <c r="AW599" s="38"/>
      <c r="AX599" s="38"/>
      <c r="AY599" s="38"/>
      <c r="AZ599" s="38"/>
      <c r="BA599" s="38"/>
      <c r="BB599" s="38"/>
      <c r="BC599" s="38"/>
      <c r="BD599" s="38"/>
      <c r="BE599" s="38"/>
      <c r="BF599" s="38"/>
      <c r="BG599" s="38"/>
      <c r="BH599" s="38"/>
      <c r="BI599" s="38"/>
      <c r="BJ599" s="38"/>
      <c r="BK599" s="38"/>
      <c r="BL599" s="38"/>
      <c r="BM599" s="38"/>
      <c r="BN599" s="38"/>
      <c r="BO599" s="38"/>
    </row>
    <row r="600" spans="1:67">
      <c r="A600" s="38"/>
      <c r="B600" s="38"/>
      <c r="C600" s="38"/>
      <c r="D600" s="38"/>
      <c r="E600" s="39"/>
      <c r="F600" s="38"/>
      <c r="G600" s="76"/>
      <c r="H600" s="78"/>
      <c r="I600" s="38"/>
      <c r="J600" s="38"/>
      <c r="K600" s="38"/>
      <c r="L600" s="38"/>
      <c r="M600" s="38"/>
      <c r="N600" s="38"/>
      <c r="O600" s="38"/>
      <c r="P600" s="38"/>
      <c r="Q600" s="38"/>
      <c r="R600" s="38"/>
      <c r="S600" s="38"/>
      <c r="T600" s="38"/>
      <c r="U600" s="38"/>
      <c r="V600" s="38"/>
      <c r="W600" s="38"/>
      <c r="X600" s="38"/>
      <c r="Y600" s="38"/>
      <c r="Z600" s="38"/>
      <c r="AA600" s="38"/>
      <c r="AB600" s="38"/>
      <c r="AC600" s="38"/>
      <c r="AD600" s="38"/>
      <c r="AE600" s="38"/>
      <c r="AF600" s="38"/>
      <c r="AG600" s="38"/>
      <c r="AH600" s="38"/>
      <c r="AI600" s="38"/>
      <c r="AJ600" s="38"/>
      <c r="AK600" s="38"/>
      <c r="AL600" s="38"/>
      <c r="AM600" s="38"/>
      <c r="AN600" s="38"/>
      <c r="AO600" s="38"/>
      <c r="AP600" s="38"/>
      <c r="AQ600" s="38"/>
      <c r="AR600" s="38"/>
      <c r="AS600" s="38"/>
      <c r="AT600" s="38"/>
      <c r="AU600" s="38"/>
      <c r="AV600" s="38"/>
      <c r="AW600" s="38"/>
      <c r="AX600" s="38"/>
      <c r="AY600" s="38"/>
      <c r="AZ600" s="38"/>
      <c r="BA600" s="38"/>
      <c r="BB600" s="38"/>
      <c r="BC600" s="38"/>
      <c r="BD600" s="38"/>
      <c r="BE600" s="38"/>
      <c r="BF600" s="38"/>
      <c r="BG600" s="38"/>
      <c r="BH600" s="38"/>
      <c r="BI600" s="38"/>
      <c r="BJ600" s="38"/>
      <c r="BK600" s="38"/>
      <c r="BL600" s="38"/>
      <c r="BM600" s="38"/>
      <c r="BN600" s="38"/>
      <c r="BO600" s="38"/>
    </row>
    <row r="601" spans="1:67">
      <c r="A601" s="38"/>
      <c r="B601" s="38"/>
      <c r="C601" s="38"/>
      <c r="D601" s="38"/>
      <c r="E601" s="39"/>
      <c r="F601" s="38"/>
      <c r="G601" s="76"/>
      <c r="H601" s="78"/>
      <c r="I601" s="38"/>
      <c r="J601" s="38"/>
      <c r="K601" s="38"/>
      <c r="L601" s="38"/>
      <c r="M601" s="38"/>
      <c r="N601" s="38"/>
      <c r="O601" s="38"/>
      <c r="P601" s="38"/>
      <c r="Q601" s="38"/>
      <c r="R601" s="38"/>
      <c r="S601" s="38"/>
      <c r="T601" s="38"/>
      <c r="U601" s="38"/>
      <c r="V601" s="38"/>
      <c r="W601" s="38"/>
      <c r="X601" s="38"/>
      <c r="Y601" s="38"/>
      <c r="Z601" s="38"/>
      <c r="AA601" s="38"/>
      <c r="AB601" s="38"/>
      <c r="AC601" s="38"/>
      <c r="AD601" s="38"/>
      <c r="AE601" s="38"/>
      <c r="AF601" s="38"/>
      <c r="AG601" s="38"/>
      <c r="AH601" s="38"/>
      <c r="AI601" s="38"/>
      <c r="AJ601" s="38"/>
      <c r="AK601" s="38"/>
      <c r="AL601" s="38"/>
      <c r="AM601" s="38"/>
      <c r="AN601" s="38"/>
      <c r="AO601" s="38"/>
      <c r="AP601" s="38"/>
      <c r="AQ601" s="38"/>
      <c r="AR601" s="38"/>
      <c r="AS601" s="38"/>
      <c r="AT601" s="38"/>
      <c r="AU601" s="38"/>
      <c r="AV601" s="38"/>
      <c r="AW601" s="38"/>
      <c r="AX601" s="38"/>
      <c r="AY601" s="38"/>
      <c r="AZ601" s="38"/>
      <c r="BA601" s="38"/>
      <c r="BB601" s="38"/>
      <c r="BC601" s="38"/>
      <c r="BD601" s="38"/>
      <c r="BE601" s="38"/>
      <c r="BF601" s="38"/>
      <c r="BG601" s="38"/>
      <c r="BH601" s="38"/>
      <c r="BI601" s="38"/>
      <c r="BJ601" s="38"/>
      <c r="BK601" s="38"/>
      <c r="BL601" s="38"/>
      <c r="BM601" s="38"/>
      <c r="BN601" s="38"/>
      <c r="BO601" s="38"/>
    </row>
    <row r="602" spans="1:67" ht="15">
      <c r="A602" s="38"/>
      <c r="B602" s="38"/>
      <c r="C602" s="58" t="s">
        <v>1460</v>
      </c>
      <c r="D602" s="38"/>
      <c r="E602" s="39"/>
      <c r="F602" s="38"/>
      <c r="G602" s="76"/>
      <c r="H602" s="78"/>
      <c r="I602" s="38"/>
      <c r="J602" s="38"/>
      <c r="K602" s="38"/>
      <c r="L602" s="38"/>
      <c r="M602" s="38"/>
      <c r="N602" s="38"/>
      <c r="O602" s="38"/>
      <c r="P602" s="38"/>
      <c r="Q602" s="38"/>
      <c r="R602" s="38"/>
      <c r="S602" s="38"/>
      <c r="T602" s="38"/>
      <c r="U602" s="38"/>
      <c r="V602" s="38"/>
      <c r="W602" s="38"/>
      <c r="X602" s="38"/>
      <c r="Y602" s="38"/>
      <c r="Z602" s="38"/>
      <c r="AA602" s="38"/>
      <c r="AB602" s="38"/>
      <c r="AC602" s="38"/>
      <c r="AD602" s="38"/>
      <c r="AE602" s="38"/>
      <c r="AF602" s="38"/>
      <c r="AG602" s="38"/>
      <c r="AH602" s="38"/>
      <c r="AI602" s="38"/>
      <c r="AJ602" s="38"/>
      <c r="AK602" s="38"/>
      <c r="AL602" s="38"/>
      <c r="AM602" s="38"/>
      <c r="AN602" s="38"/>
      <c r="AO602" s="38"/>
      <c r="AP602" s="38"/>
      <c r="AQ602" s="38"/>
      <c r="AR602" s="38"/>
      <c r="AS602" s="38"/>
      <c r="AT602" s="38"/>
      <c r="AU602" s="38"/>
      <c r="AV602" s="38"/>
      <c r="AW602" s="38"/>
      <c r="AX602" s="38"/>
      <c r="AY602" s="38"/>
      <c r="AZ602" s="38"/>
      <c r="BA602" s="38"/>
      <c r="BB602" s="38"/>
      <c r="BC602" s="38"/>
      <c r="BD602" s="38"/>
      <c r="BE602" s="38"/>
      <c r="BF602" s="38"/>
      <c r="BG602" s="38"/>
      <c r="BH602" s="38"/>
      <c r="BI602" s="38"/>
      <c r="BJ602" s="38"/>
      <c r="BK602" s="38"/>
      <c r="BL602" s="38"/>
      <c r="BM602" s="38"/>
      <c r="BN602" s="38"/>
      <c r="BO602" s="38"/>
    </row>
    <row r="603" spans="1:67" ht="15">
      <c r="A603" s="38"/>
      <c r="B603" s="49"/>
      <c r="C603" s="59" t="s">
        <v>1461</v>
      </c>
      <c r="D603" s="38"/>
      <c r="E603" s="39"/>
      <c r="F603" s="38"/>
      <c r="G603" s="76"/>
      <c r="H603" s="78"/>
      <c r="I603" s="38"/>
      <c r="J603" s="38"/>
      <c r="K603" s="38"/>
      <c r="L603" s="38"/>
      <c r="M603" s="38"/>
      <c r="N603" s="38"/>
      <c r="O603" s="38"/>
      <c r="P603" s="38"/>
      <c r="Q603" s="38"/>
      <c r="R603" s="38"/>
      <c r="S603" s="38"/>
      <c r="T603" s="38"/>
      <c r="U603" s="38"/>
      <c r="V603" s="38"/>
      <c r="W603" s="38"/>
      <c r="X603" s="38"/>
      <c r="Y603" s="38"/>
      <c r="Z603" s="38"/>
      <c r="AA603" s="38"/>
      <c r="AB603" s="38"/>
      <c r="AC603" s="38"/>
      <c r="AD603" s="38"/>
      <c r="AE603" s="38"/>
      <c r="AF603" s="38"/>
      <c r="AG603" s="38"/>
      <c r="AH603" s="38"/>
      <c r="AI603" s="38"/>
      <c r="AJ603" s="38"/>
      <c r="AK603" s="38"/>
      <c r="AL603" s="38"/>
      <c r="AM603" s="38"/>
      <c r="AN603" s="38"/>
      <c r="AO603" s="38"/>
      <c r="AP603" s="38"/>
      <c r="AQ603" s="38"/>
      <c r="AR603" s="38"/>
      <c r="AS603" s="38"/>
      <c r="AT603" s="38"/>
      <c r="AU603" s="38"/>
      <c r="AV603" s="38"/>
      <c r="AW603" s="38"/>
      <c r="AX603" s="38"/>
      <c r="AY603" s="38"/>
      <c r="AZ603" s="38"/>
      <c r="BA603" s="38"/>
      <c r="BB603" s="38"/>
      <c r="BC603" s="38"/>
      <c r="BD603" s="38"/>
      <c r="BE603" s="38"/>
      <c r="BF603" s="38"/>
      <c r="BG603" s="38"/>
      <c r="BH603" s="38"/>
      <c r="BI603" s="38"/>
      <c r="BJ603" s="38"/>
      <c r="BK603" s="38"/>
      <c r="BL603" s="38"/>
      <c r="BM603" s="38"/>
      <c r="BN603" s="38"/>
      <c r="BO603" s="38"/>
    </row>
    <row r="604" spans="1:67">
      <c r="A604" s="38"/>
      <c r="B604" s="44"/>
      <c r="C604" s="60" t="s">
        <v>1462</v>
      </c>
      <c r="D604" s="60"/>
      <c r="E604" s="61"/>
      <c r="F604" s="60"/>
      <c r="G604" s="76"/>
      <c r="H604" s="78"/>
      <c r="I604" s="38"/>
      <c r="J604" s="38"/>
      <c r="K604" s="38"/>
      <c r="L604" s="38"/>
      <c r="M604" s="38"/>
      <c r="N604" s="38"/>
      <c r="O604" s="38"/>
      <c r="P604" s="38"/>
      <c r="Q604" s="38"/>
      <c r="R604" s="38"/>
      <c r="S604" s="38"/>
      <c r="T604" s="38"/>
      <c r="U604" s="38"/>
      <c r="V604" s="38"/>
      <c r="W604" s="38"/>
      <c r="X604" s="38"/>
      <c r="Y604" s="38"/>
      <c r="Z604" s="38"/>
      <c r="AA604" s="38"/>
      <c r="AB604" s="38"/>
      <c r="AC604" s="38"/>
      <c r="AD604" s="38"/>
      <c r="AE604" s="38"/>
      <c r="AF604" s="38"/>
      <c r="AG604" s="38"/>
      <c r="AH604" s="38"/>
      <c r="AI604" s="38"/>
      <c r="AJ604" s="38"/>
      <c r="AK604" s="38"/>
      <c r="AL604" s="38"/>
      <c r="AM604" s="38"/>
      <c r="AN604" s="38"/>
      <c r="AO604" s="38"/>
      <c r="AP604" s="38"/>
      <c r="AQ604" s="38"/>
      <c r="AR604" s="38"/>
      <c r="AS604" s="38"/>
      <c r="AT604" s="38"/>
      <c r="AU604" s="38"/>
      <c r="AV604" s="38"/>
      <c r="AW604" s="38"/>
      <c r="AX604" s="38"/>
      <c r="AY604" s="38"/>
      <c r="AZ604" s="38"/>
      <c r="BA604" s="38"/>
      <c r="BB604" s="38"/>
      <c r="BC604" s="38"/>
      <c r="BD604" s="38"/>
      <c r="BE604" s="38"/>
      <c r="BF604" s="38"/>
      <c r="BG604" s="38"/>
      <c r="BH604" s="38"/>
      <c r="BI604" s="38"/>
      <c r="BJ604" s="38"/>
      <c r="BK604" s="38"/>
      <c r="BL604" s="38"/>
      <c r="BM604" s="38"/>
      <c r="BN604" s="38"/>
      <c r="BO604" s="38"/>
    </row>
    <row r="605" spans="1:67">
      <c r="A605" s="38"/>
      <c r="B605" s="44"/>
      <c r="C605" s="60" t="s">
        <v>1463</v>
      </c>
      <c r="D605" s="60"/>
      <c r="E605" s="61"/>
      <c r="F605" s="60"/>
      <c r="G605" s="76"/>
      <c r="H605" s="78"/>
      <c r="I605" s="38"/>
      <c r="J605" s="38"/>
      <c r="K605" s="38"/>
      <c r="L605" s="38"/>
      <c r="M605" s="38"/>
      <c r="N605" s="38"/>
      <c r="O605" s="38"/>
      <c r="P605" s="38"/>
      <c r="Q605" s="38"/>
      <c r="R605" s="38"/>
      <c r="S605" s="38"/>
      <c r="T605" s="38"/>
      <c r="U605" s="38"/>
      <c r="V605" s="38"/>
      <c r="W605" s="38"/>
      <c r="X605" s="38"/>
      <c r="Y605" s="38"/>
      <c r="Z605" s="38"/>
      <c r="AA605" s="38"/>
      <c r="AB605" s="38"/>
      <c r="AC605" s="38"/>
      <c r="AD605" s="38"/>
      <c r="AE605" s="38"/>
      <c r="AF605" s="38"/>
      <c r="AG605" s="38"/>
      <c r="AH605" s="38"/>
      <c r="AI605" s="38"/>
      <c r="AJ605" s="38"/>
      <c r="AK605" s="38"/>
      <c r="AL605" s="38"/>
      <c r="AM605" s="38"/>
      <c r="AN605" s="38"/>
      <c r="AO605" s="38"/>
      <c r="AP605" s="38"/>
      <c r="AQ605" s="38"/>
      <c r="AR605" s="38"/>
      <c r="AS605" s="38"/>
      <c r="AT605" s="38"/>
      <c r="AU605" s="38"/>
      <c r="AV605" s="38"/>
      <c r="AW605" s="38"/>
      <c r="AX605" s="38"/>
      <c r="AY605" s="38"/>
      <c r="AZ605" s="38"/>
      <c r="BA605" s="38"/>
      <c r="BB605" s="38"/>
      <c r="BC605" s="38"/>
      <c r="BD605" s="38"/>
      <c r="BE605" s="38"/>
      <c r="BF605" s="38"/>
      <c r="BG605" s="38"/>
      <c r="BH605" s="38"/>
      <c r="BI605" s="38"/>
      <c r="BJ605" s="38"/>
      <c r="BK605" s="38"/>
      <c r="BL605" s="38"/>
      <c r="BM605" s="38"/>
      <c r="BN605" s="38"/>
      <c r="BO605" s="38"/>
    </row>
    <row r="606" spans="1:67">
      <c r="A606" s="38"/>
      <c r="B606" s="44"/>
      <c r="C606" s="60" t="s">
        <v>1464</v>
      </c>
      <c r="D606" s="60"/>
      <c r="E606" s="61"/>
      <c r="F606" s="60"/>
      <c r="G606" s="76"/>
      <c r="H606" s="78"/>
      <c r="I606" s="38"/>
      <c r="J606" s="38"/>
      <c r="K606" s="38"/>
      <c r="L606" s="38"/>
      <c r="M606" s="38"/>
      <c r="N606" s="38"/>
      <c r="O606" s="38"/>
      <c r="P606" s="38"/>
      <c r="Q606" s="38"/>
      <c r="R606" s="38"/>
      <c r="S606" s="38"/>
      <c r="T606" s="38"/>
      <c r="U606" s="38"/>
      <c r="V606" s="38"/>
      <c r="W606" s="38"/>
      <c r="X606" s="38"/>
      <c r="Y606" s="38"/>
      <c r="Z606" s="38"/>
      <c r="AA606" s="38"/>
      <c r="AB606" s="38"/>
      <c r="AC606" s="38"/>
      <c r="AD606" s="38"/>
      <c r="AE606" s="38"/>
      <c r="AF606" s="38"/>
      <c r="AG606" s="38"/>
      <c r="AH606" s="38"/>
      <c r="AI606" s="38"/>
      <c r="AJ606" s="38"/>
      <c r="AK606" s="38"/>
      <c r="AL606" s="38"/>
      <c r="AM606" s="38"/>
      <c r="AN606" s="38"/>
      <c r="AO606" s="38"/>
      <c r="AP606" s="38"/>
      <c r="AQ606" s="38"/>
      <c r="AR606" s="38"/>
      <c r="AS606" s="38"/>
      <c r="AT606" s="38"/>
      <c r="AU606" s="38"/>
      <c r="AV606" s="38"/>
      <c r="AW606" s="38"/>
      <c r="AX606" s="38"/>
      <c r="AY606" s="38"/>
      <c r="AZ606" s="38"/>
      <c r="BA606" s="38"/>
      <c r="BB606" s="38"/>
      <c r="BC606" s="38"/>
      <c r="BD606" s="38"/>
      <c r="BE606" s="38"/>
      <c r="BF606" s="38"/>
      <c r="BG606" s="38"/>
      <c r="BH606" s="38"/>
      <c r="BI606" s="38"/>
      <c r="BJ606" s="38"/>
      <c r="BK606" s="38"/>
      <c r="BL606" s="38"/>
      <c r="BM606" s="38"/>
      <c r="BN606" s="38"/>
      <c r="BO606" s="38"/>
    </row>
    <row r="607" spans="1:67">
      <c r="A607" s="38"/>
      <c r="B607" s="38"/>
      <c r="C607" s="60" t="s">
        <v>1465</v>
      </c>
      <c r="D607" s="60"/>
      <c r="E607" s="61"/>
      <c r="F607" s="60"/>
      <c r="G607" s="76"/>
      <c r="H607" s="78"/>
      <c r="I607" s="38"/>
      <c r="J607" s="38"/>
      <c r="K607" s="38"/>
      <c r="L607" s="38"/>
      <c r="M607" s="38"/>
      <c r="N607" s="38"/>
      <c r="O607" s="38"/>
      <c r="P607" s="38"/>
      <c r="Q607" s="38"/>
      <c r="R607" s="38"/>
      <c r="S607" s="38"/>
      <c r="T607" s="38"/>
      <c r="U607" s="38"/>
      <c r="V607" s="38"/>
      <c r="W607" s="38"/>
      <c r="X607" s="38"/>
      <c r="Y607" s="38"/>
      <c r="Z607" s="38"/>
      <c r="AA607" s="38"/>
      <c r="AB607" s="38"/>
      <c r="AC607" s="38"/>
      <c r="AD607" s="38"/>
      <c r="AE607" s="38"/>
      <c r="AF607" s="38"/>
      <c r="AG607" s="38"/>
      <c r="AH607" s="38"/>
      <c r="AI607" s="38"/>
      <c r="AJ607" s="38"/>
      <c r="AK607" s="38"/>
      <c r="AL607" s="38"/>
      <c r="AM607" s="38"/>
      <c r="AN607" s="38"/>
      <c r="AO607" s="38"/>
      <c r="AP607" s="38"/>
      <c r="AQ607" s="38"/>
      <c r="AR607" s="38"/>
      <c r="AS607" s="38"/>
      <c r="AT607" s="38"/>
      <c r="AU607" s="38"/>
      <c r="AV607" s="38"/>
      <c r="AW607" s="38"/>
      <c r="AX607" s="38"/>
      <c r="AY607" s="38"/>
      <c r="AZ607" s="38"/>
      <c r="BA607" s="38"/>
      <c r="BB607" s="38"/>
      <c r="BC607" s="38"/>
      <c r="BD607" s="38"/>
      <c r="BE607" s="38"/>
      <c r="BF607" s="38"/>
      <c r="BG607" s="38"/>
      <c r="BH607" s="38"/>
      <c r="BI607" s="38"/>
      <c r="BJ607" s="38"/>
      <c r="BK607" s="38"/>
      <c r="BL607" s="38"/>
      <c r="BM607" s="38"/>
      <c r="BN607" s="38"/>
      <c r="BO607" s="38"/>
    </row>
    <row r="608" spans="1:67">
      <c r="A608" s="38"/>
      <c r="B608" s="38"/>
      <c r="C608" s="60" t="s">
        <v>1466</v>
      </c>
      <c r="D608" s="60"/>
      <c r="E608" s="61"/>
      <c r="F608" s="60"/>
      <c r="G608" s="76"/>
      <c r="H608" s="78"/>
      <c r="I608" s="38"/>
      <c r="J608" s="38"/>
      <c r="K608" s="38"/>
      <c r="L608" s="38"/>
      <c r="M608" s="38"/>
      <c r="N608" s="38"/>
      <c r="O608" s="38"/>
      <c r="P608" s="38"/>
      <c r="Q608" s="38"/>
      <c r="R608" s="38"/>
      <c r="S608" s="38"/>
      <c r="T608" s="38"/>
      <c r="U608" s="38"/>
      <c r="V608" s="38"/>
      <c r="W608" s="38"/>
      <c r="X608" s="38"/>
      <c r="Y608" s="38"/>
      <c r="Z608" s="38"/>
      <c r="AA608" s="38"/>
      <c r="AB608" s="38"/>
      <c r="AC608" s="38"/>
      <c r="AD608" s="38"/>
      <c r="AE608" s="38"/>
      <c r="AF608" s="38"/>
      <c r="AG608" s="38"/>
      <c r="AH608" s="38"/>
      <c r="AI608" s="38"/>
      <c r="AJ608" s="38"/>
      <c r="AK608" s="38"/>
      <c r="AL608" s="38"/>
      <c r="AM608" s="38"/>
      <c r="AN608" s="38"/>
      <c r="AO608" s="38"/>
      <c r="AP608" s="38"/>
      <c r="AQ608" s="38"/>
      <c r="AR608" s="38"/>
      <c r="AS608" s="38"/>
      <c r="AT608" s="38"/>
      <c r="AU608" s="38"/>
      <c r="AV608" s="38"/>
      <c r="AW608" s="38"/>
      <c r="AX608" s="38"/>
      <c r="AY608" s="38"/>
      <c r="AZ608" s="38"/>
      <c r="BA608" s="38"/>
      <c r="BB608" s="38"/>
      <c r="BC608" s="38"/>
      <c r="BD608" s="38"/>
      <c r="BE608" s="38"/>
      <c r="BF608" s="38"/>
      <c r="BG608" s="38"/>
      <c r="BH608" s="38"/>
      <c r="BI608" s="38"/>
      <c r="BJ608" s="38"/>
      <c r="BK608" s="38"/>
      <c r="BL608" s="38"/>
      <c r="BM608" s="38"/>
      <c r="BN608" s="38"/>
      <c r="BO608" s="38"/>
    </row>
    <row r="609" spans="1:67">
      <c r="A609" s="38"/>
      <c r="B609" s="44"/>
      <c r="C609" s="60" t="s">
        <v>1467</v>
      </c>
      <c r="D609" s="60"/>
      <c r="E609" s="61"/>
      <c r="F609" s="60"/>
      <c r="G609" s="76"/>
      <c r="H609" s="78"/>
      <c r="I609" s="38"/>
      <c r="J609" s="38"/>
      <c r="K609" s="38"/>
      <c r="L609" s="38"/>
      <c r="M609" s="38"/>
      <c r="N609" s="38"/>
      <c r="O609" s="38"/>
      <c r="P609" s="38"/>
      <c r="Q609" s="38"/>
      <c r="R609" s="38"/>
      <c r="S609" s="38"/>
      <c r="T609" s="38"/>
      <c r="U609" s="38"/>
      <c r="V609" s="38"/>
      <c r="W609" s="38"/>
      <c r="X609" s="38"/>
      <c r="Y609" s="38"/>
      <c r="Z609" s="38"/>
      <c r="AA609" s="38"/>
      <c r="AB609" s="38"/>
      <c r="AC609" s="38"/>
      <c r="AD609" s="38"/>
      <c r="AE609" s="38"/>
      <c r="AF609" s="38"/>
      <c r="AG609" s="38"/>
      <c r="AH609" s="38"/>
      <c r="AI609" s="38"/>
      <c r="AJ609" s="38"/>
      <c r="AK609" s="38"/>
      <c r="AL609" s="38"/>
      <c r="AM609" s="38"/>
      <c r="AN609" s="38"/>
      <c r="AO609" s="38"/>
      <c r="AP609" s="38"/>
      <c r="AQ609" s="38"/>
      <c r="AR609" s="38"/>
      <c r="AS609" s="38"/>
      <c r="AT609" s="38"/>
      <c r="AU609" s="38"/>
      <c r="AV609" s="38"/>
      <c r="AW609" s="38"/>
      <c r="AX609" s="38"/>
      <c r="AY609" s="38"/>
      <c r="AZ609" s="38"/>
      <c r="BA609" s="38"/>
      <c r="BB609" s="38"/>
      <c r="BC609" s="38"/>
      <c r="BD609" s="38"/>
      <c r="BE609" s="38"/>
      <c r="BF609" s="38"/>
      <c r="BG609" s="38"/>
      <c r="BH609" s="38"/>
      <c r="BI609" s="38"/>
      <c r="BJ609" s="38"/>
      <c r="BK609" s="38"/>
      <c r="BL609" s="38"/>
      <c r="BM609" s="38"/>
      <c r="BN609" s="38"/>
      <c r="BO609" s="38"/>
    </row>
    <row r="610" spans="1:67">
      <c r="A610" s="38"/>
      <c r="B610" s="44"/>
      <c r="C610" s="60" t="s">
        <v>1468</v>
      </c>
      <c r="D610" s="60"/>
      <c r="E610" s="61"/>
      <c r="F610" s="60"/>
      <c r="G610" s="76"/>
      <c r="H610" s="78"/>
      <c r="I610" s="38"/>
      <c r="J610" s="38"/>
      <c r="K610" s="38"/>
      <c r="L610" s="38"/>
      <c r="M610" s="38"/>
      <c r="N610" s="38"/>
      <c r="O610" s="38"/>
      <c r="P610" s="38"/>
      <c r="Q610" s="38"/>
      <c r="R610" s="38"/>
      <c r="S610" s="38"/>
      <c r="T610" s="38"/>
      <c r="U610" s="38"/>
      <c r="V610" s="38"/>
      <c r="W610" s="38"/>
      <c r="X610" s="38"/>
      <c r="Y610" s="38"/>
      <c r="Z610" s="38"/>
      <c r="AA610" s="38"/>
      <c r="AB610" s="38"/>
      <c r="AC610" s="38"/>
      <c r="AD610" s="38"/>
      <c r="AE610" s="38"/>
      <c r="AF610" s="38"/>
      <c r="AG610" s="38"/>
      <c r="AH610" s="38"/>
      <c r="AI610" s="38"/>
      <c r="AJ610" s="38"/>
      <c r="AK610" s="38"/>
      <c r="AL610" s="38"/>
      <c r="AM610" s="38"/>
      <c r="AN610" s="38"/>
      <c r="AO610" s="38"/>
      <c r="AP610" s="38"/>
      <c r="AQ610" s="38"/>
      <c r="AR610" s="38"/>
      <c r="AS610" s="38"/>
      <c r="AT610" s="38"/>
      <c r="AU610" s="38"/>
      <c r="AV610" s="38"/>
      <c r="AW610" s="38"/>
      <c r="AX610" s="38"/>
      <c r="AY610" s="38"/>
      <c r="AZ610" s="38"/>
      <c r="BA610" s="38"/>
      <c r="BB610" s="38"/>
      <c r="BC610" s="38"/>
      <c r="BD610" s="38"/>
      <c r="BE610" s="38"/>
      <c r="BF610" s="38"/>
      <c r="BG610" s="38"/>
      <c r="BH610" s="38"/>
      <c r="BI610" s="38"/>
      <c r="BJ610" s="38"/>
      <c r="BK610" s="38"/>
      <c r="BL610" s="38"/>
      <c r="BM610" s="38"/>
      <c r="BN610" s="38"/>
      <c r="BO610" s="38"/>
    </row>
    <row r="611" spans="1:67">
      <c r="A611" s="38"/>
      <c r="B611" s="44"/>
      <c r="C611" s="60" t="s">
        <v>1469</v>
      </c>
      <c r="D611" s="60"/>
      <c r="E611" s="61"/>
      <c r="F611" s="60"/>
      <c r="G611" s="76"/>
      <c r="H611" s="78"/>
      <c r="I611" s="38"/>
      <c r="J611" s="38"/>
      <c r="K611" s="38"/>
      <c r="L611" s="38"/>
      <c r="M611" s="38"/>
      <c r="N611" s="38"/>
      <c r="O611" s="38"/>
      <c r="P611" s="38"/>
      <c r="Q611" s="38"/>
      <c r="R611" s="38"/>
      <c r="S611" s="38"/>
      <c r="T611" s="38"/>
      <c r="U611" s="38"/>
      <c r="V611" s="38"/>
      <c r="W611" s="38"/>
      <c r="X611" s="38"/>
      <c r="Y611" s="38"/>
      <c r="Z611" s="38"/>
      <c r="AA611" s="38"/>
      <c r="AB611" s="38"/>
      <c r="AC611" s="38"/>
      <c r="AD611" s="38"/>
      <c r="AE611" s="38"/>
      <c r="AF611" s="38"/>
      <c r="AG611" s="38"/>
      <c r="AH611" s="38"/>
      <c r="AI611" s="38"/>
      <c r="AJ611" s="38"/>
      <c r="AK611" s="38"/>
      <c r="AL611" s="38"/>
      <c r="AM611" s="38"/>
      <c r="AN611" s="38"/>
      <c r="AO611" s="38"/>
      <c r="AP611" s="38"/>
      <c r="AQ611" s="38"/>
      <c r="AR611" s="38"/>
      <c r="AS611" s="38"/>
      <c r="AT611" s="38"/>
      <c r="AU611" s="38"/>
      <c r="AV611" s="38"/>
      <c r="AW611" s="38"/>
      <c r="AX611" s="38"/>
      <c r="AY611" s="38"/>
      <c r="AZ611" s="38"/>
      <c r="BA611" s="38"/>
      <c r="BB611" s="38"/>
      <c r="BC611" s="38"/>
      <c r="BD611" s="38"/>
      <c r="BE611" s="38"/>
      <c r="BF611" s="38"/>
      <c r="BG611" s="38"/>
      <c r="BH611" s="38"/>
      <c r="BI611" s="38"/>
      <c r="BJ611" s="38"/>
      <c r="BK611" s="38"/>
      <c r="BL611" s="38"/>
      <c r="BM611" s="38"/>
      <c r="BN611" s="38"/>
      <c r="BO611" s="38"/>
    </row>
    <row r="612" spans="1:67">
      <c r="A612" s="38"/>
      <c r="B612" s="44"/>
      <c r="C612" s="60" t="s">
        <v>1470</v>
      </c>
      <c r="D612" s="60"/>
      <c r="E612" s="61"/>
      <c r="F612" s="60"/>
      <c r="G612" s="76"/>
      <c r="H612" s="78"/>
      <c r="I612" s="38"/>
      <c r="J612" s="38"/>
      <c r="K612" s="38"/>
      <c r="L612" s="38"/>
      <c r="M612" s="38"/>
      <c r="N612" s="38"/>
      <c r="O612" s="38"/>
      <c r="P612" s="38"/>
      <c r="Q612" s="38"/>
      <c r="R612" s="38"/>
      <c r="S612" s="38"/>
      <c r="T612" s="38"/>
      <c r="U612" s="38"/>
      <c r="V612" s="38"/>
      <c r="W612" s="38"/>
      <c r="X612" s="38"/>
      <c r="Y612" s="38"/>
      <c r="Z612" s="38"/>
      <c r="AA612" s="38"/>
      <c r="AB612" s="38"/>
      <c r="AC612" s="38"/>
      <c r="AD612" s="38"/>
      <c r="AE612" s="38"/>
      <c r="AF612" s="38"/>
      <c r="AG612" s="38"/>
      <c r="AH612" s="38"/>
      <c r="AI612" s="38"/>
      <c r="AJ612" s="38"/>
      <c r="AK612" s="38"/>
      <c r="AL612" s="38"/>
      <c r="AM612" s="38"/>
      <c r="AN612" s="38"/>
      <c r="AO612" s="38"/>
      <c r="AP612" s="38"/>
      <c r="AQ612" s="38"/>
      <c r="AR612" s="38"/>
      <c r="AS612" s="38"/>
      <c r="AT612" s="38"/>
      <c r="AU612" s="38"/>
      <c r="AV612" s="38"/>
      <c r="AW612" s="38"/>
      <c r="AX612" s="38"/>
      <c r="AY612" s="38"/>
      <c r="AZ612" s="38"/>
      <c r="BA612" s="38"/>
      <c r="BB612" s="38"/>
      <c r="BC612" s="38"/>
      <c r="BD612" s="38"/>
      <c r="BE612" s="38"/>
      <c r="BF612" s="38"/>
      <c r="BG612" s="38"/>
      <c r="BH612" s="38"/>
      <c r="BI612" s="38"/>
      <c r="BJ612" s="38"/>
      <c r="BK612" s="38"/>
      <c r="BL612" s="38"/>
      <c r="BM612" s="38"/>
      <c r="BN612" s="38"/>
      <c r="BO612" s="38"/>
    </row>
    <row r="613" spans="1:67">
      <c r="A613" s="38"/>
      <c r="B613" s="44"/>
      <c r="C613" s="60" t="s">
        <v>1471</v>
      </c>
      <c r="D613" s="60"/>
      <c r="E613" s="61"/>
      <c r="F613" s="60"/>
      <c r="G613" s="76"/>
      <c r="H613" s="78"/>
      <c r="I613" s="38"/>
      <c r="J613" s="38"/>
      <c r="K613" s="38"/>
      <c r="L613" s="38"/>
      <c r="M613" s="38"/>
      <c r="N613" s="38"/>
      <c r="O613" s="38"/>
      <c r="P613" s="38"/>
      <c r="Q613" s="38"/>
      <c r="R613" s="38"/>
      <c r="S613" s="38"/>
      <c r="T613" s="38"/>
      <c r="U613" s="38"/>
      <c r="V613" s="38"/>
      <c r="W613" s="38"/>
      <c r="X613" s="38"/>
      <c r="Y613" s="38"/>
      <c r="Z613" s="38"/>
      <c r="AA613" s="38"/>
      <c r="AB613" s="38"/>
      <c r="AC613" s="38"/>
      <c r="AD613" s="38"/>
      <c r="AE613" s="38"/>
      <c r="AF613" s="38"/>
      <c r="AG613" s="38"/>
      <c r="AH613" s="38"/>
      <c r="AI613" s="38"/>
      <c r="AJ613" s="38"/>
      <c r="AK613" s="38"/>
      <c r="AL613" s="38"/>
      <c r="AM613" s="38"/>
      <c r="AN613" s="38"/>
      <c r="AO613" s="38"/>
      <c r="AP613" s="38"/>
      <c r="AQ613" s="38"/>
      <c r="AR613" s="38"/>
      <c r="AS613" s="38"/>
      <c r="AT613" s="38"/>
      <c r="AU613" s="38"/>
      <c r="AV613" s="38"/>
      <c r="AW613" s="38"/>
      <c r="AX613" s="38"/>
      <c r="AY613" s="38"/>
      <c r="AZ613" s="38"/>
      <c r="BA613" s="38"/>
      <c r="BB613" s="38"/>
      <c r="BC613" s="38"/>
      <c r="BD613" s="38"/>
      <c r="BE613" s="38"/>
      <c r="BF613" s="38"/>
      <c r="BG613" s="38"/>
      <c r="BH613" s="38"/>
      <c r="BI613" s="38"/>
      <c r="BJ613" s="38"/>
      <c r="BK613" s="38"/>
      <c r="BL613" s="38"/>
      <c r="BM613" s="38"/>
      <c r="BN613" s="38"/>
      <c r="BO613" s="38"/>
    </row>
    <row r="614" spans="1:67">
      <c r="A614" s="38"/>
      <c r="B614" s="44"/>
      <c r="C614" s="60" t="s">
        <v>1472</v>
      </c>
      <c r="D614" s="60"/>
      <c r="E614" s="61"/>
      <c r="F614" s="60"/>
      <c r="G614" s="76"/>
      <c r="H614" s="78"/>
      <c r="I614" s="38"/>
      <c r="J614" s="38"/>
      <c r="K614" s="38"/>
      <c r="L614" s="38"/>
      <c r="M614" s="38"/>
      <c r="N614" s="38"/>
      <c r="O614" s="38"/>
      <c r="P614" s="38"/>
      <c r="Q614" s="38"/>
      <c r="R614" s="38"/>
      <c r="S614" s="38"/>
      <c r="T614" s="38"/>
      <c r="U614" s="38"/>
      <c r="V614" s="38"/>
      <c r="W614" s="38"/>
      <c r="X614" s="38"/>
      <c r="Y614" s="38"/>
      <c r="Z614" s="38"/>
      <c r="AA614" s="38"/>
      <c r="AB614" s="38"/>
      <c r="AC614" s="38"/>
      <c r="AD614" s="38"/>
      <c r="AE614" s="38"/>
      <c r="AF614" s="38"/>
      <c r="AG614" s="38"/>
      <c r="AH614" s="38"/>
      <c r="AI614" s="38"/>
      <c r="AJ614" s="38"/>
      <c r="AK614" s="38"/>
      <c r="AL614" s="38"/>
      <c r="AM614" s="38"/>
      <c r="AN614" s="38"/>
      <c r="AO614" s="38"/>
      <c r="AP614" s="38"/>
      <c r="AQ614" s="38"/>
      <c r="AR614" s="38"/>
      <c r="AS614" s="38"/>
      <c r="AT614" s="38"/>
      <c r="AU614" s="38"/>
      <c r="AV614" s="38"/>
      <c r="AW614" s="38"/>
      <c r="AX614" s="38"/>
      <c r="AY614" s="38"/>
      <c r="AZ614" s="38"/>
      <c r="BA614" s="38"/>
      <c r="BB614" s="38"/>
      <c r="BC614" s="38"/>
      <c r="BD614" s="38"/>
      <c r="BE614" s="38"/>
      <c r="BF614" s="38"/>
      <c r="BG614" s="38"/>
      <c r="BH614" s="38"/>
      <c r="BI614" s="38"/>
      <c r="BJ614" s="38"/>
      <c r="BK614" s="38"/>
      <c r="BL614" s="38"/>
      <c r="BM614" s="38"/>
      <c r="BN614" s="38"/>
      <c r="BO614" s="38"/>
    </row>
    <row r="615" spans="1:67">
      <c r="A615" s="38"/>
      <c r="B615" s="44"/>
      <c r="C615" s="60" t="s">
        <v>1473</v>
      </c>
      <c r="D615" s="60"/>
      <c r="E615" s="61"/>
      <c r="F615" s="60"/>
      <c r="G615" s="76"/>
      <c r="H615" s="78"/>
      <c r="I615" s="38"/>
      <c r="J615" s="38"/>
      <c r="K615" s="38"/>
      <c r="L615" s="38"/>
      <c r="M615" s="38"/>
      <c r="N615" s="38"/>
      <c r="O615" s="38"/>
      <c r="P615" s="38"/>
      <c r="Q615" s="38"/>
      <c r="R615" s="38"/>
      <c r="S615" s="38"/>
      <c r="T615" s="38"/>
      <c r="U615" s="38"/>
      <c r="V615" s="38"/>
      <c r="W615" s="38"/>
      <c r="X615" s="38"/>
      <c r="Y615" s="38"/>
      <c r="Z615" s="38"/>
      <c r="AA615" s="38"/>
      <c r="AB615" s="38"/>
      <c r="AC615" s="38"/>
      <c r="AD615" s="38"/>
      <c r="AE615" s="38"/>
      <c r="AF615" s="38"/>
      <c r="AG615" s="38"/>
      <c r="AH615" s="38"/>
      <c r="AI615" s="38"/>
      <c r="AJ615" s="38"/>
      <c r="AK615" s="38"/>
      <c r="AL615" s="38"/>
      <c r="AM615" s="38"/>
      <c r="AN615" s="38"/>
      <c r="AO615" s="38"/>
      <c r="AP615" s="38"/>
      <c r="AQ615" s="38"/>
      <c r="AR615" s="38"/>
      <c r="AS615" s="38"/>
      <c r="AT615" s="38"/>
      <c r="AU615" s="38"/>
      <c r="AV615" s="38"/>
      <c r="AW615" s="38"/>
      <c r="AX615" s="38"/>
      <c r="AY615" s="38"/>
      <c r="AZ615" s="38"/>
      <c r="BA615" s="38"/>
      <c r="BB615" s="38"/>
      <c r="BC615" s="38"/>
      <c r="BD615" s="38"/>
      <c r="BE615" s="38"/>
      <c r="BF615" s="38"/>
      <c r="BG615" s="38"/>
      <c r="BH615" s="38"/>
      <c r="BI615" s="38"/>
      <c r="BJ615" s="38"/>
      <c r="BK615" s="38"/>
      <c r="BL615" s="38"/>
      <c r="BM615" s="38"/>
      <c r="BN615" s="38"/>
      <c r="BO615" s="38"/>
    </row>
    <row r="616" spans="1:67">
      <c r="A616" s="38"/>
      <c r="B616" s="38"/>
      <c r="C616" s="60" t="s">
        <v>1474</v>
      </c>
      <c r="D616" s="60"/>
      <c r="E616" s="61"/>
      <c r="F616" s="60"/>
      <c r="G616" s="76"/>
      <c r="H616" s="78"/>
      <c r="I616" s="38"/>
      <c r="J616" s="38"/>
      <c r="K616" s="38"/>
      <c r="L616" s="38"/>
      <c r="M616" s="38"/>
      <c r="N616" s="38"/>
      <c r="O616" s="38"/>
      <c r="P616" s="38"/>
      <c r="Q616" s="38"/>
      <c r="R616" s="38"/>
      <c r="S616" s="38"/>
      <c r="T616" s="38"/>
      <c r="U616" s="38"/>
      <c r="V616" s="38"/>
      <c r="W616" s="38"/>
      <c r="X616" s="38"/>
      <c r="Y616" s="38"/>
      <c r="Z616" s="38"/>
      <c r="AA616" s="38"/>
      <c r="AB616" s="38"/>
      <c r="AC616" s="38"/>
      <c r="AD616" s="38"/>
      <c r="AE616" s="38"/>
      <c r="AF616" s="38"/>
      <c r="AG616" s="38"/>
      <c r="AH616" s="38"/>
      <c r="AI616" s="38"/>
      <c r="AJ616" s="38"/>
      <c r="AK616" s="38"/>
      <c r="AL616" s="38"/>
      <c r="AM616" s="38"/>
      <c r="AN616" s="38"/>
      <c r="AO616" s="38"/>
      <c r="AP616" s="38"/>
      <c r="AQ616" s="38"/>
      <c r="AR616" s="38"/>
      <c r="AS616" s="38"/>
      <c r="AT616" s="38"/>
      <c r="AU616" s="38"/>
      <c r="AV616" s="38"/>
      <c r="AW616" s="38"/>
      <c r="AX616" s="38"/>
      <c r="AY616" s="38"/>
      <c r="AZ616" s="38"/>
      <c r="BA616" s="38"/>
      <c r="BB616" s="38"/>
      <c r="BC616" s="38"/>
      <c r="BD616" s="38"/>
      <c r="BE616" s="38"/>
      <c r="BF616" s="38"/>
      <c r="BG616" s="38"/>
      <c r="BH616" s="38"/>
      <c r="BI616" s="38"/>
      <c r="BJ616" s="38"/>
      <c r="BK616" s="38"/>
      <c r="BL616" s="38"/>
      <c r="BM616" s="38"/>
      <c r="BN616" s="38"/>
      <c r="BO616" s="38"/>
    </row>
    <row r="617" spans="1:67">
      <c r="A617" s="38"/>
      <c r="B617" s="38"/>
      <c r="C617" s="60" t="s">
        <v>1475</v>
      </c>
      <c r="D617" s="60"/>
      <c r="E617" s="61"/>
      <c r="F617" s="60"/>
      <c r="G617" s="76"/>
      <c r="H617" s="78"/>
      <c r="I617" s="38"/>
      <c r="J617" s="38"/>
      <c r="K617" s="38"/>
      <c r="L617" s="38"/>
      <c r="M617" s="38"/>
      <c r="N617" s="38"/>
      <c r="O617" s="38"/>
      <c r="P617" s="38"/>
      <c r="Q617" s="38"/>
      <c r="R617" s="38"/>
      <c r="S617" s="38"/>
      <c r="T617" s="38"/>
      <c r="U617" s="38"/>
      <c r="V617" s="38"/>
      <c r="W617" s="38"/>
      <c r="X617" s="38"/>
      <c r="Y617" s="38"/>
      <c r="Z617" s="38"/>
      <c r="AA617" s="38"/>
      <c r="AB617" s="38"/>
      <c r="AC617" s="38"/>
      <c r="AD617" s="38"/>
      <c r="AE617" s="38"/>
      <c r="AF617" s="38"/>
      <c r="AG617" s="38"/>
      <c r="AH617" s="38"/>
      <c r="AI617" s="38"/>
      <c r="AJ617" s="38"/>
      <c r="AK617" s="38"/>
      <c r="AL617" s="38"/>
      <c r="AM617" s="38"/>
      <c r="AN617" s="38"/>
      <c r="AO617" s="38"/>
      <c r="AP617" s="38"/>
      <c r="AQ617" s="38"/>
      <c r="AR617" s="38"/>
      <c r="AS617" s="38"/>
      <c r="AT617" s="38"/>
      <c r="AU617" s="38"/>
      <c r="AV617" s="38"/>
      <c r="AW617" s="38"/>
      <c r="AX617" s="38"/>
      <c r="AY617" s="38"/>
      <c r="AZ617" s="38"/>
      <c r="BA617" s="38"/>
      <c r="BB617" s="38"/>
      <c r="BC617" s="38"/>
      <c r="BD617" s="38"/>
      <c r="BE617" s="38"/>
      <c r="BF617" s="38"/>
      <c r="BG617" s="38"/>
      <c r="BH617" s="38"/>
      <c r="BI617" s="38"/>
      <c r="BJ617" s="38"/>
      <c r="BK617" s="38"/>
      <c r="BL617" s="38"/>
      <c r="BM617" s="38"/>
      <c r="BN617" s="38"/>
      <c r="BO617" s="38"/>
    </row>
    <row r="618" spans="1:67">
      <c r="A618" s="38"/>
      <c r="B618" s="44"/>
      <c r="C618" s="60" t="s">
        <v>1476</v>
      </c>
      <c r="D618" s="60"/>
      <c r="E618" s="61"/>
      <c r="F618" s="60"/>
      <c r="G618" s="76"/>
      <c r="H618" s="78"/>
      <c r="I618" s="38"/>
      <c r="J618" s="38"/>
      <c r="K618" s="38"/>
      <c r="L618" s="38"/>
      <c r="M618" s="38"/>
      <c r="N618" s="38"/>
      <c r="O618" s="38"/>
      <c r="P618" s="38"/>
      <c r="Q618" s="38"/>
      <c r="R618" s="38"/>
      <c r="S618" s="38"/>
      <c r="T618" s="38"/>
      <c r="U618" s="38"/>
      <c r="V618" s="38"/>
      <c r="W618" s="38"/>
      <c r="X618" s="38"/>
      <c r="Y618" s="38"/>
      <c r="Z618" s="38"/>
      <c r="AA618" s="38"/>
      <c r="AB618" s="38"/>
      <c r="AC618" s="38"/>
      <c r="AD618" s="38"/>
      <c r="AE618" s="38"/>
      <c r="AF618" s="38"/>
      <c r="AG618" s="38"/>
      <c r="AH618" s="38"/>
      <c r="AI618" s="38"/>
      <c r="AJ618" s="38"/>
      <c r="AK618" s="38"/>
      <c r="AL618" s="38"/>
      <c r="AM618" s="38"/>
      <c r="AN618" s="38"/>
      <c r="AO618" s="38"/>
      <c r="AP618" s="38"/>
      <c r="AQ618" s="38"/>
      <c r="AR618" s="38"/>
      <c r="AS618" s="38"/>
      <c r="AT618" s="38"/>
      <c r="AU618" s="38"/>
      <c r="AV618" s="38"/>
      <c r="AW618" s="38"/>
      <c r="AX618" s="38"/>
      <c r="AY618" s="38"/>
      <c r="AZ618" s="38"/>
      <c r="BA618" s="38"/>
      <c r="BB618" s="38"/>
      <c r="BC618" s="38"/>
      <c r="BD618" s="38"/>
      <c r="BE618" s="38"/>
      <c r="BF618" s="38"/>
      <c r="BG618" s="38"/>
      <c r="BH618" s="38"/>
      <c r="BI618" s="38"/>
      <c r="BJ618" s="38"/>
      <c r="BK618" s="38"/>
      <c r="BL618" s="38"/>
      <c r="BM618" s="38"/>
      <c r="BN618" s="38"/>
      <c r="BO618" s="38"/>
    </row>
    <row r="619" spans="1:67">
      <c r="A619" s="38"/>
      <c r="B619" s="38"/>
      <c r="C619" s="60" t="s">
        <v>1477</v>
      </c>
      <c r="D619" s="60"/>
      <c r="E619" s="61"/>
      <c r="F619" s="60"/>
      <c r="G619" s="76"/>
      <c r="H619" s="78"/>
      <c r="I619" s="38"/>
      <c r="J619" s="38"/>
      <c r="K619" s="38"/>
      <c r="L619" s="38"/>
      <c r="M619" s="38"/>
      <c r="N619" s="38"/>
      <c r="O619" s="38"/>
      <c r="P619" s="38"/>
      <c r="Q619" s="38"/>
      <c r="R619" s="38"/>
      <c r="S619" s="38"/>
      <c r="T619" s="38"/>
      <c r="U619" s="38"/>
      <c r="V619" s="38"/>
      <c r="W619" s="38"/>
      <c r="X619" s="38"/>
      <c r="Y619" s="38"/>
      <c r="Z619" s="38"/>
      <c r="AA619" s="38"/>
      <c r="AB619" s="38"/>
      <c r="AC619" s="38"/>
      <c r="AD619" s="38"/>
      <c r="AE619" s="38"/>
      <c r="AF619" s="38"/>
      <c r="AG619" s="38"/>
      <c r="AH619" s="38"/>
      <c r="AI619" s="38"/>
      <c r="AJ619" s="38"/>
      <c r="AK619" s="38"/>
      <c r="AL619" s="38"/>
      <c r="AM619" s="38"/>
      <c r="AN619" s="38"/>
      <c r="AO619" s="38"/>
      <c r="AP619" s="38"/>
      <c r="AQ619" s="38"/>
      <c r="AR619" s="38"/>
      <c r="AS619" s="38"/>
      <c r="AT619" s="38"/>
      <c r="AU619" s="38"/>
      <c r="AV619" s="38"/>
      <c r="AW619" s="38"/>
      <c r="AX619" s="38"/>
      <c r="AY619" s="38"/>
      <c r="AZ619" s="38"/>
      <c r="BA619" s="38"/>
      <c r="BB619" s="38"/>
      <c r="BC619" s="38"/>
      <c r="BD619" s="38"/>
      <c r="BE619" s="38"/>
      <c r="BF619" s="38"/>
      <c r="BG619" s="38"/>
      <c r="BH619" s="38"/>
      <c r="BI619" s="38"/>
      <c r="BJ619" s="38"/>
      <c r="BK619" s="38"/>
      <c r="BL619" s="38"/>
      <c r="BM619" s="38"/>
      <c r="BN619" s="38"/>
      <c r="BO619" s="38"/>
    </row>
    <row r="620" spans="1:67">
      <c r="A620" s="38"/>
      <c r="B620" s="44"/>
      <c r="C620" s="60" t="s">
        <v>1478</v>
      </c>
      <c r="D620" s="60"/>
      <c r="E620" s="61"/>
      <c r="F620" s="60"/>
      <c r="G620" s="76"/>
      <c r="H620" s="78"/>
      <c r="I620" s="38"/>
      <c r="J620" s="38"/>
      <c r="K620" s="38"/>
      <c r="L620" s="38"/>
      <c r="M620" s="38"/>
      <c r="N620" s="38"/>
      <c r="O620" s="38"/>
      <c r="P620" s="38"/>
      <c r="Q620" s="38"/>
      <c r="R620" s="38"/>
      <c r="S620" s="38"/>
      <c r="T620" s="38"/>
      <c r="U620" s="38"/>
      <c r="V620" s="38"/>
      <c r="W620" s="38"/>
      <c r="X620" s="38"/>
      <c r="Y620" s="38"/>
      <c r="Z620" s="38"/>
      <c r="AA620" s="38"/>
      <c r="AB620" s="38"/>
      <c r="AC620" s="38"/>
      <c r="AD620" s="38"/>
      <c r="AE620" s="38"/>
      <c r="AF620" s="38"/>
      <c r="AG620" s="38"/>
      <c r="AH620" s="38"/>
      <c r="AI620" s="38"/>
      <c r="AJ620" s="38"/>
      <c r="AK620" s="38"/>
      <c r="AL620" s="38"/>
      <c r="AM620" s="38"/>
      <c r="AN620" s="38"/>
      <c r="AO620" s="38"/>
      <c r="AP620" s="38"/>
      <c r="AQ620" s="38"/>
      <c r="AR620" s="38"/>
      <c r="AS620" s="38"/>
      <c r="AT620" s="38"/>
      <c r="AU620" s="38"/>
      <c r="AV620" s="38"/>
      <c r="AW620" s="38"/>
      <c r="AX620" s="38"/>
      <c r="AY620" s="38"/>
      <c r="AZ620" s="38"/>
      <c r="BA620" s="38"/>
      <c r="BB620" s="38"/>
      <c r="BC620" s="38"/>
      <c r="BD620" s="38"/>
      <c r="BE620" s="38"/>
      <c r="BF620" s="38"/>
      <c r="BG620" s="38"/>
      <c r="BH620" s="38"/>
      <c r="BI620" s="38"/>
      <c r="BJ620" s="38"/>
      <c r="BK620" s="38"/>
      <c r="BL620" s="38"/>
      <c r="BM620" s="38"/>
      <c r="BN620" s="38"/>
      <c r="BO620" s="38"/>
    </row>
    <row r="621" spans="1:67">
      <c r="A621" s="38"/>
      <c r="B621" s="44"/>
      <c r="C621" s="60" t="s">
        <v>1479</v>
      </c>
      <c r="D621" s="60"/>
      <c r="E621" s="61"/>
      <c r="F621" s="60"/>
      <c r="G621" s="76"/>
      <c r="H621" s="78"/>
      <c r="I621" s="38"/>
      <c r="J621" s="38"/>
      <c r="K621" s="38"/>
      <c r="L621" s="38"/>
      <c r="M621" s="38"/>
      <c r="N621" s="38"/>
      <c r="O621" s="38"/>
      <c r="P621" s="38"/>
      <c r="Q621" s="38"/>
      <c r="R621" s="38"/>
      <c r="S621" s="38"/>
      <c r="T621" s="38"/>
      <c r="U621" s="38"/>
      <c r="V621" s="38"/>
      <c r="W621" s="38"/>
      <c r="X621" s="38"/>
      <c r="Y621" s="38"/>
      <c r="Z621" s="38"/>
      <c r="AA621" s="38"/>
      <c r="AB621" s="38"/>
      <c r="AC621" s="38"/>
      <c r="AD621" s="38"/>
      <c r="AE621" s="38"/>
      <c r="AF621" s="38"/>
      <c r="AG621" s="38"/>
      <c r="AH621" s="38"/>
      <c r="AI621" s="38"/>
      <c r="AJ621" s="38"/>
      <c r="AK621" s="38"/>
      <c r="AL621" s="38"/>
      <c r="AM621" s="38"/>
      <c r="AN621" s="38"/>
      <c r="AO621" s="38"/>
      <c r="AP621" s="38"/>
      <c r="AQ621" s="38"/>
      <c r="AR621" s="38"/>
      <c r="AS621" s="38"/>
      <c r="AT621" s="38"/>
      <c r="AU621" s="38"/>
      <c r="AV621" s="38"/>
      <c r="AW621" s="38"/>
      <c r="AX621" s="38"/>
      <c r="AY621" s="38"/>
      <c r="AZ621" s="38"/>
      <c r="BA621" s="38"/>
      <c r="BB621" s="38"/>
      <c r="BC621" s="38"/>
      <c r="BD621" s="38"/>
      <c r="BE621" s="38"/>
      <c r="BF621" s="38"/>
      <c r="BG621" s="38"/>
      <c r="BH621" s="38"/>
      <c r="BI621" s="38"/>
      <c r="BJ621" s="38"/>
      <c r="BK621" s="38"/>
      <c r="BL621" s="38"/>
      <c r="BM621" s="38"/>
      <c r="BN621" s="38"/>
      <c r="BO621" s="38"/>
    </row>
    <row r="622" spans="1:67">
      <c r="A622" s="38"/>
      <c r="B622" s="38"/>
      <c r="C622" s="60" t="s">
        <v>1480</v>
      </c>
      <c r="D622" s="60"/>
      <c r="E622" s="61"/>
      <c r="F622" s="60"/>
      <c r="G622" s="76"/>
      <c r="H622" s="78"/>
      <c r="I622" s="38"/>
      <c r="J622" s="38"/>
      <c r="K622" s="38"/>
      <c r="L622" s="38"/>
      <c r="M622" s="38"/>
      <c r="N622" s="38"/>
      <c r="O622" s="38"/>
      <c r="P622" s="38"/>
      <c r="Q622" s="38"/>
      <c r="R622" s="38"/>
      <c r="S622" s="38"/>
      <c r="T622" s="38"/>
      <c r="U622" s="38"/>
      <c r="V622" s="38"/>
      <c r="W622" s="38"/>
      <c r="X622" s="38"/>
      <c r="Y622" s="38"/>
      <c r="Z622" s="38"/>
      <c r="AA622" s="38"/>
      <c r="AB622" s="38"/>
      <c r="AC622" s="38"/>
      <c r="AD622" s="38"/>
      <c r="AE622" s="38"/>
      <c r="AF622" s="38"/>
      <c r="AG622" s="38"/>
      <c r="AH622" s="38"/>
      <c r="AI622" s="38"/>
      <c r="AJ622" s="38"/>
      <c r="AK622" s="38"/>
      <c r="AL622" s="38"/>
      <c r="AM622" s="38"/>
      <c r="AN622" s="38"/>
      <c r="AO622" s="38"/>
      <c r="AP622" s="38"/>
      <c r="AQ622" s="38"/>
      <c r="AR622" s="38"/>
      <c r="AS622" s="38"/>
      <c r="AT622" s="38"/>
      <c r="AU622" s="38"/>
      <c r="AV622" s="38"/>
      <c r="AW622" s="38"/>
      <c r="AX622" s="38"/>
      <c r="AY622" s="38"/>
      <c r="AZ622" s="38"/>
      <c r="BA622" s="38"/>
      <c r="BB622" s="38"/>
      <c r="BC622" s="38"/>
      <c r="BD622" s="38"/>
      <c r="BE622" s="38"/>
      <c r="BF622" s="38"/>
      <c r="BG622" s="38"/>
      <c r="BH622" s="38"/>
      <c r="BI622" s="38"/>
      <c r="BJ622" s="38"/>
      <c r="BK622" s="38"/>
      <c r="BL622" s="38"/>
      <c r="BM622" s="38"/>
      <c r="BN622" s="38"/>
      <c r="BO622" s="38"/>
    </row>
    <row r="623" spans="1:67">
      <c r="A623" s="38"/>
      <c r="B623" s="44"/>
      <c r="C623" s="60" t="s">
        <v>1481</v>
      </c>
      <c r="D623" s="60"/>
      <c r="E623" s="61"/>
      <c r="F623" s="60"/>
      <c r="G623" s="76"/>
      <c r="H623" s="78"/>
      <c r="I623" s="38"/>
      <c r="J623" s="38"/>
      <c r="K623" s="38"/>
      <c r="L623" s="38"/>
      <c r="M623" s="38"/>
      <c r="N623" s="38"/>
      <c r="O623" s="38"/>
      <c r="P623" s="38"/>
      <c r="Q623" s="38"/>
      <c r="R623" s="38"/>
      <c r="S623" s="38"/>
      <c r="T623" s="38"/>
      <c r="U623" s="38"/>
      <c r="V623" s="38"/>
      <c r="W623" s="38"/>
      <c r="X623" s="38"/>
      <c r="Y623" s="38"/>
      <c r="Z623" s="38"/>
      <c r="AA623" s="38"/>
      <c r="AB623" s="38"/>
      <c r="AC623" s="38"/>
      <c r="AD623" s="38"/>
      <c r="AE623" s="38"/>
      <c r="AF623" s="38"/>
      <c r="AG623" s="38"/>
      <c r="AH623" s="38"/>
      <c r="AI623" s="38"/>
      <c r="AJ623" s="38"/>
      <c r="AK623" s="38"/>
      <c r="AL623" s="38"/>
      <c r="AM623" s="38"/>
      <c r="AN623" s="38"/>
      <c r="AO623" s="38"/>
      <c r="AP623" s="38"/>
      <c r="AQ623" s="38"/>
      <c r="AR623" s="38"/>
      <c r="AS623" s="38"/>
      <c r="AT623" s="38"/>
      <c r="AU623" s="38"/>
      <c r="AV623" s="38"/>
      <c r="AW623" s="38"/>
      <c r="AX623" s="38"/>
      <c r="AY623" s="38"/>
      <c r="AZ623" s="38"/>
      <c r="BA623" s="38"/>
      <c r="BB623" s="38"/>
      <c r="BC623" s="38"/>
      <c r="BD623" s="38"/>
      <c r="BE623" s="38"/>
      <c r="BF623" s="38"/>
      <c r="BG623" s="38"/>
      <c r="BH623" s="38"/>
      <c r="BI623" s="38"/>
      <c r="BJ623" s="38"/>
      <c r="BK623" s="38"/>
      <c r="BL623" s="38"/>
      <c r="BM623" s="38"/>
      <c r="BN623" s="38"/>
      <c r="BO623" s="38"/>
    </row>
    <row r="624" spans="1:67">
      <c r="A624" s="38"/>
      <c r="B624" s="38"/>
      <c r="C624" s="60" t="s">
        <v>1482</v>
      </c>
      <c r="D624" s="60"/>
      <c r="E624" s="61"/>
      <c r="F624" s="60"/>
      <c r="G624" s="76"/>
      <c r="H624" s="78"/>
      <c r="I624" s="38"/>
      <c r="J624" s="38"/>
      <c r="K624" s="38"/>
      <c r="L624" s="38"/>
      <c r="M624" s="38"/>
      <c r="N624" s="38"/>
      <c r="O624" s="38"/>
      <c r="P624" s="38"/>
      <c r="Q624" s="38"/>
      <c r="R624" s="38"/>
      <c r="S624" s="38"/>
      <c r="T624" s="38"/>
      <c r="U624" s="38"/>
      <c r="V624" s="38"/>
      <c r="W624" s="38"/>
      <c r="X624" s="38"/>
      <c r="Y624" s="38"/>
      <c r="Z624" s="38"/>
      <c r="AA624" s="38"/>
      <c r="AB624" s="38"/>
      <c r="AC624" s="38"/>
      <c r="AD624" s="38"/>
      <c r="AE624" s="38"/>
      <c r="AF624" s="38"/>
      <c r="AG624" s="38"/>
      <c r="AH624" s="38"/>
      <c r="AI624" s="38"/>
      <c r="AJ624" s="38"/>
      <c r="AK624" s="38"/>
      <c r="AL624" s="38"/>
      <c r="AM624" s="38"/>
      <c r="AN624" s="38"/>
      <c r="AO624" s="38"/>
      <c r="AP624" s="38"/>
      <c r="AQ624" s="38"/>
      <c r="AR624" s="38"/>
      <c r="AS624" s="38"/>
      <c r="AT624" s="38"/>
      <c r="AU624" s="38"/>
      <c r="AV624" s="38"/>
      <c r="AW624" s="38"/>
      <c r="AX624" s="38"/>
      <c r="AY624" s="38"/>
      <c r="AZ624" s="38"/>
      <c r="BA624" s="38"/>
      <c r="BB624" s="38"/>
      <c r="BC624" s="38"/>
      <c r="BD624" s="38"/>
      <c r="BE624" s="38"/>
      <c r="BF624" s="38"/>
      <c r="BG624" s="38"/>
      <c r="BH624" s="38"/>
      <c r="BI624" s="38"/>
      <c r="BJ624" s="38"/>
      <c r="BK624" s="38"/>
      <c r="BL624" s="38"/>
      <c r="BM624" s="38"/>
      <c r="BN624" s="38"/>
      <c r="BO624" s="38"/>
    </row>
    <row r="625" spans="1:67">
      <c r="A625" s="38"/>
      <c r="B625" s="38"/>
      <c r="C625" s="60" t="s">
        <v>1483</v>
      </c>
      <c r="D625" s="60"/>
      <c r="E625" s="61"/>
      <c r="F625" s="60"/>
      <c r="G625" s="76"/>
      <c r="H625" s="78"/>
      <c r="I625" s="38"/>
      <c r="J625" s="38"/>
      <c r="K625" s="38"/>
      <c r="L625" s="38"/>
      <c r="M625" s="38"/>
      <c r="N625" s="38"/>
      <c r="O625" s="38"/>
      <c r="P625" s="38"/>
      <c r="Q625" s="38"/>
      <c r="R625" s="38"/>
      <c r="S625" s="38"/>
      <c r="T625" s="38"/>
      <c r="U625" s="38"/>
      <c r="V625" s="38"/>
      <c r="W625" s="38"/>
      <c r="X625" s="38"/>
      <c r="Y625" s="38"/>
      <c r="Z625" s="38"/>
      <c r="AA625" s="38"/>
      <c r="AB625" s="38"/>
      <c r="AC625" s="38"/>
      <c r="AD625" s="38"/>
      <c r="AE625" s="38"/>
      <c r="AF625" s="38"/>
      <c r="AG625" s="38"/>
      <c r="AH625" s="38"/>
      <c r="AI625" s="38"/>
      <c r="AJ625" s="38"/>
      <c r="AK625" s="38"/>
      <c r="AL625" s="38"/>
      <c r="AM625" s="38"/>
      <c r="AN625" s="38"/>
      <c r="AO625" s="38"/>
      <c r="AP625" s="38"/>
      <c r="AQ625" s="38"/>
      <c r="AR625" s="38"/>
      <c r="AS625" s="38"/>
      <c r="AT625" s="38"/>
      <c r="AU625" s="38"/>
      <c r="AV625" s="38"/>
      <c r="AW625" s="38"/>
      <c r="AX625" s="38"/>
      <c r="AY625" s="38"/>
      <c r="AZ625" s="38"/>
      <c r="BA625" s="38"/>
      <c r="BB625" s="38"/>
      <c r="BC625" s="38"/>
      <c r="BD625" s="38"/>
      <c r="BE625" s="38"/>
      <c r="BF625" s="38"/>
      <c r="BG625" s="38"/>
      <c r="BH625" s="38"/>
      <c r="BI625" s="38"/>
      <c r="BJ625" s="38"/>
      <c r="BK625" s="38"/>
      <c r="BL625" s="38"/>
      <c r="BM625" s="38"/>
      <c r="BN625" s="38"/>
      <c r="BO625" s="38"/>
    </row>
    <row r="626" spans="1:67">
      <c r="A626" s="38"/>
      <c r="B626" s="38"/>
      <c r="C626" s="60" t="s">
        <v>1484</v>
      </c>
      <c r="D626" s="60"/>
      <c r="E626" s="61"/>
      <c r="F626" s="60"/>
      <c r="G626" s="76"/>
      <c r="H626" s="78"/>
      <c r="I626" s="38"/>
      <c r="J626" s="38"/>
      <c r="K626" s="38"/>
      <c r="L626" s="38"/>
      <c r="M626" s="38"/>
      <c r="N626" s="38"/>
      <c r="O626" s="38"/>
      <c r="P626" s="38"/>
      <c r="Q626" s="38"/>
      <c r="R626" s="38"/>
      <c r="S626" s="38"/>
      <c r="T626" s="38"/>
      <c r="U626" s="38"/>
      <c r="V626" s="38"/>
      <c r="W626" s="38"/>
      <c r="X626" s="38"/>
      <c r="Y626" s="38"/>
      <c r="Z626" s="38"/>
      <c r="AA626" s="38"/>
      <c r="AB626" s="38"/>
      <c r="AC626" s="38"/>
      <c r="AD626" s="38"/>
      <c r="AE626" s="38"/>
      <c r="AF626" s="38"/>
      <c r="AG626" s="38"/>
      <c r="AH626" s="38"/>
      <c r="AI626" s="38"/>
      <c r="AJ626" s="38"/>
      <c r="AK626" s="38"/>
      <c r="AL626" s="38"/>
      <c r="AM626" s="38"/>
      <c r="AN626" s="38"/>
      <c r="AO626" s="38"/>
      <c r="AP626" s="38"/>
      <c r="AQ626" s="38"/>
      <c r="AR626" s="38"/>
      <c r="AS626" s="38"/>
      <c r="AT626" s="38"/>
      <c r="AU626" s="38"/>
      <c r="AV626" s="38"/>
      <c r="AW626" s="38"/>
      <c r="AX626" s="38"/>
      <c r="AY626" s="38"/>
      <c r="AZ626" s="38"/>
      <c r="BA626" s="38"/>
      <c r="BB626" s="38"/>
      <c r="BC626" s="38"/>
      <c r="BD626" s="38"/>
      <c r="BE626" s="38"/>
      <c r="BF626" s="38"/>
      <c r="BG626" s="38"/>
      <c r="BH626" s="38"/>
      <c r="BI626" s="38"/>
      <c r="BJ626" s="38"/>
      <c r="BK626" s="38"/>
      <c r="BL626" s="38"/>
      <c r="BM626" s="38"/>
      <c r="BN626" s="38"/>
      <c r="BO626" s="38"/>
    </row>
    <row r="627" spans="1:67">
      <c r="A627" s="38"/>
      <c r="B627" s="44"/>
      <c r="C627" s="60" t="s">
        <v>1485</v>
      </c>
      <c r="D627" s="60"/>
      <c r="E627" s="61"/>
      <c r="F627" s="60"/>
      <c r="G627" s="76"/>
      <c r="H627" s="78"/>
      <c r="I627" s="38"/>
      <c r="J627" s="38"/>
      <c r="K627" s="38"/>
      <c r="L627" s="38"/>
      <c r="M627" s="38"/>
      <c r="N627" s="38"/>
      <c r="O627" s="38"/>
      <c r="P627" s="38"/>
      <c r="Q627" s="38"/>
      <c r="R627" s="38"/>
      <c r="S627" s="38"/>
      <c r="T627" s="38"/>
      <c r="U627" s="38"/>
      <c r="V627" s="38"/>
      <c r="W627" s="38"/>
      <c r="X627" s="38"/>
      <c r="Y627" s="38"/>
      <c r="Z627" s="38"/>
      <c r="AA627" s="38"/>
      <c r="AB627" s="38"/>
      <c r="AC627" s="38"/>
      <c r="AD627" s="38"/>
      <c r="AE627" s="38"/>
      <c r="AF627" s="38"/>
      <c r="AG627" s="38"/>
      <c r="AH627" s="38"/>
      <c r="AI627" s="38"/>
      <c r="AJ627" s="38"/>
      <c r="AK627" s="38"/>
      <c r="AL627" s="38"/>
      <c r="AM627" s="38"/>
      <c r="AN627" s="38"/>
      <c r="AO627" s="38"/>
      <c r="AP627" s="38"/>
      <c r="AQ627" s="38"/>
      <c r="AR627" s="38"/>
      <c r="AS627" s="38"/>
      <c r="AT627" s="38"/>
      <c r="AU627" s="38"/>
      <c r="AV627" s="38"/>
      <c r="AW627" s="38"/>
      <c r="AX627" s="38"/>
      <c r="AY627" s="38"/>
      <c r="AZ627" s="38"/>
      <c r="BA627" s="38"/>
      <c r="BB627" s="38"/>
      <c r="BC627" s="38"/>
      <c r="BD627" s="38"/>
      <c r="BE627" s="38"/>
      <c r="BF627" s="38"/>
      <c r="BG627" s="38"/>
      <c r="BH627" s="38"/>
      <c r="BI627" s="38"/>
      <c r="BJ627" s="38"/>
      <c r="BK627" s="38"/>
      <c r="BL627" s="38"/>
      <c r="BM627" s="38"/>
      <c r="BN627" s="38"/>
      <c r="BO627" s="38"/>
    </row>
    <row r="628" spans="1:67">
      <c r="A628" s="38"/>
      <c r="B628" s="44"/>
      <c r="C628" s="60" t="s">
        <v>1486</v>
      </c>
      <c r="D628" s="60"/>
      <c r="E628" s="61"/>
      <c r="F628" s="60"/>
      <c r="G628" s="76"/>
      <c r="H628" s="78"/>
      <c r="I628" s="38"/>
      <c r="J628" s="38"/>
      <c r="K628" s="38"/>
      <c r="L628" s="38"/>
      <c r="M628" s="38"/>
      <c r="N628" s="38"/>
      <c r="O628" s="38"/>
      <c r="P628" s="38"/>
      <c r="Q628" s="38"/>
      <c r="R628" s="38"/>
      <c r="S628" s="38"/>
      <c r="T628" s="38"/>
      <c r="U628" s="38"/>
      <c r="V628" s="38"/>
      <c r="W628" s="38"/>
      <c r="X628" s="38"/>
      <c r="Y628" s="38"/>
      <c r="Z628" s="38"/>
      <c r="AA628" s="38"/>
      <c r="AB628" s="38"/>
      <c r="AC628" s="38"/>
      <c r="AD628" s="38"/>
      <c r="AE628" s="38"/>
      <c r="AF628" s="38"/>
      <c r="AG628" s="38"/>
      <c r="AH628" s="38"/>
      <c r="AI628" s="38"/>
      <c r="AJ628" s="38"/>
      <c r="AK628" s="38"/>
      <c r="AL628" s="38"/>
      <c r="AM628" s="38"/>
      <c r="AN628" s="38"/>
      <c r="AO628" s="38"/>
      <c r="AP628" s="38"/>
      <c r="AQ628" s="38"/>
      <c r="AR628" s="38"/>
      <c r="AS628" s="38"/>
      <c r="AT628" s="38"/>
      <c r="AU628" s="38"/>
      <c r="AV628" s="38"/>
      <c r="AW628" s="38"/>
      <c r="AX628" s="38"/>
      <c r="AY628" s="38"/>
      <c r="AZ628" s="38"/>
      <c r="BA628" s="38"/>
      <c r="BB628" s="38"/>
      <c r="BC628" s="38"/>
      <c r="BD628" s="38"/>
      <c r="BE628" s="38"/>
      <c r="BF628" s="38"/>
      <c r="BG628" s="38"/>
      <c r="BH628" s="38"/>
      <c r="BI628" s="38"/>
      <c r="BJ628" s="38"/>
      <c r="BK628" s="38"/>
      <c r="BL628" s="38"/>
      <c r="BM628" s="38"/>
      <c r="BN628" s="38"/>
      <c r="BO628" s="38"/>
    </row>
    <row r="629" spans="1:67">
      <c r="A629" s="38"/>
      <c r="B629" s="38"/>
      <c r="C629" s="60" t="s">
        <v>1487</v>
      </c>
      <c r="D629" s="60"/>
      <c r="E629" s="61"/>
      <c r="F629" s="60"/>
      <c r="G629" s="76"/>
      <c r="H629" s="78"/>
      <c r="I629" s="38"/>
      <c r="J629" s="38"/>
      <c r="K629" s="38"/>
      <c r="L629" s="38"/>
      <c r="M629" s="38"/>
      <c r="N629" s="38"/>
      <c r="O629" s="38"/>
      <c r="P629" s="38"/>
      <c r="Q629" s="38"/>
      <c r="R629" s="38"/>
      <c r="S629" s="38"/>
      <c r="T629" s="38"/>
      <c r="U629" s="38"/>
      <c r="V629" s="38"/>
      <c r="W629" s="38"/>
      <c r="X629" s="38"/>
      <c r="Y629" s="38"/>
      <c r="Z629" s="38"/>
      <c r="AA629" s="38"/>
      <c r="AB629" s="38"/>
      <c r="AC629" s="38"/>
      <c r="AD629" s="38"/>
      <c r="AE629" s="38"/>
      <c r="AF629" s="38"/>
      <c r="AG629" s="38"/>
      <c r="AH629" s="38"/>
      <c r="AI629" s="38"/>
      <c r="AJ629" s="38"/>
      <c r="AK629" s="38"/>
      <c r="AL629" s="38"/>
      <c r="AM629" s="38"/>
      <c r="AN629" s="38"/>
      <c r="AO629" s="38"/>
      <c r="AP629" s="38"/>
      <c r="AQ629" s="38"/>
      <c r="AR629" s="38"/>
      <c r="AS629" s="38"/>
      <c r="AT629" s="38"/>
      <c r="AU629" s="38"/>
      <c r="AV629" s="38"/>
      <c r="AW629" s="38"/>
      <c r="AX629" s="38"/>
      <c r="AY629" s="38"/>
      <c r="AZ629" s="38"/>
      <c r="BA629" s="38"/>
      <c r="BB629" s="38"/>
      <c r="BC629" s="38"/>
      <c r="BD629" s="38"/>
      <c r="BE629" s="38"/>
      <c r="BF629" s="38"/>
      <c r="BG629" s="38"/>
      <c r="BH629" s="38"/>
      <c r="BI629" s="38"/>
      <c r="BJ629" s="38"/>
      <c r="BK629" s="38"/>
      <c r="BL629" s="38"/>
      <c r="BM629" s="38"/>
      <c r="BN629" s="38"/>
      <c r="BO629" s="38"/>
    </row>
    <row r="630" spans="1:67">
      <c r="A630" s="38"/>
      <c r="B630" s="38"/>
      <c r="C630" s="60" t="s">
        <v>1488</v>
      </c>
      <c r="D630" s="60"/>
      <c r="E630" s="61"/>
      <c r="F630" s="60"/>
      <c r="G630" s="76"/>
      <c r="H630" s="78"/>
      <c r="I630" s="38"/>
      <c r="J630" s="38"/>
      <c r="K630" s="38"/>
      <c r="L630" s="38"/>
      <c r="M630" s="38"/>
      <c r="N630" s="38"/>
      <c r="O630" s="38"/>
      <c r="P630" s="38"/>
      <c r="Q630" s="38"/>
      <c r="R630" s="38"/>
      <c r="S630" s="38"/>
      <c r="T630" s="38"/>
      <c r="U630" s="38"/>
      <c r="V630" s="38"/>
      <c r="W630" s="38"/>
      <c r="X630" s="38"/>
      <c r="Y630" s="38"/>
      <c r="Z630" s="38"/>
      <c r="AA630" s="38"/>
      <c r="AB630" s="38"/>
      <c r="AC630" s="38"/>
      <c r="AD630" s="38"/>
      <c r="AE630" s="38"/>
      <c r="AF630" s="38"/>
      <c r="AG630" s="38"/>
      <c r="AH630" s="38"/>
      <c r="AI630" s="38"/>
      <c r="AJ630" s="38"/>
      <c r="AK630" s="38"/>
      <c r="AL630" s="38"/>
      <c r="AM630" s="38"/>
      <c r="AN630" s="38"/>
      <c r="AO630" s="38"/>
      <c r="AP630" s="38"/>
      <c r="AQ630" s="38"/>
      <c r="AR630" s="38"/>
      <c r="AS630" s="38"/>
      <c r="AT630" s="38"/>
      <c r="AU630" s="38"/>
      <c r="AV630" s="38"/>
      <c r="AW630" s="38"/>
      <c r="AX630" s="38"/>
      <c r="AY630" s="38"/>
      <c r="AZ630" s="38"/>
      <c r="BA630" s="38"/>
      <c r="BB630" s="38"/>
      <c r="BC630" s="38"/>
      <c r="BD630" s="38"/>
      <c r="BE630" s="38"/>
      <c r="BF630" s="38"/>
      <c r="BG630" s="38"/>
      <c r="BH630" s="38"/>
      <c r="BI630" s="38"/>
      <c r="BJ630" s="38"/>
      <c r="BK630" s="38"/>
      <c r="BL630" s="38"/>
      <c r="BM630" s="38"/>
      <c r="BN630" s="38"/>
      <c r="BO630" s="38"/>
    </row>
    <row r="631" spans="1:67">
      <c r="A631" s="38"/>
      <c r="B631" s="44"/>
      <c r="C631" s="60" t="s">
        <v>1489</v>
      </c>
      <c r="D631" s="60"/>
      <c r="E631" s="61"/>
      <c r="F631" s="60"/>
      <c r="G631" s="76"/>
      <c r="H631" s="78"/>
      <c r="I631" s="38"/>
      <c r="J631" s="38"/>
      <c r="K631" s="38"/>
      <c r="L631" s="38"/>
      <c r="M631" s="38"/>
      <c r="N631" s="38"/>
      <c r="O631" s="38"/>
      <c r="P631" s="38"/>
      <c r="Q631" s="38"/>
      <c r="R631" s="38"/>
      <c r="S631" s="38"/>
      <c r="T631" s="38"/>
      <c r="U631" s="38"/>
      <c r="V631" s="38"/>
      <c r="W631" s="38"/>
      <c r="X631" s="38"/>
      <c r="Y631" s="38"/>
      <c r="Z631" s="38"/>
      <c r="AA631" s="38"/>
      <c r="AB631" s="38"/>
      <c r="AC631" s="38"/>
      <c r="AD631" s="38"/>
      <c r="AE631" s="38"/>
      <c r="AF631" s="38"/>
      <c r="AG631" s="38"/>
      <c r="AH631" s="38"/>
      <c r="AI631" s="38"/>
      <c r="AJ631" s="38"/>
      <c r="AK631" s="38"/>
      <c r="AL631" s="38"/>
      <c r="AM631" s="38"/>
      <c r="AN631" s="38"/>
      <c r="AO631" s="38"/>
      <c r="AP631" s="38"/>
      <c r="AQ631" s="38"/>
      <c r="AR631" s="38"/>
      <c r="AS631" s="38"/>
      <c r="AT631" s="38"/>
      <c r="AU631" s="38"/>
      <c r="AV631" s="38"/>
      <c r="AW631" s="38"/>
      <c r="AX631" s="38"/>
      <c r="AY631" s="38"/>
      <c r="AZ631" s="38"/>
      <c r="BA631" s="38"/>
      <c r="BB631" s="38"/>
      <c r="BC631" s="38"/>
      <c r="BD631" s="38"/>
      <c r="BE631" s="38"/>
      <c r="BF631" s="38"/>
      <c r="BG631" s="38"/>
      <c r="BH631" s="38"/>
      <c r="BI631" s="38"/>
      <c r="BJ631" s="38"/>
      <c r="BK631" s="38"/>
      <c r="BL631" s="38"/>
      <c r="BM631" s="38"/>
      <c r="BN631" s="38"/>
      <c r="BO631" s="38"/>
    </row>
    <row r="632" spans="1:67">
      <c r="A632" s="38"/>
      <c r="B632" s="44"/>
      <c r="C632" s="60" t="s">
        <v>1490</v>
      </c>
      <c r="D632" s="60"/>
      <c r="E632" s="61"/>
      <c r="F632" s="60"/>
      <c r="G632" s="76"/>
      <c r="H632" s="78"/>
      <c r="I632" s="38"/>
      <c r="J632" s="38"/>
      <c r="K632" s="38"/>
      <c r="L632" s="38"/>
      <c r="M632" s="38"/>
      <c r="N632" s="38"/>
      <c r="O632" s="38"/>
      <c r="P632" s="38"/>
      <c r="Q632" s="38"/>
      <c r="R632" s="38"/>
      <c r="S632" s="38"/>
      <c r="T632" s="38"/>
      <c r="U632" s="38"/>
      <c r="V632" s="38"/>
      <c r="W632" s="38"/>
      <c r="X632" s="38"/>
      <c r="Y632" s="38"/>
      <c r="Z632" s="38"/>
      <c r="AA632" s="38"/>
      <c r="AB632" s="38"/>
      <c r="AC632" s="38"/>
      <c r="AD632" s="38"/>
      <c r="AE632" s="38"/>
      <c r="AF632" s="38"/>
      <c r="AG632" s="38"/>
      <c r="AH632" s="38"/>
      <c r="AI632" s="38"/>
      <c r="AJ632" s="38"/>
      <c r="AK632" s="38"/>
      <c r="AL632" s="38"/>
      <c r="AM632" s="38"/>
      <c r="AN632" s="38"/>
      <c r="AO632" s="38"/>
      <c r="AP632" s="38"/>
      <c r="AQ632" s="38"/>
      <c r="AR632" s="38"/>
      <c r="AS632" s="38"/>
      <c r="AT632" s="38"/>
      <c r="AU632" s="38"/>
      <c r="AV632" s="38"/>
      <c r="AW632" s="38"/>
      <c r="AX632" s="38"/>
      <c r="AY632" s="38"/>
      <c r="AZ632" s="38"/>
      <c r="BA632" s="38"/>
      <c r="BB632" s="38"/>
      <c r="BC632" s="38"/>
      <c r="BD632" s="38"/>
      <c r="BE632" s="38"/>
      <c r="BF632" s="38"/>
      <c r="BG632" s="38"/>
      <c r="BH632" s="38"/>
      <c r="BI632" s="38"/>
      <c r="BJ632" s="38"/>
      <c r="BK632" s="38"/>
      <c r="BL632" s="38"/>
      <c r="BM632" s="38"/>
      <c r="BN632" s="38"/>
      <c r="BO632" s="38"/>
    </row>
    <row r="633" spans="1:67">
      <c r="A633" s="38"/>
      <c r="B633" s="44"/>
      <c r="C633" s="60" t="s">
        <v>1491</v>
      </c>
      <c r="D633" s="60"/>
      <c r="E633" s="61"/>
      <c r="F633" s="60"/>
      <c r="G633" s="76"/>
      <c r="H633" s="78"/>
      <c r="I633" s="38"/>
      <c r="J633" s="38"/>
      <c r="K633" s="38"/>
      <c r="L633" s="38"/>
      <c r="M633" s="38"/>
      <c r="N633" s="38"/>
      <c r="O633" s="38"/>
      <c r="P633" s="38"/>
      <c r="Q633" s="38"/>
      <c r="R633" s="38"/>
      <c r="S633" s="38"/>
      <c r="T633" s="38"/>
      <c r="U633" s="38"/>
      <c r="V633" s="38"/>
      <c r="W633" s="38"/>
      <c r="X633" s="38"/>
      <c r="Y633" s="38"/>
      <c r="Z633" s="38"/>
      <c r="AA633" s="38"/>
      <c r="AB633" s="38"/>
      <c r="AC633" s="38"/>
      <c r="AD633" s="38"/>
      <c r="AE633" s="38"/>
      <c r="AF633" s="38"/>
      <c r="AG633" s="38"/>
      <c r="AH633" s="38"/>
      <c r="AI633" s="38"/>
      <c r="AJ633" s="38"/>
      <c r="AK633" s="38"/>
      <c r="AL633" s="38"/>
      <c r="AM633" s="38"/>
      <c r="AN633" s="38"/>
      <c r="AO633" s="38"/>
      <c r="AP633" s="38"/>
      <c r="AQ633" s="38"/>
      <c r="AR633" s="38"/>
      <c r="AS633" s="38"/>
      <c r="AT633" s="38"/>
      <c r="AU633" s="38"/>
      <c r="AV633" s="38"/>
      <c r="AW633" s="38"/>
      <c r="AX633" s="38"/>
      <c r="AY633" s="38"/>
      <c r="AZ633" s="38"/>
      <c r="BA633" s="38"/>
      <c r="BB633" s="38"/>
      <c r="BC633" s="38"/>
      <c r="BD633" s="38"/>
      <c r="BE633" s="38"/>
      <c r="BF633" s="38"/>
      <c r="BG633" s="38"/>
      <c r="BH633" s="38"/>
      <c r="BI633" s="38"/>
      <c r="BJ633" s="38"/>
      <c r="BK633" s="38"/>
      <c r="BL633" s="38"/>
      <c r="BM633" s="38"/>
      <c r="BN633" s="38"/>
      <c r="BO633" s="38"/>
    </row>
    <row r="634" spans="1:67">
      <c r="A634" s="38"/>
      <c r="B634" s="38"/>
      <c r="C634" s="60" t="s">
        <v>1492</v>
      </c>
      <c r="D634" s="60"/>
      <c r="E634" s="61"/>
      <c r="F634" s="60"/>
      <c r="G634" s="76"/>
      <c r="H634" s="78"/>
      <c r="I634" s="38"/>
      <c r="J634" s="38"/>
      <c r="K634" s="38"/>
      <c r="L634" s="38"/>
      <c r="M634" s="38"/>
      <c r="N634" s="38"/>
      <c r="O634" s="38"/>
      <c r="P634" s="38"/>
      <c r="Q634" s="38"/>
      <c r="R634" s="38"/>
      <c r="S634" s="38"/>
      <c r="T634" s="38"/>
      <c r="U634" s="38"/>
      <c r="V634" s="38"/>
      <c r="W634" s="38"/>
      <c r="X634" s="38"/>
      <c r="Y634" s="38"/>
      <c r="Z634" s="38"/>
      <c r="AA634" s="38"/>
      <c r="AB634" s="38"/>
      <c r="AC634" s="38"/>
      <c r="AD634" s="38"/>
      <c r="AE634" s="38"/>
      <c r="AF634" s="38"/>
      <c r="AG634" s="38"/>
      <c r="AH634" s="38"/>
      <c r="AI634" s="38"/>
      <c r="AJ634" s="38"/>
      <c r="AK634" s="38"/>
      <c r="AL634" s="38"/>
      <c r="AM634" s="38"/>
      <c r="AN634" s="38"/>
      <c r="AO634" s="38"/>
      <c r="AP634" s="38"/>
      <c r="AQ634" s="38"/>
      <c r="AR634" s="38"/>
      <c r="AS634" s="38"/>
      <c r="AT634" s="38"/>
      <c r="AU634" s="38"/>
      <c r="AV634" s="38"/>
      <c r="AW634" s="38"/>
      <c r="AX634" s="38"/>
      <c r="AY634" s="38"/>
      <c r="AZ634" s="38"/>
      <c r="BA634" s="38"/>
      <c r="BB634" s="38"/>
      <c r="BC634" s="38"/>
      <c r="BD634" s="38"/>
      <c r="BE634" s="38"/>
      <c r="BF634" s="38"/>
      <c r="BG634" s="38"/>
      <c r="BH634" s="38"/>
      <c r="BI634" s="38"/>
      <c r="BJ634" s="38"/>
      <c r="BK634" s="38"/>
      <c r="BL634" s="38"/>
      <c r="BM634" s="38"/>
      <c r="BN634" s="38"/>
      <c r="BO634" s="38"/>
    </row>
    <row r="635" spans="1:67">
      <c r="A635" s="38"/>
      <c r="B635" s="38"/>
      <c r="C635" s="60" t="s">
        <v>1493</v>
      </c>
      <c r="D635" s="60"/>
      <c r="E635" s="61"/>
      <c r="F635" s="60"/>
      <c r="G635" s="76"/>
      <c r="H635" s="78"/>
      <c r="I635" s="38"/>
      <c r="J635" s="38"/>
      <c r="K635" s="38"/>
      <c r="L635" s="38"/>
      <c r="M635" s="38"/>
      <c r="N635" s="38"/>
      <c r="O635" s="38"/>
      <c r="P635" s="38"/>
      <c r="Q635" s="38"/>
      <c r="R635" s="38"/>
      <c r="S635" s="38"/>
      <c r="T635" s="38"/>
      <c r="U635" s="38"/>
      <c r="V635" s="38"/>
      <c r="W635" s="38"/>
      <c r="X635" s="38"/>
      <c r="Y635" s="38"/>
      <c r="Z635" s="38"/>
      <c r="AA635" s="38"/>
      <c r="AB635" s="38"/>
      <c r="AC635" s="38"/>
      <c r="AD635" s="38"/>
      <c r="AE635" s="38"/>
      <c r="AF635" s="38"/>
      <c r="AG635" s="38"/>
      <c r="AH635" s="38"/>
      <c r="AI635" s="38"/>
      <c r="AJ635" s="38"/>
      <c r="AK635" s="38"/>
      <c r="AL635" s="38"/>
      <c r="AM635" s="38"/>
      <c r="AN635" s="38"/>
      <c r="AO635" s="38"/>
      <c r="AP635" s="38"/>
      <c r="AQ635" s="38"/>
      <c r="AR635" s="38"/>
      <c r="AS635" s="38"/>
      <c r="AT635" s="38"/>
      <c r="AU635" s="38"/>
      <c r="AV635" s="38"/>
      <c r="AW635" s="38"/>
      <c r="AX635" s="38"/>
      <c r="AY635" s="38"/>
      <c r="AZ635" s="38"/>
      <c r="BA635" s="38"/>
      <c r="BB635" s="38"/>
      <c r="BC635" s="38"/>
      <c r="BD635" s="38"/>
      <c r="BE635" s="38"/>
      <c r="BF635" s="38"/>
      <c r="BG635" s="38"/>
      <c r="BH635" s="38"/>
      <c r="BI635" s="38"/>
      <c r="BJ635" s="38"/>
      <c r="BK635" s="38"/>
      <c r="BL635" s="38"/>
      <c r="BM635" s="38"/>
      <c r="BN635" s="38"/>
      <c r="BO635" s="38"/>
    </row>
    <row r="636" spans="1:67">
      <c r="A636" s="38"/>
      <c r="B636" s="38"/>
      <c r="C636" s="60" t="s">
        <v>1494</v>
      </c>
      <c r="D636" s="60"/>
      <c r="E636" s="61"/>
      <c r="F636" s="60"/>
      <c r="G636" s="76"/>
      <c r="H636" s="78"/>
      <c r="I636" s="38"/>
      <c r="J636" s="38"/>
      <c r="K636" s="38"/>
      <c r="L636" s="38"/>
      <c r="M636" s="38"/>
      <c r="N636" s="38"/>
      <c r="O636" s="38"/>
      <c r="P636" s="38"/>
      <c r="Q636" s="38"/>
      <c r="R636" s="38"/>
      <c r="S636" s="38"/>
      <c r="T636" s="38"/>
      <c r="U636" s="38"/>
      <c r="V636" s="38"/>
      <c r="W636" s="38"/>
      <c r="X636" s="38"/>
      <c r="Y636" s="38"/>
      <c r="Z636" s="38"/>
      <c r="AA636" s="38"/>
      <c r="AB636" s="38"/>
      <c r="AC636" s="38"/>
      <c r="AD636" s="38"/>
      <c r="AE636" s="38"/>
      <c r="AF636" s="38"/>
      <c r="AG636" s="38"/>
      <c r="AH636" s="38"/>
      <c r="AI636" s="38"/>
      <c r="AJ636" s="38"/>
      <c r="AK636" s="38"/>
      <c r="AL636" s="38"/>
      <c r="AM636" s="38"/>
      <c r="AN636" s="38"/>
      <c r="AO636" s="38"/>
      <c r="AP636" s="38"/>
      <c r="AQ636" s="38"/>
      <c r="AR636" s="38"/>
      <c r="AS636" s="38"/>
      <c r="AT636" s="38"/>
      <c r="AU636" s="38"/>
      <c r="AV636" s="38"/>
      <c r="AW636" s="38"/>
      <c r="AX636" s="38"/>
      <c r="AY636" s="38"/>
      <c r="AZ636" s="38"/>
      <c r="BA636" s="38"/>
      <c r="BB636" s="38"/>
      <c r="BC636" s="38"/>
      <c r="BD636" s="38"/>
      <c r="BE636" s="38"/>
      <c r="BF636" s="38"/>
      <c r="BG636" s="38"/>
      <c r="BH636" s="38"/>
      <c r="BI636" s="38"/>
      <c r="BJ636" s="38"/>
      <c r="BK636" s="38"/>
      <c r="BL636" s="38"/>
      <c r="BM636" s="38"/>
      <c r="BN636" s="38"/>
      <c r="BO636" s="38"/>
    </row>
    <row r="637" spans="1:67">
      <c r="A637" s="38"/>
      <c r="B637" s="38"/>
      <c r="C637" s="60" t="s">
        <v>1495</v>
      </c>
      <c r="D637" s="60"/>
      <c r="E637" s="61"/>
      <c r="F637" s="60"/>
      <c r="G637" s="76"/>
      <c r="H637" s="78"/>
      <c r="I637" s="38"/>
      <c r="J637" s="38"/>
      <c r="K637" s="38"/>
      <c r="L637" s="38"/>
      <c r="M637" s="38"/>
      <c r="N637" s="38"/>
      <c r="O637" s="38"/>
      <c r="P637" s="38"/>
      <c r="Q637" s="38"/>
      <c r="R637" s="38"/>
      <c r="S637" s="38"/>
      <c r="T637" s="38"/>
      <c r="U637" s="38"/>
      <c r="V637" s="38"/>
      <c r="W637" s="38"/>
      <c r="X637" s="38"/>
      <c r="Y637" s="38"/>
      <c r="Z637" s="38"/>
      <c r="AA637" s="38"/>
      <c r="AB637" s="38"/>
      <c r="AC637" s="38"/>
      <c r="AD637" s="38"/>
      <c r="AE637" s="38"/>
      <c r="AF637" s="38"/>
      <c r="AG637" s="38"/>
      <c r="AH637" s="38"/>
      <c r="AI637" s="38"/>
      <c r="AJ637" s="38"/>
      <c r="AK637" s="38"/>
      <c r="AL637" s="38"/>
      <c r="AM637" s="38"/>
      <c r="AN637" s="38"/>
      <c r="AO637" s="38"/>
      <c r="AP637" s="38"/>
      <c r="AQ637" s="38"/>
      <c r="AR637" s="38"/>
      <c r="AS637" s="38"/>
      <c r="AT637" s="38"/>
      <c r="AU637" s="38"/>
      <c r="AV637" s="38"/>
      <c r="AW637" s="38"/>
      <c r="AX637" s="38"/>
      <c r="AY637" s="38"/>
      <c r="AZ637" s="38"/>
      <c r="BA637" s="38"/>
      <c r="BB637" s="38"/>
      <c r="BC637" s="38"/>
      <c r="BD637" s="38"/>
      <c r="BE637" s="38"/>
      <c r="BF637" s="38"/>
      <c r="BG637" s="38"/>
      <c r="BH637" s="38"/>
      <c r="BI637" s="38"/>
      <c r="BJ637" s="38"/>
      <c r="BK637" s="38"/>
      <c r="BL637" s="38"/>
      <c r="BM637" s="38"/>
      <c r="BN637" s="38"/>
      <c r="BO637" s="38"/>
    </row>
    <row r="638" spans="1:67">
      <c r="A638" s="38"/>
      <c r="B638" s="38"/>
      <c r="C638" s="60" t="s">
        <v>1496</v>
      </c>
      <c r="D638" s="60"/>
      <c r="E638" s="61"/>
      <c r="F638" s="60"/>
      <c r="G638" s="76"/>
      <c r="H638" s="78"/>
      <c r="I638" s="38"/>
      <c r="J638" s="38"/>
      <c r="K638" s="38"/>
      <c r="L638" s="38"/>
      <c r="M638" s="38"/>
      <c r="N638" s="38"/>
      <c r="O638" s="38"/>
      <c r="P638" s="38"/>
      <c r="Q638" s="38"/>
      <c r="R638" s="38"/>
      <c r="S638" s="38"/>
      <c r="T638" s="38"/>
      <c r="U638" s="38"/>
      <c r="V638" s="38"/>
      <c r="W638" s="38"/>
      <c r="X638" s="38"/>
      <c r="Y638" s="38"/>
      <c r="Z638" s="38"/>
      <c r="AA638" s="38"/>
      <c r="AB638" s="38"/>
      <c r="AC638" s="38"/>
      <c r="AD638" s="38"/>
      <c r="AE638" s="38"/>
      <c r="AF638" s="38"/>
      <c r="AG638" s="38"/>
      <c r="AH638" s="38"/>
      <c r="AI638" s="38"/>
      <c r="AJ638" s="38"/>
      <c r="AK638" s="38"/>
      <c r="AL638" s="38"/>
      <c r="AM638" s="38"/>
      <c r="AN638" s="38"/>
      <c r="AO638" s="38"/>
      <c r="AP638" s="38"/>
      <c r="AQ638" s="38"/>
      <c r="AR638" s="38"/>
      <c r="AS638" s="38"/>
      <c r="AT638" s="38"/>
      <c r="AU638" s="38"/>
      <c r="AV638" s="38"/>
      <c r="AW638" s="38"/>
      <c r="AX638" s="38"/>
      <c r="AY638" s="38"/>
      <c r="AZ638" s="38"/>
      <c r="BA638" s="38"/>
      <c r="BB638" s="38"/>
      <c r="BC638" s="38"/>
      <c r="BD638" s="38"/>
      <c r="BE638" s="38"/>
      <c r="BF638" s="38"/>
      <c r="BG638" s="38"/>
      <c r="BH638" s="38"/>
      <c r="BI638" s="38"/>
      <c r="BJ638" s="38"/>
      <c r="BK638" s="38"/>
      <c r="BL638" s="38"/>
      <c r="BM638" s="38"/>
      <c r="BN638" s="38"/>
      <c r="BO638" s="38"/>
    </row>
    <row r="639" spans="1:67">
      <c r="A639" s="38"/>
      <c r="B639" s="38"/>
      <c r="C639" s="60" t="s">
        <v>1497</v>
      </c>
      <c r="D639" s="60"/>
      <c r="E639" s="61"/>
      <c r="F639" s="60"/>
      <c r="G639" s="76"/>
      <c r="H639" s="78"/>
      <c r="I639" s="38"/>
      <c r="J639" s="38"/>
      <c r="K639" s="38"/>
      <c r="L639" s="38"/>
      <c r="M639" s="38"/>
      <c r="N639" s="38"/>
      <c r="O639" s="38"/>
      <c r="P639" s="38"/>
      <c r="Q639" s="38"/>
      <c r="R639" s="38"/>
      <c r="S639" s="38"/>
      <c r="T639" s="38"/>
      <c r="U639" s="38"/>
      <c r="V639" s="38"/>
      <c r="W639" s="38"/>
      <c r="X639" s="38"/>
      <c r="Y639" s="38"/>
      <c r="Z639" s="38"/>
      <c r="AA639" s="38"/>
      <c r="AB639" s="38"/>
      <c r="AC639" s="38"/>
      <c r="AD639" s="38"/>
      <c r="AE639" s="38"/>
      <c r="AF639" s="38"/>
      <c r="AG639" s="38"/>
      <c r="AH639" s="38"/>
      <c r="AI639" s="38"/>
      <c r="AJ639" s="38"/>
      <c r="AK639" s="38"/>
      <c r="AL639" s="38"/>
      <c r="AM639" s="38"/>
      <c r="AN639" s="38"/>
      <c r="AO639" s="38"/>
      <c r="AP639" s="38"/>
      <c r="AQ639" s="38"/>
      <c r="AR639" s="38"/>
      <c r="AS639" s="38"/>
      <c r="AT639" s="38"/>
      <c r="AU639" s="38"/>
      <c r="AV639" s="38"/>
      <c r="AW639" s="38"/>
      <c r="AX639" s="38"/>
      <c r="AY639" s="38"/>
      <c r="AZ639" s="38"/>
      <c r="BA639" s="38"/>
      <c r="BB639" s="38"/>
      <c r="BC639" s="38"/>
      <c r="BD639" s="38"/>
      <c r="BE639" s="38"/>
      <c r="BF639" s="38"/>
      <c r="BG639" s="38"/>
      <c r="BH639" s="38"/>
      <c r="BI639" s="38"/>
      <c r="BJ639" s="38"/>
      <c r="BK639" s="38"/>
      <c r="BL639" s="38"/>
      <c r="BM639" s="38"/>
      <c r="BN639" s="38"/>
      <c r="BO639" s="38"/>
    </row>
    <row r="640" spans="1:67">
      <c r="A640" s="38"/>
      <c r="B640" s="44"/>
      <c r="C640" s="60" t="s">
        <v>1498</v>
      </c>
      <c r="D640" s="60"/>
      <c r="E640" s="61"/>
      <c r="F640" s="60"/>
      <c r="G640" s="76"/>
      <c r="H640" s="78"/>
      <c r="I640" s="38"/>
      <c r="J640" s="38"/>
      <c r="K640" s="38"/>
      <c r="L640" s="38"/>
      <c r="M640" s="38"/>
      <c r="N640" s="38"/>
      <c r="O640" s="38"/>
      <c r="P640" s="38"/>
      <c r="Q640" s="38"/>
      <c r="R640" s="38"/>
      <c r="S640" s="38"/>
      <c r="T640" s="38"/>
      <c r="U640" s="38"/>
      <c r="V640" s="38"/>
      <c r="W640" s="38"/>
      <c r="X640" s="38"/>
      <c r="Y640" s="38"/>
      <c r="Z640" s="38"/>
      <c r="AA640" s="38"/>
      <c r="AB640" s="38"/>
      <c r="AC640" s="38"/>
      <c r="AD640" s="38"/>
      <c r="AE640" s="38"/>
      <c r="AF640" s="38"/>
      <c r="AG640" s="38"/>
      <c r="AH640" s="38"/>
      <c r="AI640" s="38"/>
      <c r="AJ640" s="38"/>
      <c r="AK640" s="38"/>
      <c r="AL640" s="38"/>
      <c r="AM640" s="38"/>
      <c r="AN640" s="38"/>
      <c r="AO640" s="38"/>
      <c r="AP640" s="38"/>
      <c r="AQ640" s="38"/>
      <c r="AR640" s="38"/>
      <c r="AS640" s="38"/>
      <c r="AT640" s="38"/>
      <c r="AU640" s="38"/>
      <c r="AV640" s="38"/>
      <c r="AW640" s="38"/>
      <c r="AX640" s="38"/>
      <c r="AY640" s="38"/>
      <c r="AZ640" s="38"/>
      <c r="BA640" s="38"/>
      <c r="BB640" s="38"/>
      <c r="BC640" s="38"/>
      <c r="BD640" s="38"/>
      <c r="BE640" s="38"/>
      <c r="BF640" s="38"/>
      <c r="BG640" s="38"/>
      <c r="BH640" s="38"/>
      <c r="BI640" s="38"/>
      <c r="BJ640" s="38"/>
      <c r="BK640" s="38"/>
      <c r="BL640" s="38"/>
      <c r="BM640" s="38"/>
      <c r="BN640" s="38"/>
      <c r="BO640" s="38"/>
    </row>
    <row r="641" spans="1:67">
      <c r="A641" s="38"/>
      <c r="B641" s="44"/>
      <c r="C641" s="60" t="s">
        <v>1499</v>
      </c>
      <c r="D641" s="60"/>
      <c r="E641" s="61"/>
      <c r="F641" s="60"/>
      <c r="G641" s="76"/>
      <c r="H641" s="78"/>
      <c r="I641" s="38"/>
      <c r="J641" s="38"/>
      <c r="K641" s="38"/>
      <c r="L641" s="38"/>
      <c r="M641" s="38"/>
      <c r="N641" s="38"/>
      <c r="O641" s="38"/>
      <c r="P641" s="38"/>
      <c r="Q641" s="38"/>
      <c r="R641" s="38"/>
      <c r="S641" s="38"/>
      <c r="T641" s="38"/>
      <c r="U641" s="38"/>
      <c r="V641" s="38"/>
      <c r="W641" s="38"/>
      <c r="X641" s="38"/>
      <c r="Y641" s="38"/>
      <c r="Z641" s="38"/>
      <c r="AA641" s="38"/>
      <c r="AB641" s="38"/>
      <c r="AC641" s="38"/>
      <c r="AD641" s="38"/>
      <c r="AE641" s="38"/>
      <c r="AF641" s="38"/>
      <c r="AG641" s="38"/>
      <c r="AH641" s="38"/>
      <c r="AI641" s="38"/>
      <c r="AJ641" s="38"/>
      <c r="AK641" s="38"/>
      <c r="AL641" s="38"/>
      <c r="AM641" s="38"/>
      <c r="AN641" s="38"/>
      <c r="AO641" s="38"/>
      <c r="AP641" s="38"/>
      <c r="AQ641" s="38"/>
      <c r="AR641" s="38"/>
      <c r="AS641" s="38"/>
      <c r="AT641" s="38"/>
      <c r="AU641" s="38"/>
      <c r="AV641" s="38"/>
      <c r="AW641" s="38"/>
      <c r="AX641" s="38"/>
      <c r="AY641" s="38"/>
      <c r="AZ641" s="38"/>
      <c r="BA641" s="38"/>
      <c r="BB641" s="38"/>
      <c r="BC641" s="38"/>
      <c r="BD641" s="38"/>
      <c r="BE641" s="38"/>
      <c r="BF641" s="38"/>
      <c r="BG641" s="38"/>
      <c r="BH641" s="38"/>
      <c r="BI641" s="38"/>
      <c r="BJ641" s="38"/>
      <c r="BK641" s="38"/>
      <c r="BL641" s="38"/>
      <c r="BM641" s="38"/>
      <c r="BN641" s="38"/>
      <c r="BO641" s="38"/>
    </row>
    <row r="642" spans="1:67">
      <c r="A642" s="38"/>
      <c r="B642" s="38"/>
      <c r="C642" s="60" t="s">
        <v>1500</v>
      </c>
      <c r="D642" s="60"/>
      <c r="E642" s="61"/>
      <c r="F642" s="60"/>
      <c r="G642" s="76"/>
      <c r="H642" s="78"/>
      <c r="I642" s="38"/>
      <c r="J642" s="38"/>
      <c r="K642" s="38"/>
      <c r="L642" s="38"/>
      <c r="M642" s="38"/>
      <c r="N642" s="38"/>
      <c r="O642" s="38"/>
      <c r="P642" s="38"/>
      <c r="Q642" s="38"/>
      <c r="R642" s="38"/>
      <c r="S642" s="38"/>
      <c r="T642" s="38"/>
      <c r="U642" s="38"/>
      <c r="V642" s="38"/>
      <c r="W642" s="38"/>
      <c r="X642" s="38"/>
      <c r="Y642" s="38"/>
      <c r="Z642" s="38"/>
      <c r="AA642" s="38"/>
      <c r="AB642" s="38"/>
      <c r="AC642" s="38"/>
      <c r="AD642" s="38"/>
      <c r="AE642" s="38"/>
      <c r="AF642" s="38"/>
      <c r="AG642" s="38"/>
      <c r="AH642" s="38"/>
      <c r="AI642" s="38"/>
      <c r="AJ642" s="38"/>
      <c r="AK642" s="38"/>
      <c r="AL642" s="38"/>
      <c r="AM642" s="38"/>
      <c r="AN642" s="38"/>
      <c r="AO642" s="38"/>
      <c r="AP642" s="38"/>
      <c r="AQ642" s="38"/>
      <c r="AR642" s="38"/>
      <c r="AS642" s="38"/>
      <c r="AT642" s="38"/>
      <c r="AU642" s="38"/>
      <c r="AV642" s="38"/>
      <c r="AW642" s="38"/>
      <c r="AX642" s="38"/>
      <c r="AY642" s="38"/>
      <c r="AZ642" s="38"/>
      <c r="BA642" s="38"/>
      <c r="BB642" s="38"/>
      <c r="BC642" s="38"/>
      <c r="BD642" s="38"/>
      <c r="BE642" s="38"/>
      <c r="BF642" s="38"/>
      <c r="BG642" s="38"/>
      <c r="BH642" s="38"/>
      <c r="BI642" s="38"/>
      <c r="BJ642" s="38"/>
      <c r="BK642" s="38"/>
      <c r="BL642" s="38"/>
      <c r="BM642" s="38"/>
      <c r="BN642" s="38"/>
      <c r="BO642" s="38"/>
    </row>
    <row r="643" spans="1:67">
      <c r="A643" s="38"/>
      <c r="B643" s="38"/>
      <c r="C643" s="60" t="s">
        <v>1501</v>
      </c>
      <c r="D643" s="60"/>
      <c r="E643" s="61"/>
      <c r="F643" s="60"/>
      <c r="G643" s="76"/>
      <c r="H643" s="78"/>
      <c r="I643" s="38"/>
      <c r="J643" s="38"/>
      <c r="K643" s="38"/>
      <c r="L643" s="38"/>
      <c r="M643" s="38"/>
      <c r="N643" s="38"/>
      <c r="O643" s="38"/>
      <c r="P643" s="38"/>
      <c r="Q643" s="38"/>
      <c r="R643" s="38"/>
      <c r="S643" s="38"/>
      <c r="T643" s="38"/>
      <c r="U643" s="38"/>
      <c r="V643" s="38"/>
      <c r="W643" s="38"/>
      <c r="X643" s="38"/>
      <c r="Y643" s="38"/>
      <c r="Z643" s="38"/>
      <c r="AA643" s="38"/>
      <c r="AB643" s="38"/>
      <c r="AC643" s="38"/>
      <c r="AD643" s="38"/>
      <c r="AE643" s="38"/>
      <c r="AF643" s="38"/>
      <c r="AG643" s="38"/>
      <c r="AH643" s="38"/>
      <c r="AI643" s="38"/>
      <c r="AJ643" s="38"/>
      <c r="AK643" s="38"/>
      <c r="AL643" s="38"/>
      <c r="AM643" s="38"/>
      <c r="AN643" s="38"/>
      <c r="AO643" s="38"/>
      <c r="AP643" s="38"/>
      <c r="AQ643" s="38"/>
      <c r="AR643" s="38"/>
      <c r="AS643" s="38"/>
      <c r="AT643" s="38"/>
      <c r="AU643" s="38"/>
      <c r="AV643" s="38"/>
      <c r="AW643" s="38"/>
      <c r="AX643" s="38"/>
      <c r="AY643" s="38"/>
      <c r="AZ643" s="38"/>
      <c r="BA643" s="38"/>
      <c r="BB643" s="38"/>
      <c r="BC643" s="38"/>
      <c r="BD643" s="38"/>
      <c r="BE643" s="38"/>
      <c r="BF643" s="38"/>
      <c r="BG643" s="38"/>
      <c r="BH643" s="38"/>
      <c r="BI643" s="38"/>
      <c r="BJ643" s="38"/>
      <c r="BK643" s="38"/>
      <c r="BL643" s="38"/>
      <c r="BM643" s="38"/>
      <c r="BN643" s="38"/>
      <c r="BO643" s="38"/>
    </row>
    <row r="644" spans="1:67">
      <c r="A644" s="38"/>
      <c r="B644" s="38"/>
      <c r="C644" s="60" t="s">
        <v>1502</v>
      </c>
      <c r="D644" s="60"/>
      <c r="E644" s="61"/>
      <c r="F644" s="60"/>
      <c r="G644" s="76"/>
      <c r="H644" s="78"/>
      <c r="I644" s="38"/>
      <c r="J644" s="38"/>
      <c r="K644" s="38"/>
      <c r="L644" s="38"/>
      <c r="M644" s="38"/>
      <c r="N644" s="38"/>
      <c r="O644" s="38"/>
      <c r="P644" s="38"/>
      <c r="Q644" s="38"/>
      <c r="R644" s="38"/>
      <c r="S644" s="38"/>
      <c r="T644" s="38"/>
      <c r="U644" s="38"/>
      <c r="V644" s="38"/>
      <c r="W644" s="38"/>
      <c r="X644" s="38"/>
      <c r="Y644" s="38"/>
      <c r="Z644" s="38"/>
      <c r="AA644" s="38"/>
      <c r="AB644" s="38"/>
      <c r="AC644" s="38"/>
      <c r="AD644" s="38"/>
      <c r="AE644" s="38"/>
      <c r="AF644" s="38"/>
      <c r="AG644" s="38"/>
      <c r="AH644" s="38"/>
      <c r="AI644" s="38"/>
      <c r="AJ644" s="38"/>
      <c r="AK644" s="38"/>
      <c r="AL644" s="38"/>
      <c r="AM644" s="38"/>
      <c r="AN644" s="38"/>
      <c r="AO644" s="38"/>
      <c r="AP644" s="38"/>
      <c r="AQ644" s="38"/>
      <c r="AR644" s="38"/>
      <c r="AS644" s="38"/>
      <c r="AT644" s="38"/>
      <c r="AU644" s="38"/>
      <c r="AV644" s="38"/>
      <c r="AW644" s="38"/>
      <c r="AX644" s="38"/>
      <c r="AY644" s="38"/>
      <c r="AZ644" s="38"/>
      <c r="BA644" s="38"/>
      <c r="BB644" s="38"/>
      <c r="BC644" s="38"/>
      <c r="BD644" s="38"/>
      <c r="BE644" s="38"/>
      <c r="BF644" s="38"/>
      <c r="BG644" s="38"/>
      <c r="BH644" s="38"/>
      <c r="BI644" s="38"/>
      <c r="BJ644" s="38"/>
      <c r="BK644" s="38"/>
      <c r="BL644" s="38"/>
      <c r="BM644" s="38"/>
      <c r="BN644" s="38"/>
      <c r="BO644" s="38"/>
    </row>
    <row r="645" spans="1:67">
      <c r="A645" s="38"/>
      <c r="B645" s="44"/>
      <c r="C645" s="60" t="s">
        <v>1503</v>
      </c>
      <c r="D645" s="60"/>
      <c r="E645" s="61"/>
      <c r="F645" s="60"/>
      <c r="G645" s="76"/>
      <c r="H645" s="78"/>
      <c r="I645" s="38"/>
      <c r="J645" s="38"/>
      <c r="K645" s="38"/>
      <c r="L645" s="38"/>
      <c r="M645" s="38"/>
      <c r="N645" s="38"/>
      <c r="O645" s="38"/>
      <c r="P645" s="38"/>
      <c r="Q645" s="38"/>
      <c r="R645" s="38"/>
      <c r="S645" s="38"/>
      <c r="T645" s="38"/>
      <c r="U645" s="38"/>
      <c r="V645" s="38"/>
      <c r="W645" s="38"/>
      <c r="X645" s="38"/>
      <c r="Y645" s="38"/>
      <c r="Z645" s="38"/>
      <c r="AA645" s="38"/>
      <c r="AB645" s="38"/>
      <c r="AC645" s="38"/>
      <c r="AD645" s="38"/>
      <c r="AE645" s="38"/>
      <c r="AF645" s="38"/>
      <c r="AG645" s="38"/>
      <c r="AH645" s="38"/>
      <c r="AI645" s="38"/>
      <c r="AJ645" s="38"/>
      <c r="AK645" s="38"/>
      <c r="AL645" s="38"/>
      <c r="AM645" s="38"/>
      <c r="AN645" s="38"/>
      <c r="AO645" s="38"/>
      <c r="AP645" s="38"/>
      <c r="AQ645" s="38"/>
      <c r="AR645" s="38"/>
      <c r="AS645" s="38"/>
      <c r="AT645" s="38"/>
      <c r="AU645" s="38"/>
      <c r="AV645" s="38"/>
      <c r="AW645" s="38"/>
      <c r="AX645" s="38"/>
      <c r="AY645" s="38"/>
      <c r="AZ645" s="38"/>
      <c r="BA645" s="38"/>
      <c r="BB645" s="38"/>
      <c r="BC645" s="38"/>
      <c r="BD645" s="38"/>
      <c r="BE645" s="38"/>
      <c r="BF645" s="38"/>
      <c r="BG645" s="38"/>
      <c r="BH645" s="38"/>
      <c r="BI645" s="38"/>
      <c r="BJ645" s="38"/>
      <c r="BK645" s="38"/>
      <c r="BL645" s="38"/>
      <c r="BM645" s="38"/>
      <c r="BN645" s="38"/>
      <c r="BO645" s="38"/>
    </row>
    <row r="646" spans="1:67">
      <c r="A646" s="38"/>
      <c r="B646" s="44"/>
      <c r="C646" s="60" t="s">
        <v>1504</v>
      </c>
      <c r="D646" s="60"/>
      <c r="E646" s="61"/>
      <c r="F646" s="60"/>
      <c r="G646" s="76"/>
      <c r="H646" s="78"/>
      <c r="I646" s="38"/>
      <c r="J646" s="38"/>
      <c r="K646" s="38"/>
      <c r="L646" s="38"/>
      <c r="M646" s="38"/>
      <c r="N646" s="38"/>
      <c r="O646" s="38"/>
      <c r="P646" s="38"/>
      <c r="Q646" s="38"/>
      <c r="R646" s="38"/>
      <c r="S646" s="38"/>
      <c r="T646" s="38"/>
      <c r="U646" s="38"/>
      <c r="V646" s="38"/>
      <c r="W646" s="38"/>
      <c r="X646" s="38"/>
      <c r="Y646" s="38"/>
      <c r="Z646" s="38"/>
      <c r="AA646" s="38"/>
      <c r="AB646" s="38"/>
      <c r="AC646" s="38"/>
      <c r="AD646" s="38"/>
      <c r="AE646" s="38"/>
      <c r="AF646" s="38"/>
      <c r="AG646" s="38"/>
      <c r="AH646" s="38"/>
      <c r="AI646" s="38"/>
      <c r="AJ646" s="38"/>
      <c r="AK646" s="38"/>
      <c r="AL646" s="38"/>
      <c r="AM646" s="38"/>
      <c r="AN646" s="38"/>
      <c r="AO646" s="38"/>
      <c r="AP646" s="38"/>
      <c r="AQ646" s="38"/>
      <c r="AR646" s="38"/>
      <c r="AS646" s="38"/>
      <c r="AT646" s="38"/>
      <c r="AU646" s="38"/>
      <c r="AV646" s="38"/>
      <c r="AW646" s="38"/>
      <c r="AX646" s="38"/>
      <c r="AY646" s="38"/>
      <c r="AZ646" s="38"/>
      <c r="BA646" s="38"/>
      <c r="BB646" s="38"/>
      <c r="BC646" s="38"/>
      <c r="BD646" s="38"/>
      <c r="BE646" s="38"/>
      <c r="BF646" s="38"/>
      <c r="BG646" s="38"/>
      <c r="BH646" s="38"/>
      <c r="BI646" s="38"/>
      <c r="BJ646" s="38"/>
      <c r="BK646" s="38"/>
      <c r="BL646" s="38"/>
      <c r="BM646" s="38"/>
      <c r="BN646" s="38"/>
      <c r="BO646" s="38"/>
    </row>
    <row r="647" spans="1:67">
      <c r="A647" s="38"/>
      <c r="B647" s="44"/>
      <c r="C647" s="60" t="s">
        <v>1505</v>
      </c>
      <c r="D647" s="60"/>
      <c r="E647" s="61"/>
      <c r="F647" s="60"/>
      <c r="G647" s="76"/>
      <c r="H647" s="78"/>
      <c r="I647" s="38"/>
      <c r="J647" s="38"/>
      <c r="K647" s="38"/>
      <c r="L647" s="38"/>
      <c r="M647" s="38"/>
      <c r="N647" s="38"/>
      <c r="O647" s="38"/>
      <c r="P647" s="38"/>
      <c r="Q647" s="38"/>
      <c r="R647" s="38"/>
      <c r="S647" s="38"/>
      <c r="T647" s="38"/>
      <c r="U647" s="38"/>
      <c r="V647" s="38"/>
      <c r="W647" s="38"/>
      <c r="X647" s="38"/>
      <c r="Y647" s="38"/>
      <c r="Z647" s="38"/>
      <c r="AA647" s="38"/>
      <c r="AB647" s="38"/>
      <c r="AC647" s="38"/>
      <c r="AD647" s="38"/>
      <c r="AE647" s="38"/>
      <c r="AF647" s="38"/>
      <c r="AG647" s="38"/>
      <c r="AH647" s="38"/>
      <c r="AI647" s="38"/>
      <c r="AJ647" s="38"/>
      <c r="AK647" s="38"/>
      <c r="AL647" s="38"/>
      <c r="AM647" s="38"/>
      <c r="AN647" s="38"/>
      <c r="AO647" s="38"/>
      <c r="AP647" s="38"/>
      <c r="AQ647" s="38"/>
      <c r="AR647" s="38"/>
      <c r="AS647" s="38"/>
      <c r="AT647" s="38"/>
      <c r="AU647" s="38"/>
      <c r="AV647" s="38"/>
      <c r="AW647" s="38"/>
      <c r="AX647" s="38"/>
      <c r="AY647" s="38"/>
      <c r="AZ647" s="38"/>
      <c r="BA647" s="38"/>
      <c r="BB647" s="38"/>
      <c r="BC647" s="38"/>
      <c r="BD647" s="38"/>
      <c r="BE647" s="38"/>
      <c r="BF647" s="38"/>
      <c r="BG647" s="38"/>
      <c r="BH647" s="38"/>
      <c r="BI647" s="38"/>
      <c r="BJ647" s="38"/>
      <c r="BK647" s="38"/>
      <c r="BL647" s="38"/>
      <c r="BM647" s="38"/>
      <c r="BN647" s="38"/>
      <c r="BO647" s="38"/>
    </row>
    <row r="648" spans="1:67">
      <c r="A648" s="38"/>
      <c r="B648" s="44"/>
      <c r="C648" s="60" t="s">
        <v>1506</v>
      </c>
      <c r="D648" s="60"/>
      <c r="E648" s="61"/>
      <c r="F648" s="60"/>
      <c r="G648" s="76"/>
      <c r="H648" s="78"/>
      <c r="I648" s="38"/>
      <c r="J648" s="38"/>
      <c r="K648" s="38"/>
      <c r="L648" s="38"/>
      <c r="M648" s="38"/>
      <c r="N648" s="38"/>
      <c r="O648" s="38"/>
      <c r="P648" s="38"/>
      <c r="Q648" s="38"/>
      <c r="R648" s="38"/>
      <c r="S648" s="38"/>
      <c r="T648" s="38"/>
      <c r="U648" s="38"/>
      <c r="V648" s="38"/>
      <c r="W648" s="38"/>
      <c r="X648" s="38"/>
      <c r="Y648" s="38"/>
      <c r="Z648" s="38"/>
      <c r="AA648" s="38"/>
      <c r="AB648" s="38"/>
      <c r="AC648" s="38"/>
      <c r="AD648" s="38"/>
      <c r="AE648" s="38"/>
      <c r="AF648" s="38"/>
      <c r="AG648" s="38"/>
      <c r="AH648" s="38"/>
      <c r="AI648" s="38"/>
      <c r="AJ648" s="38"/>
      <c r="AK648" s="38"/>
      <c r="AL648" s="38"/>
      <c r="AM648" s="38"/>
      <c r="AN648" s="38"/>
      <c r="AO648" s="38"/>
      <c r="AP648" s="38"/>
      <c r="AQ648" s="38"/>
      <c r="AR648" s="38"/>
      <c r="AS648" s="38"/>
      <c r="AT648" s="38"/>
      <c r="AU648" s="38"/>
      <c r="AV648" s="38"/>
      <c r="AW648" s="38"/>
      <c r="AX648" s="38"/>
      <c r="AY648" s="38"/>
      <c r="AZ648" s="38"/>
      <c r="BA648" s="38"/>
      <c r="BB648" s="38"/>
      <c r="BC648" s="38"/>
      <c r="BD648" s="38"/>
      <c r="BE648" s="38"/>
      <c r="BF648" s="38"/>
      <c r="BG648" s="38"/>
      <c r="BH648" s="38"/>
      <c r="BI648" s="38"/>
      <c r="BJ648" s="38"/>
      <c r="BK648" s="38"/>
      <c r="BL648" s="38"/>
      <c r="BM648" s="38"/>
      <c r="BN648" s="38"/>
      <c r="BO648" s="38"/>
    </row>
    <row r="649" spans="1:67">
      <c r="A649" s="38"/>
      <c r="B649" s="44"/>
      <c r="C649" s="60" t="s">
        <v>1507</v>
      </c>
      <c r="D649" s="60"/>
      <c r="E649" s="61"/>
      <c r="F649" s="60"/>
      <c r="G649" s="76"/>
      <c r="H649" s="78"/>
      <c r="I649" s="38"/>
      <c r="J649" s="38"/>
      <c r="K649" s="38"/>
      <c r="L649" s="38"/>
      <c r="M649" s="38"/>
      <c r="N649" s="38"/>
      <c r="O649" s="38"/>
      <c r="P649" s="38"/>
      <c r="Q649" s="38"/>
      <c r="R649" s="38"/>
      <c r="S649" s="38"/>
      <c r="T649" s="38"/>
      <c r="U649" s="38"/>
      <c r="V649" s="38"/>
      <c r="W649" s="38"/>
      <c r="X649" s="38"/>
      <c r="Y649" s="38"/>
      <c r="Z649" s="38"/>
      <c r="AA649" s="38"/>
      <c r="AB649" s="38"/>
      <c r="AC649" s="38"/>
      <c r="AD649" s="38"/>
      <c r="AE649" s="38"/>
      <c r="AF649" s="38"/>
      <c r="AG649" s="38"/>
      <c r="AH649" s="38"/>
      <c r="AI649" s="38"/>
      <c r="AJ649" s="38"/>
      <c r="AK649" s="38"/>
      <c r="AL649" s="38"/>
      <c r="AM649" s="38"/>
      <c r="AN649" s="38"/>
      <c r="AO649" s="38"/>
      <c r="AP649" s="38"/>
      <c r="AQ649" s="38"/>
      <c r="AR649" s="38"/>
      <c r="AS649" s="38"/>
      <c r="AT649" s="38"/>
      <c r="AU649" s="38"/>
      <c r="AV649" s="38"/>
      <c r="AW649" s="38"/>
      <c r="AX649" s="38"/>
      <c r="AY649" s="38"/>
      <c r="AZ649" s="38"/>
      <c r="BA649" s="38"/>
      <c r="BB649" s="38"/>
      <c r="BC649" s="38"/>
      <c r="BD649" s="38"/>
      <c r="BE649" s="38"/>
      <c r="BF649" s="38"/>
      <c r="BG649" s="38"/>
      <c r="BH649" s="38"/>
      <c r="BI649" s="38"/>
      <c r="BJ649" s="38"/>
      <c r="BK649" s="38"/>
      <c r="BL649" s="38"/>
      <c r="BM649" s="38"/>
      <c r="BN649" s="38"/>
      <c r="BO649" s="38"/>
    </row>
    <row r="650" spans="1:67">
      <c r="A650" s="38"/>
      <c r="B650" s="38"/>
      <c r="C650" s="60" t="s">
        <v>1508</v>
      </c>
      <c r="D650" s="60"/>
      <c r="E650" s="61"/>
      <c r="F650" s="60"/>
      <c r="G650" s="76"/>
      <c r="H650" s="78"/>
      <c r="I650" s="38"/>
      <c r="J650" s="38"/>
      <c r="K650" s="38"/>
      <c r="L650" s="38"/>
      <c r="M650" s="38"/>
      <c r="N650" s="38"/>
      <c r="O650" s="38"/>
      <c r="P650" s="38"/>
      <c r="Q650" s="38"/>
      <c r="R650" s="38"/>
      <c r="S650" s="38"/>
      <c r="T650" s="38"/>
      <c r="U650" s="38"/>
      <c r="V650" s="38"/>
      <c r="W650" s="38"/>
      <c r="X650" s="38"/>
      <c r="Y650" s="38"/>
      <c r="Z650" s="38"/>
      <c r="AA650" s="38"/>
      <c r="AB650" s="38"/>
      <c r="AC650" s="38"/>
      <c r="AD650" s="38"/>
      <c r="AE650" s="38"/>
      <c r="AF650" s="38"/>
      <c r="AG650" s="38"/>
      <c r="AH650" s="38"/>
      <c r="AI650" s="38"/>
      <c r="AJ650" s="38"/>
      <c r="AK650" s="38"/>
      <c r="AL650" s="38"/>
      <c r="AM650" s="38"/>
      <c r="AN650" s="38"/>
      <c r="AO650" s="38"/>
      <c r="AP650" s="38"/>
      <c r="AQ650" s="38"/>
      <c r="AR650" s="38"/>
      <c r="AS650" s="38"/>
      <c r="AT650" s="38"/>
      <c r="AU650" s="38"/>
      <c r="AV650" s="38"/>
      <c r="AW650" s="38"/>
      <c r="AX650" s="38"/>
      <c r="AY650" s="38"/>
      <c r="AZ650" s="38"/>
      <c r="BA650" s="38"/>
      <c r="BB650" s="38"/>
      <c r="BC650" s="38"/>
      <c r="BD650" s="38"/>
      <c r="BE650" s="38"/>
      <c r="BF650" s="38"/>
      <c r="BG650" s="38"/>
      <c r="BH650" s="38"/>
      <c r="BI650" s="38"/>
      <c r="BJ650" s="38"/>
      <c r="BK650" s="38"/>
      <c r="BL650" s="38"/>
      <c r="BM650" s="38"/>
      <c r="BN650" s="38"/>
      <c r="BO650" s="38"/>
    </row>
    <row r="651" spans="1:67">
      <c r="A651" s="38"/>
      <c r="B651" s="38"/>
      <c r="C651" s="60" t="s">
        <v>1509</v>
      </c>
      <c r="D651" s="60"/>
      <c r="E651" s="61"/>
      <c r="F651" s="60"/>
      <c r="G651" s="76"/>
      <c r="H651" s="78"/>
      <c r="I651" s="38"/>
      <c r="J651" s="38"/>
      <c r="K651" s="38"/>
      <c r="L651" s="38"/>
      <c r="M651" s="38"/>
      <c r="N651" s="38"/>
      <c r="O651" s="38"/>
      <c r="P651" s="38"/>
      <c r="Q651" s="38"/>
      <c r="R651" s="38"/>
      <c r="S651" s="38"/>
      <c r="T651" s="38"/>
      <c r="U651" s="38"/>
      <c r="V651" s="38"/>
      <c r="W651" s="38"/>
      <c r="X651" s="38"/>
      <c r="Y651" s="38"/>
      <c r="Z651" s="38"/>
      <c r="AA651" s="38"/>
      <c r="AB651" s="38"/>
      <c r="AC651" s="38"/>
      <c r="AD651" s="38"/>
      <c r="AE651" s="38"/>
      <c r="AF651" s="38"/>
      <c r="AG651" s="38"/>
      <c r="AH651" s="38"/>
      <c r="AI651" s="38"/>
      <c r="AJ651" s="38"/>
      <c r="AK651" s="38"/>
      <c r="AL651" s="38"/>
      <c r="AM651" s="38"/>
      <c r="AN651" s="38"/>
      <c r="AO651" s="38"/>
      <c r="AP651" s="38"/>
      <c r="AQ651" s="38"/>
      <c r="AR651" s="38"/>
      <c r="AS651" s="38"/>
      <c r="AT651" s="38"/>
      <c r="AU651" s="38"/>
      <c r="AV651" s="38"/>
      <c r="AW651" s="38"/>
      <c r="AX651" s="38"/>
      <c r="AY651" s="38"/>
      <c r="AZ651" s="38"/>
      <c r="BA651" s="38"/>
      <c r="BB651" s="38"/>
      <c r="BC651" s="38"/>
      <c r="BD651" s="38"/>
      <c r="BE651" s="38"/>
      <c r="BF651" s="38"/>
      <c r="BG651" s="38"/>
      <c r="BH651" s="38"/>
      <c r="BI651" s="38"/>
      <c r="BJ651" s="38"/>
      <c r="BK651" s="38"/>
      <c r="BL651" s="38"/>
      <c r="BM651" s="38"/>
      <c r="BN651" s="38"/>
      <c r="BO651" s="38"/>
    </row>
    <row r="652" spans="1:67">
      <c r="A652" s="38"/>
      <c r="B652" s="44"/>
      <c r="C652" s="60" t="s">
        <v>1510</v>
      </c>
      <c r="D652" s="60"/>
      <c r="E652" s="61"/>
      <c r="F652" s="60"/>
      <c r="G652" s="76"/>
      <c r="H652" s="78"/>
      <c r="I652" s="38"/>
      <c r="J652" s="38"/>
      <c r="K652" s="38"/>
      <c r="L652" s="38"/>
      <c r="M652" s="38"/>
      <c r="N652" s="38"/>
      <c r="O652" s="38"/>
      <c r="P652" s="38"/>
      <c r="Q652" s="38"/>
      <c r="R652" s="38"/>
      <c r="S652" s="38"/>
      <c r="T652" s="38"/>
      <c r="U652" s="38"/>
      <c r="V652" s="38"/>
      <c r="W652" s="38"/>
      <c r="X652" s="38"/>
      <c r="Y652" s="38"/>
      <c r="Z652" s="38"/>
      <c r="AA652" s="38"/>
      <c r="AB652" s="38"/>
      <c r="AC652" s="38"/>
      <c r="AD652" s="38"/>
      <c r="AE652" s="38"/>
      <c r="AF652" s="38"/>
      <c r="AG652" s="38"/>
      <c r="AH652" s="38"/>
      <c r="AI652" s="38"/>
      <c r="AJ652" s="38"/>
      <c r="AK652" s="38"/>
      <c r="AL652" s="38"/>
      <c r="AM652" s="38"/>
      <c r="AN652" s="38"/>
      <c r="AO652" s="38"/>
      <c r="AP652" s="38"/>
      <c r="AQ652" s="38"/>
      <c r="AR652" s="38"/>
      <c r="AS652" s="38"/>
      <c r="AT652" s="38"/>
      <c r="AU652" s="38"/>
      <c r="AV652" s="38"/>
      <c r="AW652" s="38"/>
      <c r="AX652" s="38"/>
      <c r="AY652" s="38"/>
      <c r="AZ652" s="38"/>
      <c r="BA652" s="38"/>
      <c r="BB652" s="38"/>
      <c r="BC652" s="38"/>
      <c r="BD652" s="38"/>
      <c r="BE652" s="38"/>
      <c r="BF652" s="38"/>
      <c r="BG652" s="38"/>
      <c r="BH652" s="38"/>
      <c r="BI652" s="38"/>
      <c r="BJ652" s="38"/>
      <c r="BK652" s="38"/>
      <c r="BL652" s="38"/>
      <c r="BM652" s="38"/>
      <c r="BN652" s="38"/>
      <c r="BO652" s="38"/>
    </row>
    <row r="653" spans="1:67">
      <c r="A653" s="38"/>
      <c r="B653" s="44"/>
      <c r="C653" s="60" t="s">
        <v>1511</v>
      </c>
      <c r="D653" s="60"/>
      <c r="E653" s="61"/>
      <c r="F653" s="60"/>
      <c r="G653" s="76"/>
      <c r="H653" s="78"/>
      <c r="I653" s="38"/>
      <c r="J653" s="38"/>
      <c r="K653" s="38"/>
      <c r="L653" s="38"/>
      <c r="M653" s="38"/>
      <c r="N653" s="38"/>
      <c r="O653" s="38"/>
      <c r="P653" s="38"/>
      <c r="Q653" s="38"/>
      <c r="R653" s="38"/>
      <c r="S653" s="38"/>
      <c r="T653" s="38"/>
      <c r="U653" s="38"/>
      <c r="V653" s="38"/>
      <c r="W653" s="38"/>
      <c r="X653" s="38"/>
      <c r="Y653" s="38"/>
      <c r="Z653" s="38"/>
      <c r="AA653" s="38"/>
      <c r="AB653" s="38"/>
      <c r="AC653" s="38"/>
      <c r="AD653" s="38"/>
      <c r="AE653" s="38"/>
      <c r="AF653" s="38"/>
      <c r="AG653" s="38"/>
      <c r="AH653" s="38"/>
      <c r="AI653" s="38"/>
      <c r="AJ653" s="38"/>
      <c r="AK653" s="38"/>
      <c r="AL653" s="38"/>
      <c r="AM653" s="38"/>
      <c r="AN653" s="38"/>
      <c r="AO653" s="38"/>
      <c r="AP653" s="38"/>
      <c r="AQ653" s="38"/>
      <c r="AR653" s="38"/>
      <c r="AS653" s="38"/>
      <c r="AT653" s="38"/>
      <c r="AU653" s="38"/>
      <c r="AV653" s="38"/>
      <c r="AW653" s="38"/>
      <c r="AX653" s="38"/>
      <c r="AY653" s="38"/>
      <c r="AZ653" s="38"/>
      <c r="BA653" s="38"/>
      <c r="BB653" s="38"/>
      <c r="BC653" s="38"/>
      <c r="BD653" s="38"/>
      <c r="BE653" s="38"/>
      <c r="BF653" s="38"/>
      <c r="BG653" s="38"/>
      <c r="BH653" s="38"/>
      <c r="BI653" s="38"/>
      <c r="BJ653" s="38"/>
      <c r="BK653" s="38"/>
      <c r="BL653" s="38"/>
      <c r="BM653" s="38"/>
      <c r="BN653" s="38"/>
      <c r="BO653" s="38"/>
    </row>
    <row r="654" spans="1:67">
      <c r="A654" s="38"/>
      <c r="B654" s="38"/>
      <c r="C654" s="62" t="s">
        <v>1512</v>
      </c>
      <c r="D654" s="60"/>
      <c r="E654" s="61"/>
      <c r="F654" s="60"/>
      <c r="G654" s="76"/>
      <c r="H654" s="78"/>
      <c r="I654" s="38"/>
      <c r="J654" s="38"/>
      <c r="K654" s="38"/>
      <c r="L654" s="38"/>
      <c r="M654" s="38"/>
      <c r="N654" s="38"/>
      <c r="O654" s="38"/>
      <c r="P654" s="38"/>
      <c r="Q654" s="38"/>
      <c r="R654" s="38"/>
      <c r="S654" s="38"/>
      <c r="T654" s="38"/>
      <c r="U654" s="38"/>
      <c r="V654" s="38"/>
      <c r="W654" s="38"/>
      <c r="X654" s="38"/>
      <c r="Y654" s="38"/>
      <c r="Z654" s="38"/>
      <c r="AA654" s="38"/>
      <c r="AB654" s="38"/>
      <c r="AC654" s="38"/>
      <c r="AD654" s="38"/>
      <c r="AE654" s="38"/>
      <c r="AF654" s="38"/>
      <c r="AG654" s="38"/>
      <c r="AH654" s="38"/>
      <c r="AI654" s="38"/>
      <c r="AJ654" s="38"/>
      <c r="AK654" s="38"/>
      <c r="AL654" s="38"/>
      <c r="AM654" s="38"/>
      <c r="AN654" s="38"/>
      <c r="AO654" s="38"/>
      <c r="AP654" s="38"/>
      <c r="AQ654" s="38"/>
      <c r="AR654" s="38"/>
      <c r="AS654" s="38"/>
      <c r="AT654" s="38"/>
      <c r="AU654" s="38"/>
      <c r="AV654" s="38"/>
      <c r="AW654" s="38"/>
      <c r="AX654" s="38"/>
      <c r="AY654" s="38"/>
      <c r="AZ654" s="38"/>
      <c r="BA654" s="38"/>
      <c r="BB654" s="38"/>
      <c r="BC654" s="38"/>
      <c r="BD654" s="38"/>
      <c r="BE654" s="38"/>
      <c r="BF654" s="38"/>
      <c r="BG654" s="38"/>
      <c r="BH654" s="38"/>
      <c r="BI654" s="38"/>
      <c r="BJ654" s="38"/>
      <c r="BK654" s="38"/>
      <c r="BL654" s="38"/>
      <c r="BM654" s="38"/>
      <c r="BN654" s="38"/>
      <c r="BO654" s="38"/>
    </row>
    <row r="655" spans="1:67">
      <c r="A655" s="38"/>
      <c r="B655" s="44"/>
      <c r="C655" s="62" t="s">
        <v>1513</v>
      </c>
      <c r="D655" s="60"/>
      <c r="E655" s="61"/>
      <c r="F655" s="60"/>
      <c r="G655" s="76"/>
      <c r="H655" s="78"/>
      <c r="I655" s="38"/>
      <c r="J655" s="38"/>
      <c r="K655" s="38"/>
      <c r="L655" s="38"/>
      <c r="M655" s="38"/>
      <c r="N655" s="38"/>
      <c r="O655" s="38"/>
      <c r="P655" s="38"/>
      <c r="Q655" s="38"/>
      <c r="R655" s="38"/>
      <c r="S655" s="38"/>
      <c r="T655" s="38"/>
      <c r="U655" s="38"/>
      <c r="V655" s="38"/>
      <c r="W655" s="38"/>
      <c r="X655" s="38"/>
      <c r="Y655" s="38"/>
      <c r="Z655" s="38"/>
      <c r="AA655" s="38"/>
      <c r="AB655" s="38"/>
      <c r="AC655" s="38"/>
      <c r="AD655" s="38"/>
      <c r="AE655" s="38"/>
      <c r="AF655" s="38"/>
      <c r="AG655" s="38"/>
      <c r="AH655" s="38"/>
      <c r="AI655" s="38"/>
      <c r="AJ655" s="38"/>
      <c r="AK655" s="38"/>
      <c r="AL655" s="38"/>
      <c r="AM655" s="38"/>
      <c r="AN655" s="38"/>
      <c r="AO655" s="38"/>
      <c r="AP655" s="38"/>
      <c r="AQ655" s="38"/>
      <c r="AR655" s="38"/>
      <c r="AS655" s="38"/>
      <c r="AT655" s="38"/>
      <c r="AU655" s="38"/>
      <c r="AV655" s="38"/>
      <c r="AW655" s="38"/>
      <c r="AX655" s="38"/>
      <c r="AY655" s="38"/>
      <c r="AZ655" s="38"/>
      <c r="BA655" s="38"/>
      <c r="BB655" s="38"/>
      <c r="BC655" s="38"/>
      <c r="BD655" s="38"/>
      <c r="BE655" s="38"/>
      <c r="BF655" s="38"/>
      <c r="BG655" s="38"/>
      <c r="BH655" s="38"/>
      <c r="BI655" s="38"/>
      <c r="BJ655" s="38"/>
      <c r="BK655" s="38"/>
      <c r="BL655" s="38"/>
      <c r="BM655" s="38"/>
      <c r="BN655" s="38"/>
      <c r="BO655" s="38"/>
    </row>
    <row r="656" spans="1:67">
      <c r="A656" s="38"/>
      <c r="B656" s="38"/>
      <c r="C656" s="60" t="s">
        <v>1514</v>
      </c>
      <c r="D656" s="60"/>
      <c r="E656" s="61"/>
      <c r="F656" s="60"/>
      <c r="G656" s="76"/>
      <c r="H656" s="78"/>
      <c r="I656" s="38"/>
      <c r="J656" s="38"/>
      <c r="K656" s="38"/>
      <c r="L656" s="38"/>
      <c r="M656" s="38"/>
      <c r="N656" s="38"/>
      <c r="O656" s="38"/>
      <c r="P656" s="38"/>
      <c r="Q656" s="38"/>
      <c r="R656" s="38"/>
      <c r="S656" s="38"/>
      <c r="T656" s="38"/>
      <c r="U656" s="38"/>
      <c r="V656" s="38"/>
      <c r="W656" s="38"/>
      <c r="X656" s="38"/>
      <c r="Y656" s="38"/>
      <c r="Z656" s="38"/>
      <c r="AA656" s="38"/>
      <c r="AB656" s="38"/>
      <c r="AC656" s="38"/>
      <c r="AD656" s="38"/>
      <c r="AE656" s="38"/>
      <c r="AF656" s="38"/>
      <c r="AG656" s="38"/>
      <c r="AH656" s="38"/>
      <c r="AI656" s="38"/>
      <c r="AJ656" s="38"/>
      <c r="AK656" s="38"/>
      <c r="AL656" s="38"/>
      <c r="AM656" s="38"/>
      <c r="AN656" s="38"/>
      <c r="AO656" s="38"/>
      <c r="AP656" s="38"/>
      <c r="AQ656" s="38"/>
      <c r="AR656" s="38"/>
      <c r="AS656" s="38"/>
      <c r="AT656" s="38"/>
      <c r="AU656" s="38"/>
      <c r="AV656" s="38"/>
      <c r="AW656" s="38"/>
      <c r="AX656" s="38"/>
      <c r="AY656" s="38"/>
      <c r="AZ656" s="38"/>
      <c r="BA656" s="38"/>
      <c r="BB656" s="38"/>
      <c r="BC656" s="38"/>
      <c r="BD656" s="38"/>
      <c r="BE656" s="38"/>
      <c r="BF656" s="38"/>
      <c r="BG656" s="38"/>
      <c r="BH656" s="38"/>
      <c r="BI656" s="38"/>
      <c r="BJ656" s="38"/>
      <c r="BK656" s="38"/>
      <c r="BL656" s="38"/>
      <c r="BM656" s="38"/>
      <c r="BN656" s="38"/>
      <c r="BO656" s="38"/>
    </row>
    <row r="657" spans="1:67">
      <c r="A657" s="38"/>
      <c r="B657" s="44"/>
      <c r="C657" s="60" t="s">
        <v>1515</v>
      </c>
      <c r="D657" s="60"/>
      <c r="E657" s="61"/>
      <c r="F657" s="60"/>
      <c r="G657" s="76"/>
      <c r="H657" s="78"/>
      <c r="I657" s="38"/>
      <c r="J657" s="38"/>
      <c r="K657" s="38"/>
      <c r="L657" s="38"/>
      <c r="M657" s="38"/>
      <c r="N657" s="38"/>
      <c r="O657" s="38"/>
      <c r="P657" s="38"/>
      <c r="Q657" s="38"/>
      <c r="R657" s="38"/>
      <c r="S657" s="38"/>
      <c r="T657" s="38"/>
      <c r="U657" s="38"/>
      <c r="V657" s="38"/>
      <c r="W657" s="38"/>
      <c r="X657" s="38"/>
      <c r="Y657" s="38"/>
      <c r="Z657" s="38"/>
      <c r="AA657" s="38"/>
      <c r="AB657" s="38"/>
      <c r="AC657" s="38"/>
      <c r="AD657" s="38"/>
      <c r="AE657" s="38"/>
      <c r="AF657" s="38"/>
      <c r="AG657" s="38"/>
      <c r="AH657" s="38"/>
      <c r="AI657" s="38"/>
      <c r="AJ657" s="38"/>
      <c r="AK657" s="38"/>
      <c r="AL657" s="38"/>
      <c r="AM657" s="38"/>
      <c r="AN657" s="38"/>
      <c r="AO657" s="38"/>
      <c r="AP657" s="38"/>
      <c r="AQ657" s="38"/>
      <c r="AR657" s="38"/>
      <c r="AS657" s="38"/>
      <c r="AT657" s="38"/>
      <c r="AU657" s="38"/>
      <c r="AV657" s="38"/>
      <c r="AW657" s="38"/>
      <c r="AX657" s="38"/>
      <c r="AY657" s="38"/>
      <c r="AZ657" s="38"/>
      <c r="BA657" s="38"/>
      <c r="BB657" s="38"/>
      <c r="BC657" s="38"/>
      <c r="BD657" s="38"/>
      <c r="BE657" s="38"/>
      <c r="BF657" s="38"/>
      <c r="BG657" s="38"/>
      <c r="BH657" s="38"/>
      <c r="BI657" s="38"/>
      <c r="BJ657" s="38"/>
      <c r="BK657" s="38"/>
      <c r="BL657" s="38"/>
      <c r="BM657" s="38"/>
      <c r="BN657" s="38"/>
      <c r="BO657" s="38"/>
    </row>
    <row r="658" spans="1:67">
      <c r="A658" s="38"/>
      <c r="B658" s="38"/>
      <c r="C658" s="60" t="s">
        <v>1516</v>
      </c>
      <c r="D658" s="60"/>
      <c r="E658" s="61"/>
      <c r="F658" s="60"/>
      <c r="G658" s="76"/>
      <c r="H658" s="78"/>
      <c r="I658" s="38"/>
      <c r="J658" s="38"/>
      <c r="K658" s="38"/>
      <c r="L658" s="38"/>
      <c r="M658" s="38"/>
      <c r="N658" s="38"/>
      <c r="O658" s="38"/>
      <c r="P658" s="38"/>
      <c r="Q658" s="38"/>
      <c r="R658" s="38"/>
      <c r="S658" s="38"/>
      <c r="T658" s="38"/>
      <c r="U658" s="38"/>
      <c r="V658" s="38"/>
      <c r="W658" s="38"/>
      <c r="X658" s="38"/>
      <c r="Y658" s="38"/>
      <c r="Z658" s="38"/>
      <c r="AA658" s="38"/>
      <c r="AB658" s="38"/>
      <c r="AC658" s="38"/>
      <c r="AD658" s="38"/>
      <c r="AE658" s="38"/>
      <c r="AF658" s="38"/>
      <c r="AG658" s="38"/>
      <c r="AH658" s="38"/>
      <c r="AI658" s="38"/>
      <c r="AJ658" s="38"/>
      <c r="AK658" s="38"/>
      <c r="AL658" s="38"/>
      <c r="AM658" s="38"/>
      <c r="AN658" s="38"/>
      <c r="AO658" s="38"/>
      <c r="AP658" s="38"/>
      <c r="AQ658" s="38"/>
      <c r="AR658" s="38"/>
      <c r="AS658" s="38"/>
      <c r="AT658" s="38"/>
      <c r="AU658" s="38"/>
      <c r="AV658" s="38"/>
      <c r="AW658" s="38"/>
      <c r="AX658" s="38"/>
      <c r="AY658" s="38"/>
      <c r="AZ658" s="38"/>
      <c r="BA658" s="38"/>
      <c r="BB658" s="38"/>
      <c r="BC658" s="38"/>
      <c r="BD658" s="38"/>
      <c r="BE658" s="38"/>
      <c r="BF658" s="38"/>
      <c r="BG658" s="38"/>
      <c r="BH658" s="38"/>
      <c r="BI658" s="38"/>
      <c r="BJ658" s="38"/>
      <c r="BK658" s="38"/>
      <c r="BL658" s="38"/>
      <c r="BM658" s="38"/>
      <c r="BN658" s="38"/>
      <c r="BO658" s="38"/>
    </row>
    <row r="659" spans="1:67">
      <c r="A659" s="38"/>
      <c r="B659" s="44"/>
      <c r="C659" s="60" t="s">
        <v>1517</v>
      </c>
      <c r="D659" s="60"/>
      <c r="E659" s="61"/>
      <c r="F659" s="60"/>
      <c r="G659" s="76"/>
      <c r="H659" s="78"/>
      <c r="I659" s="38"/>
      <c r="J659" s="38"/>
      <c r="K659" s="38"/>
      <c r="L659" s="38"/>
      <c r="M659" s="38"/>
      <c r="N659" s="38"/>
      <c r="O659" s="38"/>
      <c r="P659" s="38"/>
      <c r="Q659" s="38"/>
      <c r="R659" s="38"/>
      <c r="S659" s="38"/>
      <c r="T659" s="38"/>
      <c r="U659" s="38"/>
      <c r="V659" s="38"/>
      <c r="W659" s="38"/>
      <c r="X659" s="38"/>
      <c r="Y659" s="38"/>
      <c r="Z659" s="38"/>
      <c r="AA659" s="38"/>
      <c r="AB659" s="38"/>
      <c r="AC659" s="38"/>
      <c r="AD659" s="38"/>
      <c r="AE659" s="38"/>
      <c r="AF659" s="38"/>
      <c r="AG659" s="38"/>
      <c r="AH659" s="38"/>
      <c r="AI659" s="38"/>
      <c r="AJ659" s="38"/>
      <c r="AK659" s="38"/>
      <c r="AL659" s="38"/>
      <c r="AM659" s="38"/>
      <c r="AN659" s="38"/>
      <c r="AO659" s="38"/>
      <c r="AP659" s="38"/>
      <c r="AQ659" s="38"/>
      <c r="AR659" s="38"/>
      <c r="AS659" s="38"/>
      <c r="AT659" s="38"/>
      <c r="AU659" s="38"/>
      <c r="AV659" s="38"/>
      <c r="AW659" s="38"/>
      <c r="AX659" s="38"/>
      <c r="AY659" s="38"/>
      <c r="AZ659" s="38"/>
      <c r="BA659" s="38"/>
      <c r="BB659" s="38"/>
      <c r="BC659" s="38"/>
      <c r="BD659" s="38"/>
      <c r="BE659" s="38"/>
      <c r="BF659" s="38"/>
      <c r="BG659" s="38"/>
      <c r="BH659" s="38"/>
      <c r="BI659" s="38"/>
      <c r="BJ659" s="38"/>
      <c r="BK659" s="38"/>
      <c r="BL659" s="38"/>
      <c r="BM659" s="38"/>
      <c r="BN659" s="38"/>
      <c r="BO659" s="38"/>
    </row>
    <row r="660" spans="1:67">
      <c r="A660" s="38"/>
      <c r="B660" s="44"/>
      <c r="C660" s="60" t="s">
        <v>1518</v>
      </c>
      <c r="D660" s="60"/>
      <c r="E660" s="61"/>
      <c r="F660" s="60"/>
      <c r="G660" s="76"/>
      <c r="H660" s="78"/>
      <c r="I660" s="38"/>
      <c r="J660" s="38"/>
      <c r="K660" s="38"/>
      <c r="L660" s="38"/>
      <c r="M660" s="38"/>
      <c r="N660" s="38"/>
      <c r="O660" s="38"/>
      <c r="P660" s="38"/>
      <c r="Q660" s="38"/>
      <c r="R660" s="38"/>
      <c r="S660" s="38"/>
      <c r="T660" s="38"/>
      <c r="U660" s="38"/>
      <c r="V660" s="38"/>
      <c r="W660" s="38"/>
      <c r="X660" s="38"/>
      <c r="Y660" s="38"/>
      <c r="Z660" s="38"/>
      <c r="AA660" s="38"/>
      <c r="AB660" s="38"/>
      <c r="AC660" s="38"/>
      <c r="AD660" s="38"/>
      <c r="AE660" s="38"/>
      <c r="AF660" s="38"/>
      <c r="AG660" s="38"/>
      <c r="AH660" s="38"/>
      <c r="AI660" s="38"/>
      <c r="AJ660" s="38"/>
      <c r="AK660" s="38"/>
      <c r="AL660" s="38"/>
      <c r="AM660" s="38"/>
      <c r="AN660" s="38"/>
      <c r="AO660" s="38"/>
      <c r="AP660" s="38"/>
      <c r="AQ660" s="38"/>
      <c r="AR660" s="38"/>
      <c r="AS660" s="38"/>
      <c r="AT660" s="38"/>
      <c r="AU660" s="38"/>
      <c r="AV660" s="38"/>
      <c r="AW660" s="38"/>
      <c r="AX660" s="38"/>
      <c r="AY660" s="38"/>
      <c r="AZ660" s="38"/>
      <c r="BA660" s="38"/>
      <c r="BB660" s="38"/>
      <c r="BC660" s="38"/>
      <c r="BD660" s="38"/>
      <c r="BE660" s="38"/>
      <c r="BF660" s="38"/>
      <c r="BG660" s="38"/>
      <c r="BH660" s="38"/>
      <c r="BI660" s="38"/>
      <c r="BJ660" s="38"/>
      <c r="BK660" s="38"/>
      <c r="BL660" s="38"/>
      <c r="BM660" s="38"/>
      <c r="BN660" s="38"/>
      <c r="BO660" s="38"/>
    </row>
    <row r="661" spans="1:67">
      <c r="A661" s="38"/>
      <c r="B661" s="38"/>
      <c r="C661" s="60" t="s">
        <v>1519</v>
      </c>
      <c r="D661" s="60"/>
      <c r="E661" s="61"/>
      <c r="F661" s="60"/>
      <c r="G661" s="76"/>
      <c r="H661" s="78"/>
      <c r="I661" s="38"/>
      <c r="J661" s="38"/>
      <c r="K661" s="38"/>
      <c r="L661" s="38"/>
      <c r="M661" s="38"/>
      <c r="N661" s="38"/>
      <c r="O661" s="38"/>
      <c r="P661" s="38"/>
      <c r="Q661" s="38"/>
      <c r="R661" s="38"/>
      <c r="S661" s="38"/>
      <c r="T661" s="38"/>
      <c r="U661" s="38"/>
      <c r="V661" s="38"/>
      <c r="W661" s="38"/>
      <c r="X661" s="38"/>
      <c r="Y661" s="38"/>
      <c r="Z661" s="38"/>
      <c r="AA661" s="38"/>
      <c r="AB661" s="38"/>
      <c r="AC661" s="38"/>
      <c r="AD661" s="38"/>
      <c r="AE661" s="38"/>
      <c r="AF661" s="38"/>
      <c r="AG661" s="38"/>
      <c r="AH661" s="38"/>
      <c r="AI661" s="38"/>
      <c r="AJ661" s="38"/>
      <c r="AK661" s="38"/>
      <c r="AL661" s="38"/>
      <c r="AM661" s="38"/>
      <c r="AN661" s="38"/>
      <c r="AO661" s="38"/>
      <c r="AP661" s="38"/>
      <c r="AQ661" s="38"/>
      <c r="AR661" s="38"/>
      <c r="AS661" s="38"/>
      <c r="AT661" s="38"/>
      <c r="AU661" s="38"/>
      <c r="AV661" s="38"/>
      <c r="AW661" s="38"/>
      <c r="AX661" s="38"/>
      <c r="AY661" s="38"/>
      <c r="AZ661" s="38"/>
      <c r="BA661" s="38"/>
      <c r="BB661" s="38"/>
      <c r="BC661" s="38"/>
      <c r="BD661" s="38"/>
      <c r="BE661" s="38"/>
      <c r="BF661" s="38"/>
      <c r="BG661" s="38"/>
      <c r="BH661" s="38"/>
      <c r="BI661" s="38"/>
      <c r="BJ661" s="38"/>
      <c r="BK661" s="38"/>
      <c r="BL661" s="38"/>
      <c r="BM661" s="38"/>
      <c r="BN661" s="38"/>
      <c r="BO661" s="38"/>
    </row>
    <row r="662" spans="1:67">
      <c r="A662" s="38"/>
      <c r="B662" s="44"/>
      <c r="C662" s="60" t="s">
        <v>1520</v>
      </c>
      <c r="D662" s="60"/>
      <c r="E662" s="61"/>
      <c r="F662" s="60"/>
      <c r="G662" s="76"/>
      <c r="H662" s="78"/>
      <c r="I662" s="38"/>
      <c r="J662" s="38"/>
      <c r="K662" s="38"/>
      <c r="L662" s="38"/>
      <c r="M662" s="38"/>
      <c r="N662" s="38"/>
      <c r="O662" s="38"/>
      <c r="P662" s="38"/>
      <c r="Q662" s="38"/>
      <c r="R662" s="38"/>
      <c r="S662" s="38"/>
      <c r="T662" s="38"/>
      <c r="U662" s="38"/>
      <c r="V662" s="38"/>
      <c r="W662" s="38"/>
      <c r="X662" s="38"/>
      <c r="Y662" s="38"/>
      <c r="Z662" s="38"/>
      <c r="AA662" s="38"/>
      <c r="AB662" s="38"/>
      <c r="AC662" s="38"/>
      <c r="AD662" s="38"/>
      <c r="AE662" s="38"/>
      <c r="AF662" s="38"/>
      <c r="AG662" s="38"/>
      <c r="AH662" s="38"/>
      <c r="AI662" s="38"/>
      <c r="AJ662" s="38"/>
      <c r="AK662" s="38"/>
      <c r="AL662" s="38"/>
      <c r="AM662" s="38"/>
      <c r="AN662" s="38"/>
      <c r="AO662" s="38"/>
      <c r="AP662" s="38"/>
      <c r="AQ662" s="38"/>
      <c r="AR662" s="38"/>
      <c r="AS662" s="38"/>
      <c r="AT662" s="38"/>
      <c r="AU662" s="38"/>
      <c r="AV662" s="38"/>
      <c r="AW662" s="38"/>
      <c r="AX662" s="38"/>
      <c r="AY662" s="38"/>
      <c r="AZ662" s="38"/>
      <c r="BA662" s="38"/>
      <c r="BB662" s="38"/>
      <c r="BC662" s="38"/>
      <c r="BD662" s="38"/>
      <c r="BE662" s="38"/>
      <c r="BF662" s="38"/>
      <c r="BG662" s="38"/>
      <c r="BH662" s="38"/>
      <c r="BI662" s="38"/>
      <c r="BJ662" s="38"/>
      <c r="BK662" s="38"/>
      <c r="BL662" s="38"/>
      <c r="BM662" s="38"/>
      <c r="BN662" s="38"/>
      <c r="BO662" s="38"/>
    </row>
    <row r="663" spans="1:67">
      <c r="A663" s="38"/>
      <c r="B663" s="38"/>
      <c r="C663" s="60" t="s">
        <v>1521</v>
      </c>
      <c r="D663" s="60"/>
      <c r="E663" s="61"/>
      <c r="F663" s="60"/>
      <c r="G663" s="76"/>
      <c r="H663" s="78"/>
      <c r="I663" s="38"/>
      <c r="J663" s="38"/>
      <c r="K663" s="38"/>
      <c r="L663" s="38"/>
      <c r="M663" s="38"/>
      <c r="N663" s="38"/>
      <c r="O663" s="38"/>
      <c r="P663" s="38"/>
      <c r="Q663" s="38"/>
      <c r="R663" s="38"/>
      <c r="S663" s="38"/>
      <c r="T663" s="38"/>
      <c r="U663" s="38"/>
      <c r="V663" s="38"/>
      <c r="W663" s="38"/>
      <c r="X663" s="38"/>
      <c r="Y663" s="38"/>
      <c r="Z663" s="38"/>
      <c r="AA663" s="38"/>
      <c r="AB663" s="38"/>
      <c r="AC663" s="38"/>
      <c r="AD663" s="38"/>
      <c r="AE663" s="38"/>
      <c r="AF663" s="38"/>
      <c r="AG663" s="38"/>
      <c r="AH663" s="38"/>
      <c r="AI663" s="38"/>
      <c r="AJ663" s="38"/>
      <c r="AK663" s="38"/>
      <c r="AL663" s="38"/>
      <c r="AM663" s="38"/>
      <c r="AN663" s="38"/>
      <c r="AO663" s="38"/>
      <c r="AP663" s="38"/>
      <c r="AQ663" s="38"/>
      <c r="AR663" s="38"/>
      <c r="AS663" s="38"/>
      <c r="AT663" s="38"/>
      <c r="AU663" s="38"/>
      <c r="AV663" s="38"/>
      <c r="AW663" s="38"/>
      <c r="AX663" s="38"/>
      <c r="AY663" s="38"/>
      <c r="AZ663" s="38"/>
      <c r="BA663" s="38"/>
      <c r="BB663" s="38"/>
      <c r="BC663" s="38"/>
      <c r="BD663" s="38"/>
      <c r="BE663" s="38"/>
      <c r="BF663" s="38"/>
      <c r="BG663" s="38"/>
      <c r="BH663" s="38"/>
      <c r="BI663" s="38"/>
      <c r="BJ663" s="38"/>
      <c r="BK663" s="38"/>
      <c r="BL663" s="38"/>
      <c r="BM663" s="38"/>
      <c r="BN663" s="38"/>
      <c r="BO663" s="38"/>
    </row>
    <row r="664" spans="1:67">
      <c r="A664" s="38"/>
      <c r="B664" s="38"/>
      <c r="C664" s="60" t="s">
        <v>1522</v>
      </c>
      <c r="D664" s="60"/>
      <c r="E664" s="61"/>
      <c r="F664" s="60"/>
      <c r="G664" s="76"/>
      <c r="H664" s="78"/>
      <c r="I664" s="38"/>
      <c r="J664" s="38"/>
      <c r="K664" s="38"/>
      <c r="L664" s="38"/>
      <c r="M664" s="38"/>
      <c r="N664" s="38"/>
      <c r="O664" s="38"/>
      <c r="P664" s="38"/>
      <c r="Q664" s="38"/>
      <c r="R664" s="38"/>
      <c r="S664" s="38"/>
      <c r="T664" s="38"/>
      <c r="U664" s="38"/>
      <c r="V664" s="38"/>
      <c r="W664" s="38"/>
      <c r="X664" s="38"/>
      <c r="Y664" s="38"/>
      <c r="Z664" s="38"/>
      <c r="AA664" s="38"/>
      <c r="AB664" s="38"/>
      <c r="AC664" s="38"/>
      <c r="AD664" s="38"/>
      <c r="AE664" s="38"/>
      <c r="AF664" s="38"/>
      <c r="AG664" s="38"/>
      <c r="AH664" s="38"/>
      <c r="AI664" s="38"/>
      <c r="AJ664" s="38"/>
      <c r="AK664" s="38"/>
      <c r="AL664" s="38"/>
      <c r="AM664" s="38"/>
      <c r="AN664" s="38"/>
      <c r="AO664" s="38"/>
      <c r="AP664" s="38"/>
      <c r="AQ664" s="38"/>
      <c r="AR664" s="38"/>
      <c r="AS664" s="38"/>
      <c r="AT664" s="38"/>
      <c r="AU664" s="38"/>
      <c r="AV664" s="38"/>
      <c r="AW664" s="38"/>
      <c r="AX664" s="38"/>
      <c r="AY664" s="38"/>
      <c r="AZ664" s="38"/>
      <c r="BA664" s="38"/>
      <c r="BB664" s="38"/>
      <c r="BC664" s="38"/>
      <c r="BD664" s="38"/>
      <c r="BE664" s="38"/>
      <c r="BF664" s="38"/>
      <c r="BG664" s="38"/>
      <c r="BH664" s="38"/>
      <c r="BI664" s="38"/>
      <c r="BJ664" s="38"/>
      <c r="BK664" s="38"/>
      <c r="BL664" s="38"/>
      <c r="BM664" s="38"/>
      <c r="BN664" s="38"/>
      <c r="BO664" s="38"/>
    </row>
    <row r="665" spans="1:67">
      <c r="A665" s="38"/>
      <c r="B665" s="38"/>
      <c r="C665" s="60" t="s">
        <v>1523</v>
      </c>
      <c r="D665" s="60"/>
      <c r="E665" s="61"/>
      <c r="F665" s="60"/>
      <c r="G665" s="76"/>
      <c r="H665" s="78"/>
      <c r="I665" s="38"/>
      <c r="J665" s="38"/>
      <c r="K665" s="38"/>
      <c r="L665" s="38"/>
      <c r="M665" s="38"/>
      <c r="N665" s="38"/>
      <c r="O665" s="38"/>
      <c r="P665" s="38"/>
      <c r="Q665" s="38"/>
      <c r="R665" s="38"/>
      <c r="S665" s="38"/>
      <c r="T665" s="38"/>
      <c r="U665" s="38"/>
      <c r="V665" s="38"/>
      <c r="W665" s="38"/>
      <c r="X665" s="38"/>
      <c r="Y665" s="38"/>
      <c r="Z665" s="38"/>
      <c r="AA665" s="38"/>
      <c r="AB665" s="38"/>
      <c r="AC665" s="38"/>
      <c r="AD665" s="38"/>
      <c r="AE665" s="38"/>
      <c r="AF665" s="38"/>
      <c r="AG665" s="38"/>
      <c r="AH665" s="38"/>
      <c r="AI665" s="38"/>
      <c r="AJ665" s="38"/>
      <c r="AK665" s="38"/>
      <c r="AL665" s="38"/>
      <c r="AM665" s="38"/>
      <c r="AN665" s="38"/>
      <c r="AO665" s="38"/>
      <c r="AP665" s="38"/>
      <c r="AQ665" s="38"/>
      <c r="AR665" s="38"/>
      <c r="AS665" s="38"/>
      <c r="AT665" s="38"/>
      <c r="AU665" s="38"/>
      <c r="AV665" s="38"/>
      <c r="AW665" s="38"/>
      <c r="AX665" s="38"/>
      <c r="AY665" s="38"/>
      <c r="AZ665" s="38"/>
      <c r="BA665" s="38"/>
      <c r="BB665" s="38"/>
      <c r="BC665" s="38"/>
      <c r="BD665" s="38"/>
      <c r="BE665" s="38"/>
      <c r="BF665" s="38"/>
      <c r="BG665" s="38"/>
      <c r="BH665" s="38"/>
      <c r="BI665" s="38"/>
      <c r="BJ665" s="38"/>
      <c r="BK665" s="38"/>
      <c r="BL665" s="38"/>
      <c r="BM665" s="38"/>
      <c r="BN665" s="38"/>
      <c r="BO665" s="38"/>
    </row>
    <row r="666" spans="1:67">
      <c r="A666" s="38"/>
      <c r="B666" s="38"/>
      <c r="C666" s="60" t="s">
        <v>1524</v>
      </c>
      <c r="D666" s="60"/>
      <c r="E666" s="61"/>
      <c r="F666" s="60"/>
      <c r="G666" s="76"/>
      <c r="H666" s="78"/>
      <c r="I666" s="38"/>
      <c r="J666" s="38"/>
      <c r="K666" s="38"/>
      <c r="L666" s="38"/>
      <c r="M666" s="38"/>
      <c r="N666" s="38"/>
      <c r="O666" s="38"/>
      <c r="P666" s="38"/>
      <c r="Q666" s="38"/>
      <c r="R666" s="38"/>
      <c r="S666" s="38"/>
      <c r="T666" s="38"/>
      <c r="U666" s="38"/>
      <c r="V666" s="38"/>
      <c r="W666" s="38"/>
      <c r="X666" s="38"/>
      <c r="Y666" s="38"/>
      <c r="Z666" s="38"/>
      <c r="AA666" s="38"/>
      <c r="AB666" s="38"/>
      <c r="AC666" s="38"/>
      <c r="AD666" s="38"/>
      <c r="AE666" s="38"/>
      <c r="AF666" s="38"/>
      <c r="AG666" s="38"/>
      <c r="AH666" s="38"/>
      <c r="AI666" s="38"/>
      <c r="AJ666" s="38"/>
      <c r="AK666" s="38"/>
      <c r="AL666" s="38"/>
      <c r="AM666" s="38"/>
      <c r="AN666" s="38"/>
      <c r="AO666" s="38"/>
      <c r="AP666" s="38"/>
      <c r="AQ666" s="38"/>
      <c r="AR666" s="38"/>
      <c r="AS666" s="38"/>
      <c r="AT666" s="38"/>
      <c r="AU666" s="38"/>
      <c r="AV666" s="38"/>
      <c r="AW666" s="38"/>
      <c r="AX666" s="38"/>
      <c r="AY666" s="38"/>
      <c r="AZ666" s="38"/>
      <c r="BA666" s="38"/>
      <c r="BB666" s="38"/>
      <c r="BC666" s="38"/>
      <c r="BD666" s="38"/>
      <c r="BE666" s="38"/>
      <c r="BF666" s="38"/>
      <c r="BG666" s="38"/>
      <c r="BH666" s="38"/>
      <c r="BI666" s="38"/>
      <c r="BJ666" s="38"/>
      <c r="BK666" s="38"/>
      <c r="BL666" s="38"/>
      <c r="BM666" s="38"/>
      <c r="BN666" s="38"/>
      <c r="BO666" s="38"/>
    </row>
    <row r="667" spans="1:67">
      <c r="A667" s="38"/>
      <c r="B667" s="38"/>
      <c r="C667" s="60" t="s">
        <v>1525</v>
      </c>
      <c r="D667" s="60"/>
      <c r="E667" s="61"/>
      <c r="F667" s="60"/>
      <c r="G667" s="76"/>
      <c r="H667" s="78"/>
      <c r="I667" s="38"/>
      <c r="J667" s="38"/>
      <c r="K667" s="38"/>
      <c r="L667" s="38"/>
      <c r="M667" s="38"/>
      <c r="N667" s="38"/>
      <c r="O667" s="38"/>
      <c r="P667" s="38"/>
      <c r="Q667" s="38"/>
      <c r="R667" s="38"/>
      <c r="S667" s="38"/>
      <c r="T667" s="38"/>
      <c r="U667" s="38"/>
      <c r="V667" s="38"/>
      <c r="W667" s="38"/>
      <c r="X667" s="38"/>
      <c r="Y667" s="38"/>
      <c r="Z667" s="38"/>
      <c r="AA667" s="38"/>
      <c r="AB667" s="38"/>
      <c r="AC667" s="38"/>
      <c r="AD667" s="38"/>
      <c r="AE667" s="38"/>
      <c r="AF667" s="38"/>
      <c r="AG667" s="38"/>
      <c r="AH667" s="38"/>
      <c r="AI667" s="38"/>
      <c r="AJ667" s="38"/>
      <c r="AK667" s="38"/>
      <c r="AL667" s="38"/>
      <c r="AM667" s="38"/>
      <c r="AN667" s="38"/>
      <c r="AO667" s="38"/>
      <c r="AP667" s="38"/>
      <c r="AQ667" s="38"/>
      <c r="AR667" s="38"/>
      <c r="AS667" s="38"/>
      <c r="AT667" s="38"/>
      <c r="AU667" s="38"/>
      <c r="AV667" s="38"/>
      <c r="AW667" s="38"/>
      <c r="AX667" s="38"/>
      <c r="AY667" s="38"/>
      <c r="AZ667" s="38"/>
      <c r="BA667" s="38"/>
      <c r="BB667" s="38"/>
      <c r="BC667" s="38"/>
      <c r="BD667" s="38"/>
      <c r="BE667" s="38"/>
      <c r="BF667" s="38"/>
      <c r="BG667" s="38"/>
      <c r="BH667" s="38"/>
      <c r="BI667" s="38"/>
      <c r="BJ667" s="38"/>
      <c r="BK667" s="38"/>
      <c r="BL667" s="38"/>
      <c r="BM667" s="38"/>
      <c r="BN667" s="38"/>
      <c r="BO667" s="38"/>
    </row>
    <row r="668" spans="1:67">
      <c r="A668" s="38"/>
      <c r="B668" s="44"/>
      <c r="C668" s="60" t="s">
        <v>1526</v>
      </c>
      <c r="D668" s="60"/>
      <c r="E668" s="61"/>
      <c r="F668" s="60"/>
      <c r="G668" s="76"/>
      <c r="H668" s="78"/>
      <c r="I668" s="38"/>
      <c r="J668" s="38"/>
      <c r="K668" s="38"/>
      <c r="L668" s="38"/>
      <c r="M668" s="38"/>
      <c r="N668" s="38"/>
      <c r="O668" s="38"/>
      <c r="P668" s="38"/>
      <c r="Q668" s="38"/>
      <c r="R668" s="38"/>
      <c r="S668" s="38"/>
      <c r="T668" s="38"/>
      <c r="U668" s="38"/>
      <c r="V668" s="38"/>
      <c r="W668" s="38"/>
      <c r="X668" s="38"/>
      <c r="Y668" s="38"/>
      <c r="Z668" s="38"/>
      <c r="AA668" s="38"/>
      <c r="AB668" s="38"/>
      <c r="AC668" s="38"/>
      <c r="AD668" s="38"/>
      <c r="AE668" s="38"/>
      <c r="AF668" s="38"/>
      <c r="AG668" s="38"/>
      <c r="AH668" s="38"/>
      <c r="AI668" s="38"/>
      <c r="AJ668" s="38"/>
      <c r="AK668" s="38"/>
      <c r="AL668" s="38"/>
      <c r="AM668" s="38"/>
      <c r="AN668" s="38"/>
      <c r="AO668" s="38"/>
      <c r="AP668" s="38"/>
      <c r="AQ668" s="38"/>
      <c r="AR668" s="38"/>
      <c r="AS668" s="38"/>
      <c r="AT668" s="38"/>
      <c r="AU668" s="38"/>
      <c r="AV668" s="38"/>
      <c r="AW668" s="38"/>
      <c r="AX668" s="38"/>
      <c r="AY668" s="38"/>
      <c r="AZ668" s="38"/>
      <c r="BA668" s="38"/>
      <c r="BB668" s="38"/>
      <c r="BC668" s="38"/>
      <c r="BD668" s="38"/>
      <c r="BE668" s="38"/>
      <c r="BF668" s="38"/>
      <c r="BG668" s="38"/>
      <c r="BH668" s="38"/>
      <c r="BI668" s="38"/>
      <c r="BJ668" s="38"/>
      <c r="BK668" s="38"/>
      <c r="BL668" s="38"/>
      <c r="BM668" s="38"/>
      <c r="BN668" s="38"/>
      <c r="BO668" s="38"/>
    </row>
    <row r="669" spans="1:67">
      <c r="A669" s="38"/>
      <c r="B669" s="38"/>
      <c r="C669" s="60" t="s">
        <v>1527</v>
      </c>
      <c r="D669" s="60"/>
      <c r="E669" s="61"/>
      <c r="F669" s="60"/>
      <c r="G669" s="76"/>
      <c r="H669" s="78"/>
      <c r="I669" s="38"/>
      <c r="J669" s="38"/>
      <c r="K669" s="38"/>
      <c r="L669" s="38"/>
      <c r="M669" s="38"/>
      <c r="N669" s="38"/>
      <c r="O669" s="38"/>
      <c r="P669" s="38"/>
      <c r="Q669" s="38"/>
      <c r="R669" s="38"/>
      <c r="S669" s="38"/>
      <c r="T669" s="38"/>
      <c r="U669" s="38"/>
      <c r="V669" s="38"/>
      <c r="W669" s="38"/>
      <c r="X669" s="38"/>
      <c r="Y669" s="38"/>
      <c r="Z669" s="38"/>
      <c r="AA669" s="38"/>
      <c r="AB669" s="38"/>
      <c r="AC669" s="38"/>
      <c r="AD669" s="38"/>
      <c r="AE669" s="38"/>
      <c r="AF669" s="38"/>
      <c r="AG669" s="38"/>
      <c r="AH669" s="38"/>
      <c r="AI669" s="38"/>
      <c r="AJ669" s="38"/>
      <c r="AK669" s="38"/>
      <c r="AL669" s="38"/>
      <c r="AM669" s="38"/>
      <c r="AN669" s="38"/>
      <c r="AO669" s="38"/>
      <c r="AP669" s="38"/>
      <c r="AQ669" s="38"/>
      <c r="AR669" s="38"/>
      <c r="AS669" s="38"/>
      <c r="AT669" s="38"/>
      <c r="AU669" s="38"/>
      <c r="AV669" s="38"/>
      <c r="AW669" s="38"/>
      <c r="AX669" s="38"/>
      <c r="AY669" s="38"/>
      <c r="AZ669" s="38"/>
      <c r="BA669" s="38"/>
      <c r="BB669" s="38"/>
      <c r="BC669" s="38"/>
      <c r="BD669" s="38"/>
      <c r="BE669" s="38"/>
      <c r="BF669" s="38"/>
      <c r="BG669" s="38"/>
      <c r="BH669" s="38"/>
      <c r="BI669" s="38"/>
      <c r="BJ669" s="38"/>
      <c r="BK669" s="38"/>
      <c r="BL669" s="38"/>
      <c r="BM669" s="38"/>
      <c r="BN669" s="38"/>
      <c r="BO669" s="38"/>
    </row>
    <row r="670" spans="1:67">
      <c r="A670" s="38"/>
      <c r="B670" s="44"/>
      <c r="C670" s="60" t="s">
        <v>1528</v>
      </c>
      <c r="D670" s="60"/>
      <c r="E670" s="61"/>
      <c r="F670" s="60"/>
      <c r="G670" s="76"/>
      <c r="H670" s="78"/>
      <c r="I670" s="38"/>
      <c r="J670" s="38"/>
      <c r="K670" s="38"/>
      <c r="L670" s="38"/>
      <c r="M670" s="38"/>
      <c r="N670" s="38"/>
      <c r="O670" s="38"/>
      <c r="P670" s="38"/>
      <c r="Q670" s="38"/>
      <c r="R670" s="38"/>
      <c r="S670" s="38"/>
      <c r="T670" s="38"/>
      <c r="U670" s="38"/>
      <c r="V670" s="38"/>
      <c r="W670" s="38"/>
      <c r="X670" s="38"/>
      <c r="Y670" s="38"/>
      <c r="Z670" s="38"/>
      <c r="AA670" s="38"/>
      <c r="AB670" s="38"/>
      <c r="AC670" s="38"/>
      <c r="AD670" s="38"/>
      <c r="AE670" s="38"/>
      <c r="AF670" s="38"/>
      <c r="AG670" s="38"/>
      <c r="AH670" s="38"/>
      <c r="AI670" s="38"/>
      <c r="AJ670" s="38"/>
      <c r="AK670" s="38"/>
      <c r="AL670" s="38"/>
      <c r="AM670" s="38"/>
      <c r="AN670" s="38"/>
      <c r="AO670" s="38"/>
      <c r="AP670" s="38"/>
      <c r="AQ670" s="38"/>
      <c r="AR670" s="38"/>
      <c r="AS670" s="38"/>
      <c r="AT670" s="38"/>
      <c r="AU670" s="38"/>
      <c r="AV670" s="38"/>
      <c r="AW670" s="38"/>
      <c r="AX670" s="38"/>
      <c r="AY670" s="38"/>
      <c r="AZ670" s="38"/>
      <c r="BA670" s="38"/>
      <c r="BB670" s="38"/>
      <c r="BC670" s="38"/>
      <c r="BD670" s="38"/>
      <c r="BE670" s="38"/>
      <c r="BF670" s="38"/>
      <c r="BG670" s="38"/>
      <c r="BH670" s="38"/>
      <c r="BI670" s="38"/>
      <c r="BJ670" s="38"/>
      <c r="BK670" s="38"/>
      <c r="BL670" s="38"/>
      <c r="BM670" s="38"/>
      <c r="BN670" s="38"/>
      <c r="BO670" s="38"/>
    </row>
    <row r="671" spans="1:67">
      <c r="A671" s="38"/>
      <c r="B671" s="38"/>
      <c r="C671" s="60" t="s">
        <v>1529</v>
      </c>
      <c r="D671" s="60"/>
      <c r="E671" s="61"/>
      <c r="F671" s="60"/>
      <c r="G671" s="76"/>
      <c r="H671" s="78"/>
      <c r="I671" s="38"/>
      <c r="J671" s="38"/>
      <c r="K671" s="38"/>
      <c r="L671" s="38"/>
      <c r="M671" s="38"/>
      <c r="N671" s="38"/>
      <c r="O671" s="38"/>
      <c r="P671" s="38"/>
      <c r="Q671" s="38"/>
      <c r="R671" s="38"/>
      <c r="S671" s="38"/>
      <c r="T671" s="38"/>
      <c r="U671" s="38"/>
      <c r="V671" s="38"/>
      <c r="W671" s="38"/>
      <c r="X671" s="38"/>
      <c r="Y671" s="38"/>
      <c r="Z671" s="38"/>
      <c r="AA671" s="38"/>
      <c r="AB671" s="38"/>
      <c r="AC671" s="38"/>
      <c r="AD671" s="38"/>
      <c r="AE671" s="38"/>
      <c r="AF671" s="38"/>
      <c r="AG671" s="38"/>
      <c r="AH671" s="38"/>
      <c r="AI671" s="38"/>
      <c r="AJ671" s="38"/>
      <c r="AK671" s="38"/>
      <c r="AL671" s="38"/>
      <c r="AM671" s="38"/>
      <c r="AN671" s="38"/>
      <c r="AO671" s="38"/>
      <c r="AP671" s="38"/>
      <c r="AQ671" s="38"/>
      <c r="AR671" s="38"/>
      <c r="AS671" s="38"/>
      <c r="AT671" s="38"/>
      <c r="AU671" s="38"/>
      <c r="AV671" s="38"/>
      <c r="AW671" s="38"/>
      <c r="AX671" s="38"/>
      <c r="AY671" s="38"/>
      <c r="AZ671" s="38"/>
      <c r="BA671" s="38"/>
      <c r="BB671" s="38"/>
      <c r="BC671" s="38"/>
      <c r="BD671" s="38"/>
      <c r="BE671" s="38"/>
      <c r="BF671" s="38"/>
      <c r="BG671" s="38"/>
      <c r="BH671" s="38"/>
      <c r="BI671" s="38"/>
      <c r="BJ671" s="38"/>
      <c r="BK671" s="38"/>
      <c r="BL671" s="38"/>
      <c r="BM671" s="38"/>
      <c r="BN671" s="38"/>
      <c r="BO671" s="38"/>
    </row>
    <row r="672" spans="1:67">
      <c r="A672" s="38"/>
      <c r="B672" s="38"/>
      <c r="C672" s="60" t="s">
        <v>1530</v>
      </c>
      <c r="D672" s="60"/>
      <c r="E672" s="61"/>
      <c r="F672" s="60"/>
      <c r="G672" s="76"/>
      <c r="H672" s="78"/>
      <c r="I672" s="38"/>
      <c r="J672" s="38"/>
      <c r="K672" s="38"/>
      <c r="L672" s="38"/>
      <c r="M672" s="38"/>
      <c r="N672" s="38"/>
      <c r="O672" s="38"/>
      <c r="P672" s="38"/>
      <c r="Q672" s="38"/>
      <c r="R672" s="38"/>
      <c r="S672" s="38"/>
      <c r="T672" s="38"/>
      <c r="U672" s="38"/>
      <c r="V672" s="38"/>
      <c r="W672" s="38"/>
      <c r="X672" s="38"/>
      <c r="Y672" s="38"/>
      <c r="Z672" s="38"/>
      <c r="AA672" s="38"/>
      <c r="AB672" s="38"/>
      <c r="AC672" s="38"/>
      <c r="AD672" s="38"/>
      <c r="AE672" s="38"/>
      <c r="AF672" s="38"/>
      <c r="AG672" s="38"/>
      <c r="AH672" s="38"/>
      <c r="AI672" s="38"/>
      <c r="AJ672" s="38"/>
      <c r="AK672" s="38"/>
      <c r="AL672" s="38"/>
      <c r="AM672" s="38"/>
      <c r="AN672" s="38"/>
      <c r="AO672" s="38"/>
      <c r="AP672" s="38"/>
      <c r="AQ672" s="38"/>
      <c r="AR672" s="38"/>
      <c r="AS672" s="38"/>
      <c r="AT672" s="38"/>
      <c r="AU672" s="38"/>
      <c r="AV672" s="38"/>
      <c r="AW672" s="38"/>
      <c r="AX672" s="38"/>
      <c r="AY672" s="38"/>
      <c r="AZ672" s="38"/>
      <c r="BA672" s="38"/>
      <c r="BB672" s="38"/>
      <c r="BC672" s="38"/>
      <c r="BD672" s="38"/>
      <c r="BE672" s="38"/>
      <c r="BF672" s="38"/>
      <c r="BG672" s="38"/>
      <c r="BH672" s="38"/>
      <c r="BI672" s="38"/>
      <c r="BJ672" s="38"/>
      <c r="BK672" s="38"/>
      <c r="BL672" s="38"/>
      <c r="BM672" s="38"/>
      <c r="BN672" s="38"/>
      <c r="BO672" s="38"/>
    </row>
    <row r="673" spans="1:67">
      <c r="A673" s="38"/>
      <c r="B673" s="44"/>
      <c r="C673" s="60" t="s">
        <v>1531</v>
      </c>
      <c r="D673" s="60"/>
      <c r="E673" s="61"/>
      <c r="F673" s="60"/>
      <c r="G673" s="76"/>
      <c r="H673" s="78"/>
      <c r="I673" s="38"/>
      <c r="J673" s="38"/>
      <c r="K673" s="38"/>
      <c r="L673" s="38"/>
      <c r="M673" s="38"/>
      <c r="N673" s="38"/>
      <c r="O673" s="38"/>
      <c r="P673" s="38"/>
      <c r="Q673" s="38"/>
      <c r="R673" s="38"/>
      <c r="S673" s="38"/>
      <c r="T673" s="38"/>
      <c r="U673" s="38"/>
      <c r="V673" s="38"/>
      <c r="W673" s="38"/>
      <c r="X673" s="38"/>
      <c r="Y673" s="38"/>
      <c r="Z673" s="38"/>
      <c r="AA673" s="38"/>
      <c r="AB673" s="38"/>
      <c r="AC673" s="38"/>
      <c r="AD673" s="38"/>
      <c r="AE673" s="38"/>
      <c r="AF673" s="38"/>
      <c r="AG673" s="38"/>
      <c r="AH673" s="38"/>
      <c r="AI673" s="38"/>
      <c r="AJ673" s="38"/>
      <c r="AK673" s="38"/>
      <c r="AL673" s="38"/>
      <c r="AM673" s="38"/>
      <c r="AN673" s="38"/>
      <c r="AO673" s="38"/>
      <c r="AP673" s="38"/>
      <c r="AQ673" s="38"/>
      <c r="AR673" s="38"/>
      <c r="AS673" s="38"/>
      <c r="AT673" s="38"/>
      <c r="AU673" s="38"/>
      <c r="AV673" s="38"/>
      <c r="AW673" s="38"/>
      <c r="AX673" s="38"/>
      <c r="AY673" s="38"/>
      <c r="AZ673" s="38"/>
      <c r="BA673" s="38"/>
      <c r="BB673" s="38"/>
      <c r="BC673" s="38"/>
      <c r="BD673" s="38"/>
      <c r="BE673" s="38"/>
      <c r="BF673" s="38"/>
      <c r="BG673" s="38"/>
      <c r="BH673" s="38"/>
      <c r="BI673" s="38"/>
      <c r="BJ673" s="38"/>
      <c r="BK673" s="38"/>
      <c r="BL673" s="38"/>
      <c r="BM673" s="38"/>
      <c r="BN673" s="38"/>
      <c r="BO673" s="38"/>
    </row>
    <row r="674" spans="1:67">
      <c r="A674" s="38"/>
      <c r="B674" s="38"/>
      <c r="C674" s="60" t="s">
        <v>1532</v>
      </c>
      <c r="D674" s="60"/>
      <c r="E674" s="61"/>
      <c r="F674" s="60"/>
      <c r="G674" s="76"/>
      <c r="H674" s="78"/>
      <c r="I674" s="38"/>
      <c r="J674" s="38"/>
      <c r="K674" s="38"/>
      <c r="L674" s="38"/>
      <c r="M674" s="38"/>
      <c r="N674" s="38"/>
      <c r="O674" s="38"/>
      <c r="P674" s="38"/>
      <c r="Q674" s="38"/>
      <c r="R674" s="38"/>
      <c r="S674" s="38"/>
      <c r="T674" s="38"/>
      <c r="U674" s="38"/>
      <c r="V674" s="38"/>
      <c r="W674" s="38"/>
      <c r="X674" s="38"/>
      <c r="Y674" s="38"/>
      <c r="Z674" s="38"/>
      <c r="AA674" s="38"/>
      <c r="AB674" s="38"/>
      <c r="AC674" s="38"/>
      <c r="AD674" s="38"/>
      <c r="AE674" s="38"/>
      <c r="AF674" s="38"/>
      <c r="AG674" s="38"/>
      <c r="AH674" s="38"/>
      <c r="AI674" s="38"/>
      <c r="AJ674" s="38"/>
      <c r="AK674" s="38"/>
      <c r="AL674" s="38"/>
      <c r="AM674" s="38"/>
      <c r="AN674" s="38"/>
      <c r="AO674" s="38"/>
      <c r="AP674" s="38"/>
      <c r="AQ674" s="38"/>
      <c r="AR674" s="38"/>
      <c r="AS674" s="38"/>
      <c r="AT674" s="38"/>
      <c r="AU674" s="38"/>
      <c r="AV674" s="38"/>
      <c r="AW674" s="38"/>
      <c r="AX674" s="38"/>
      <c r="AY674" s="38"/>
      <c r="AZ674" s="38"/>
      <c r="BA674" s="38"/>
      <c r="BB674" s="38"/>
      <c r="BC674" s="38"/>
      <c r="BD674" s="38"/>
      <c r="BE674" s="38"/>
      <c r="BF674" s="38"/>
      <c r="BG674" s="38"/>
      <c r="BH674" s="38"/>
      <c r="BI674" s="38"/>
      <c r="BJ674" s="38"/>
      <c r="BK674" s="38"/>
      <c r="BL674" s="38"/>
      <c r="BM674" s="38"/>
      <c r="BN674" s="38"/>
      <c r="BO674" s="38"/>
    </row>
    <row r="675" spans="1:67">
      <c r="A675" s="38"/>
      <c r="B675" s="44"/>
      <c r="C675" s="60" t="s">
        <v>1533</v>
      </c>
      <c r="D675" s="60"/>
      <c r="E675" s="61"/>
      <c r="F675" s="60"/>
      <c r="G675" s="76"/>
      <c r="H675" s="78"/>
      <c r="I675" s="38"/>
      <c r="J675" s="38"/>
      <c r="K675" s="38"/>
      <c r="L675" s="38"/>
      <c r="M675" s="38"/>
      <c r="N675" s="38"/>
      <c r="O675" s="38"/>
      <c r="P675" s="38"/>
      <c r="Q675" s="38"/>
      <c r="R675" s="38"/>
      <c r="S675" s="38"/>
      <c r="T675" s="38"/>
      <c r="U675" s="38"/>
      <c r="V675" s="38"/>
      <c r="W675" s="38"/>
      <c r="X675" s="38"/>
      <c r="Y675" s="38"/>
      <c r="Z675" s="38"/>
      <c r="AA675" s="38"/>
      <c r="AB675" s="38"/>
      <c r="AC675" s="38"/>
      <c r="AD675" s="38"/>
      <c r="AE675" s="38"/>
      <c r="AF675" s="38"/>
      <c r="AG675" s="38"/>
      <c r="AH675" s="38"/>
      <c r="AI675" s="38"/>
      <c r="AJ675" s="38"/>
      <c r="AK675" s="38"/>
      <c r="AL675" s="38"/>
      <c r="AM675" s="38"/>
      <c r="AN675" s="38"/>
      <c r="AO675" s="38"/>
      <c r="AP675" s="38"/>
      <c r="AQ675" s="38"/>
      <c r="AR675" s="38"/>
      <c r="AS675" s="38"/>
      <c r="AT675" s="38"/>
      <c r="AU675" s="38"/>
      <c r="AV675" s="38"/>
      <c r="AW675" s="38"/>
      <c r="AX675" s="38"/>
      <c r="AY675" s="38"/>
      <c r="AZ675" s="38"/>
      <c r="BA675" s="38"/>
      <c r="BB675" s="38"/>
      <c r="BC675" s="38"/>
      <c r="BD675" s="38"/>
      <c r="BE675" s="38"/>
      <c r="BF675" s="38"/>
      <c r="BG675" s="38"/>
      <c r="BH675" s="38"/>
      <c r="BI675" s="38"/>
      <c r="BJ675" s="38"/>
      <c r="BK675" s="38"/>
      <c r="BL675" s="38"/>
      <c r="BM675" s="38"/>
      <c r="BN675" s="38"/>
      <c r="BO675" s="38"/>
    </row>
    <row r="676" spans="1:67">
      <c r="A676" s="38"/>
      <c r="B676" s="44"/>
      <c r="C676" s="60" t="s">
        <v>1534</v>
      </c>
      <c r="D676" s="60"/>
      <c r="E676" s="61"/>
      <c r="F676" s="60"/>
      <c r="G676" s="76"/>
      <c r="H676" s="78"/>
      <c r="I676" s="38"/>
      <c r="J676" s="38"/>
      <c r="K676" s="38"/>
      <c r="L676" s="38"/>
      <c r="M676" s="38"/>
      <c r="N676" s="38"/>
      <c r="O676" s="38"/>
      <c r="P676" s="38"/>
      <c r="Q676" s="38"/>
      <c r="R676" s="38"/>
      <c r="S676" s="38"/>
      <c r="T676" s="38"/>
      <c r="U676" s="38"/>
      <c r="V676" s="38"/>
      <c r="W676" s="38"/>
      <c r="X676" s="38"/>
      <c r="Y676" s="38"/>
      <c r="Z676" s="38"/>
      <c r="AA676" s="38"/>
      <c r="AB676" s="38"/>
      <c r="AC676" s="38"/>
      <c r="AD676" s="38"/>
      <c r="AE676" s="38"/>
      <c r="AF676" s="38"/>
      <c r="AG676" s="38"/>
      <c r="AH676" s="38"/>
      <c r="AI676" s="38"/>
      <c r="AJ676" s="38"/>
      <c r="AK676" s="38"/>
      <c r="AL676" s="38"/>
      <c r="AM676" s="38"/>
      <c r="AN676" s="38"/>
      <c r="AO676" s="38"/>
      <c r="AP676" s="38"/>
      <c r="AQ676" s="38"/>
      <c r="AR676" s="38"/>
      <c r="AS676" s="38"/>
      <c r="AT676" s="38"/>
      <c r="AU676" s="38"/>
      <c r="AV676" s="38"/>
      <c r="AW676" s="38"/>
      <c r="AX676" s="38"/>
      <c r="AY676" s="38"/>
      <c r="AZ676" s="38"/>
      <c r="BA676" s="38"/>
      <c r="BB676" s="38"/>
      <c r="BC676" s="38"/>
      <c r="BD676" s="38"/>
      <c r="BE676" s="38"/>
      <c r="BF676" s="38"/>
      <c r="BG676" s="38"/>
      <c r="BH676" s="38"/>
      <c r="BI676" s="38"/>
      <c r="BJ676" s="38"/>
      <c r="BK676" s="38"/>
      <c r="BL676" s="38"/>
      <c r="BM676" s="38"/>
      <c r="BN676" s="38"/>
      <c r="BO676" s="38"/>
    </row>
    <row r="677" spans="1:67">
      <c r="A677" s="38"/>
      <c r="B677" s="44"/>
      <c r="C677" s="60" t="s">
        <v>1535</v>
      </c>
      <c r="D677" s="60"/>
      <c r="E677" s="61"/>
      <c r="F677" s="60"/>
      <c r="G677" s="76"/>
      <c r="H677" s="78"/>
      <c r="I677" s="38"/>
      <c r="J677" s="38"/>
      <c r="K677" s="38"/>
      <c r="L677" s="38"/>
      <c r="M677" s="38"/>
      <c r="N677" s="38"/>
      <c r="O677" s="38"/>
      <c r="P677" s="38"/>
      <c r="Q677" s="38"/>
      <c r="R677" s="38"/>
      <c r="S677" s="38"/>
      <c r="T677" s="38"/>
      <c r="U677" s="38"/>
      <c r="V677" s="38"/>
      <c r="W677" s="38"/>
      <c r="X677" s="38"/>
      <c r="Y677" s="38"/>
      <c r="Z677" s="38"/>
      <c r="AA677" s="38"/>
      <c r="AB677" s="38"/>
      <c r="AC677" s="38"/>
      <c r="AD677" s="38"/>
      <c r="AE677" s="38"/>
      <c r="AF677" s="38"/>
      <c r="AG677" s="38"/>
      <c r="AH677" s="38"/>
      <c r="AI677" s="38"/>
      <c r="AJ677" s="38"/>
      <c r="AK677" s="38"/>
      <c r="AL677" s="38"/>
      <c r="AM677" s="38"/>
      <c r="AN677" s="38"/>
      <c r="AO677" s="38"/>
      <c r="AP677" s="38"/>
      <c r="AQ677" s="38"/>
      <c r="AR677" s="38"/>
      <c r="AS677" s="38"/>
      <c r="AT677" s="38"/>
      <c r="AU677" s="38"/>
      <c r="AV677" s="38"/>
      <c r="AW677" s="38"/>
      <c r="AX677" s="38"/>
      <c r="AY677" s="38"/>
      <c r="AZ677" s="38"/>
      <c r="BA677" s="38"/>
      <c r="BB677" s="38"/>
      <c r="BC677" s="38"/>
      <c r="BD677" s="38"/>
      <c r="BE677" s="38"/>
      <c r="BF677" s="38"/>
      <c r="BG677" s="38"/>
      <c r="BH677" s="38"/>
      <c r="BI677" s="38"/>
      <c r="BJ677" s="38"/>
      <c r="BK677" s="38"/>
      <c r="BL677" s="38"/>
      <c r="BM677" s="38"/>
      <c r="BN677" s="38"/>
      <c r="BO677" s="38"/>
    </row>
    <row r="678" spans="1:67">
      <c r="A678" s="38"/>
      <c r="B678" s="38"/>
      <c r="C678" s="60" t="s">
        <v>1536</v>
      </c>
      <c r="D678" s="60"/>
      <c r="E678" s="61"/>
      <c r="F678" s="60"/>
      <c r="G678" s="76"/>
      <c r="H678" s="78"/>
      <c r="I678" s="38"/>
      <c r="J678" s="38"/>
      <c r="K678" s="38"/>
      <c r="L678" s="38"/>
      <c r="M678" s="38"/>
      <c r="N678" s="38"/>
      <c r="O678" s="38"/>
      <c r="P678" s="38"/>
      <c r="Q678" s="38"/>
      <c r="R678" s="38"/>
      <c r="S678" s="38"/>
      <c r="T678" s="38"/>
      <c r="U678" s="38"/>
      <c r="V678" s="38"/>
      <c r="W678" s="38"/>
      <c r="X678" s="38"/>
      <c r="Y678" s="38"/>
      <c r="Z678" s="38"/>
      <c r="AA678" s="38"/>
      <c r="AB678" s="38"/>
      <c r="AC678" s="38"/>
      <c r="AD678" s="38"/>
      <c r="AE678" s="38"/>
      <c r="AF678" s="38"/>
      <c r="AG678" s="38"/>
      <c r="AH678" s="38"/>
      <c r="AI678" s="38"/>
      <c r="AJ678" s="38"/>
      <c r="AK678" s="38"/>
      <c r="AL678" s="38"/>
      <c r="AM678" s="38"/>
      <c r="AN678" s="38"/>
      <c r="AO678" s="38"/>
      <c r="AP678" s="38"/>
      <c r="AQ678" s="38"/>
      <c r="AR678" s="38"/>
      <c r="AS678" s="38"/>
      <c r="AT678" s="38"/>
      <c r="AU678" s="38"/>
      <c r="AV678" s="38"/>
      <c r="AW678" s="38"/>
      <c r="AX678" s="38"/>
      <c r="AY678" s="38"/>
      <c r="AZ678" s="38"/>
      <c r="BA678" s="38"/>
      <c r="BB678" s="38"/>
      <c r="BC678" s="38"/>
      <c r="BD678" s="38"/>
      <c r="BE678" s="38"/>
      <c r="BF678" s="38"/>
      <c r="BG678" s="38"/>
      <c r="BH678" s="38"/>
      <c r="BI678" s="38"/>
      <c r="BJ678" s="38"/>
      <c r="BK678" s="38"/>
      <c r="BL678" s="38"/>
      <c r="BM678" s="38"/>
      <c r="BN678" s="38"/>
      <c r="BO678" s="38"/>
    </row>
    <row r="679" spans="1:67">
      <c r="A679" s="38"/>
      <c r="B679" s="38"/>
      <c r="C679" s="60" t="s">
        <v>1537</v>
      </c>
      <c r="D679" s="60"/>
      <c r="E679" s="61"/>
      <c r="F679" s="60"/>
      <c r="G679" s="76"/>
      <c r="H679" s="78"/>
      <c r="I679" s="38"/>
      <c r="J679" s="38"/>
      <c r="K679" s="38"/>
      <c r="L679" s="38"/>
      <c r="M679" s="38"/>
      <c r="N679" s="38"/>
      <c r="O679" s="38"/>
      <c r="P679" s="38"/>
      <c r="Q679" s="38"/>
      <c r="R679" s="38"/>
      <c r="S679" s="38"/>
      <c r="T679" s="38"/>
      <c r="U679" s="38"/>
      <c r="V679" s="38"/>
      <c r="W679" s="38"/>
      <c r="X679" s="38"/>
      <c r="Y679" s="38"/>
      <c r="Z679" s="38"/>
      <c r="AA679" s="38"/>
      <c r="AB679" s="38"/>
      <c r="AC679" s="38"/>
      <c r="AD679" s="38"/>
      <c r="AE679" s="38"/>
      <c r="AF679" s="38"/>
      <c r="AG679" s="38"/>
      <c r="AH679" s="38"/>
      <c r="AI679" s="38"/>
      <c r="AJ679" s="38"/>
      <c r="AK679" s="38"/>
      <c r="AL679" s="38"/>
      <c r="AM679" s="38"/>
      <c r="AN679" s="38"/>
      <c r="AO679" s="38"/>
      <c r="AP679" s="38"/>
      <c r="AQ679" s="38"/>
      <c r="AR679" s="38"/>
      <c r="AS679" s="38"/>
      <c r="AT679" s="38"/>
      <c r="AU679" s="38"/>
      <c r="AV679" s="38"/>
      <c r="AW679" s="38"/>
      <c r="AX679" s="38"/>
      <c r="AY679" s="38"/>
      <c r="AZ679" s="38"/>
      <c r="BA679" s="38"/>
      <c r="BB679" s="38"/>
      <c r="BC679" s="38"/>
      <c r="BD679" s="38"/>
      <c r="BE679" s="38"/>
      <c r="BF679" s="38"/>
      <c r="BG679" s="38"/>
      <c r="BH679" s="38"/>
      <c r="BI679" s="38"/>
      <c r="BJ679" s="38"/>
      <c r="BK679" s="38"/>
      <c r="BL679" s="38"/>
      <c r="BM679" s="38"/>
      <c r="BN679" s="38"/>
      <c r="BO679" s="38"/>
    </row>
    <row r="680" spans="1:67">
      <c r="A680" s="38"/>
      <c r="B680" s="38"/>
      <c r="C680" s="60" t="s">
        <v>1538</v>
      </c>
      <c r="D680" s="60"/>
      <c r="E680" s="61"/>
      <c r="F680" s="60"/>
      <c r="G680" s="76"/>
      <c r="H680" s="78"/>
      <c r="I680" s="38"/>
      <c r="J680" s="38"/>
      <c r="K680" s="38"/>
      <c r="L680" s="38"/>
      <c r="M680" s="38"/>
      <c r="N680" s="38"/>
      <c r="O680" s="38"/>
      <c r="P680" s="38"/>
      <c r="Q680" s="38"/>
      <c r="R680" s="38"/>
      <c r="S680" s="38"/>
      <c r="T680" s="38"/>
      <c r="U680" s="38"/>
      <c r="V680" s="38"/>
      <c r="W680" s="38"/>
      <c r="X680" s="38"/>
      <c r="Y680" s="38"/>
      <c r="Z680" s="38"/>
      <c r="AA680" s="38"/>
      <c r="AB680" s="38"/>
      <c r="AC680" s="38"/>
      <c r="AD680" s="38"/>
      <c r="AE680" s="38"/>
      <c r="AF680" s="38"/>
      <c r="AG680" s="38"/>
      <c r="AH680" s="38"/>
      <c r="AI680" s="38"/>
      <c r="AJ680" s="38"/>
      <c r="AK680" s="38"/>
      <c r="AL680" s="38"/>
      <c r="AM680" s="38"/>
      <c r="AN680" s="38"/>
      <c r="AO680" s="38"/>
      <c r="AP680" s="38"/>
      <c r="AQ680" s="38"/>
      <c r="AR680" s="38"/>
      <c r="AS680" s="38"/>
      <c r="AT680" s="38"/>
      <c r="AU680" s="38"/>
      <c r="AV680" s="38"/>
      <c r="AW680" s="38"/>
      <c r="AX680" s="38"/>
      <c r="AY680" s="38"/>
      <c r="AZ680" s="38"/>
      <c r="BA680" s="38"/>
      <c r="BB680" s="38"/>
      <c r="BC680" s="38"/>
      <c r="BD680" s="38"/>
      <c r="BE680" s="38"/>
      <c r="BF680" s="38"/>
      <c r="BG680" s="38"/>
      <c r="BH680" s="38"/>
      <c r="BI680" s="38"/>
      <c r="BJ680" s="38"/>
      <c r="BK680" s="38"/>
      <c r="BL680" s="38"/>
      <c r="BM680" s="38"/>
      <c r="BN680" s="38"/>
      <c r="BO680" s="38"/>
    </row>
    <row r="681" spans="1:67">
      <c r="A681" s="38"/>
      <c r="B681" s="44"/>
      <c r="C681" s="60" t="s">
        <v>1539</v>
      </c>
      <c r="D681" s="60"/>
      <c r="E681" s="61"/>
      <c r="F681" s="60"/>
      <c r="G681" s="76"/>
      <c r="H681" s="78"/>
      <c r="I681" s="38"/>
      <c r="J681" s="38"/>
      <c r="K681" s="38"/>
      <c r="L681" s="38"/>
      <c r="M681" s="38"/>
      <c r="N681" s="38"/>
      <c r="O681" s="38"/>
      <c r="P681" s="38"/>
      <c r="Q681" s="38"/>
      <c r="R681" s="38"/>
      <c r="S681" s="38"/>
      <c r="T681" s="38"/>
      <c r="U681" s="38"/>
      <c r="V681" s="38"/>
      <c r="W681" s="38"/>
      <c r="X681" s="38"/>
      <c r="Y681" s="38"/>
      <c r="Z681" s="38"/>
      <c r="AA681" s="38"/>
      <c r="AB681" s="38"/>
      <c r="AC681" s="38"/>
      <c r="AD681" s="38"/>
      <c r="AE681" s="38"/>
      <c r="AF681" s="38"/>
      <c r="AG681" s="38"/>
      <c r="AH681" s="38"/>
      <c r="AI681" s="38"/>
      <c r="AJ681" s="38"/>
      <c r="AK681" s="38"/>
      <c r="AL681" s="38"/>
      <c r="AM681" s="38"/>
      <c r="AN681" s="38"/>
      <c r="AO681" s="38"/>
      <c r="AP681" s="38"/>
      <c r="AQ681" s="38"/>
      <c r="AR681" s="38"/>
      <c r="AS681" s="38"/>
      <c r="AT681" s="38"/>
      <c r="AU681" s="38"/>
      <c r="AV681" s="38"/>
      <c r="AW681" s="38"/>
      <c r="AX681" s="38"/>
      <c r="AY681" s="38"/>
      <c r="AZ681" s="38"/>
      <c r="BA681" s="38"/>
      <c r="BB681" s="38"/>
      <c r="BC681" s="38"/>
      <c r="BD681" s="38"/>
      <c r="BE681" s="38"/>
      <c r="BF681" s="38"/>
      <c r="BG681" s="38"/>
      <c r="BH681" s="38"/>
      <c r="BI681" s="38"/>
      <c r="BJ681" s="38"/>
      <c r="BK681" s="38"/>
      <c r="BL681" s="38"/>
      <c r="BM681" s="38"/>
      <c r="BN681" s="38"/>
      <c r="BO681" s="38"/>
    </row>
    <row r="682" spans="1:67">
      <c r="A682" s="38"/>
      <c r="B682" s="38"/>
      <c r="C682" s="60" t="s">
        <v>1540</v>
      </c>
      <c r="D682" s="60"/>
      <c r="E682" s="61"/>
      <c r="F682" s="60"/>
      <c r="G682" s="76"/>
      <c r="H682" s="78"/>
      <c r="I682" s="38"/>
      <c r="J682" s="38"/>
      <c r="K682" s="38"/>
      <c r="L682" s="38"/>
      <c r="M682" s="38"/>
      <c r="N682" s="38"/>
      <c r="O682" s="38"/>
      <c r="P682" s="38"/>
      <c r="Q682" s="38"/>
      <c r="R682" s="38"/>
      <c r="S682" s="38"/>
      <c r="T682" s="38"/>
      <c r="U682" s="38"/>
      <c r="V682" s="38"/>
      <c r="W682" s="38"/>
      <c r="X682" s="38"/>
      <c r="Y682" s="38"/>
      <c r="Z682" s="38"/>
      <c r="AA682" s="38"/>
      <c r="AB682" s="38"/>
      <c r="AC682" s="38"/>
      <c r="AD682" s="38"/>
      <c r="AE682" s="38"/>
      <c r="AF682" s="38"/>
      <c r="AG682" s="38"/>
      <c r="AH682" s="38"/>
      <c r="AI682" s="38"/>
      <c r="AJ682" s="38"/>
      <c r="AK682" s="38"/>
      <c r="AL682" s="38"/>
      <c r="AM682" s="38"/>
      <c r="AN682" s="38"/>
      <c r="AO682" s="38"/>
      <c r="AP682" s="38"/>
      <c r="AQ682" s="38"/>
      <c r="AR682" s="38"/>
      <c r="AS682" s="38"/>
      <c r="AT682" s="38"/>
      <c r="AU682" s="38"/>
      <c r="AV682" s="38"/>
      <c r="AW682" s="38"/>
      <c r="AX682" s="38"/>
      <c r="AY682" s="38"/>
      <c r="AZ682" s="38"/>
      <c r="BA682" s="38"/>
      <c r="BB682" s="38"/>
      <c r="BC682" s="38"/>
      <c r="BD682" s="38"/>
      <c r="BE682" s="38"/>
      <c r="BF682" s="38"/>
      <c r="BG682" s="38"/>
      <c r="BH682" s="38"/>
      <c r="BI682" s="38"/>
      <c r="BJ682" s="38"/>
      <c r="BK682" s="38"/>
      <c r="BL682" s="38"/>
      <c r="BM682" s="38"/>
      <c r="BN682" s="38"/>
      <c r="BO682" s="38"/>
    </row>
    <row r="683" spans="1:67">
      <c r="A683" s="38"/>
      <c r="B683" s="38"/>
      <c r="C683" s="60" t="s">
        <v>1541</v>
      </c>
      <c r="D683" s="60"/>
      <c r="E683" s="61"/>
      <c r="F683" s="60"/>
      <c r="G683" s="76"/>
      <c r="H683" s="78"/>
      <c r="I683" s="38"/>
      <c r="J683" s="38"/>
      <c r="K683" s="38"/>
      <c r="L683" s="38"/>
      <c r="M683" s="38"/>
      <c r="N683" s="38"/>
      <c r="O683" s="38"/>
      <c r="P683" s="38"/>
      <c r="Q683" s="38"/>
      <c r="R683" s="38"/>
      <c r="S683" s="38"/>
      <c r="T683" s="38"/>
      <c r="U683" s="38"/>
      <c r="V683" s="38"/>
      <c r="W683" s="38"/>
      <c r="X683" s="38"/>
      <c r="Y683" s="38"/>
      <c r="Z683" s="38"/>
      <c r="AA683" s="38"/>
      <c r="AB683" s="38"/>
      <c r="AC683" s="38"/>
      <c r="AD683" s="38"/>
      <c r="AE683" s="38"/>
      <c r="AF683" s="38"/>
      <c r="AG683" s="38"/>
      <c r="AH683" s="38"/>
      <c r="AI683" s="38"/>
      <c r="AJ683" s="38"/>
      <c r="AK683" s="38"/>
      <c r="AL683" s="38"/>
      <c r="AM683" s="38"/>
      <c r="AN683" s="38"/>
      <c r="AO683" s="38"/>
      <c r="AP683" s="38"/>
      <c r="AQ683" s="38"/>
      <c r="AR683" s="38"/>
      <c r="AS683" s="38"/>
      <c r="AT683" s="38"/>
      <c r="AU683" s="38"/>
      <c r="AV683" s="38"/>
      <c r="AW683" s="38"/>
      <c r="AX683" s="38"/>
      <c r="AY683" s="38"/>
      <c r="AZ683" s="38"/>
      <c r="BA683" s="38"/>
      <c r="BB683" s="38"/>
      <c r="BC683" s="38"/>
      <c r="BD683" s="38"/>
      <c r="BE683" s="38"/>
      <c r="BF683" s="38"/>
      <c r="BG683" s="38"/>
      <c r="BH683" s="38"/>
      <c r="BI683" s="38"/>
      <c r="BJ683" s="38"/>
      <c r="BK683" s="38"/>
      <c r="BL683" s="38"/>
      <c r="BM683" s="38"/>
      <c r="BN683" s="38"/>
      <c r="BO683" s="38"/>
    </row>
    <row r="684" spans="1:67">
      <c r="A684" s="38"/>
      <c r="B684" s="44"/>
      <c r="C684" s="60" t="s">
        <v>1542</v>
      </c>
      <c r="D684" s="60"/>
      <c r="E684" s="61"/>
      <c r="F684" s="60"/>
      <c r="G684" s="76"/>
      <c r="H684" s="78"/>
      <c r="I684" s="38"/>
      <c r="J684" s="38"/>
      <c r="K684" s="38"/>
      <c r="L684" s="38"/>
      <c r="M684" s="38"/>
      <c r="N684" s="38"/>
      <c r="O684" s="38"/>
      <c r="P684" s="38"/>
      <c r="Q684" s="38"/>
      <c r="R684" s="38"/>
      <c r="S684" s="38"/>
      <c r="T684" s="38"/>
      <c r="U684" s="38"/>
      <c r="V684" s="38"/>
      <c r="W684" s="38"/>
      <c r="X684" s="38"/>
      <c r="Y684" s="38"/>
      <c r="Z684" s="38"/>
      <c r="AA684" s="38"/>
      <c r="AB684" s="38"/>
      <c r="AC684" s="38"/>
      <c r="AD684" s="38"/>
      <c r="AE684" s="38"/>
      <c r="AF684" s="38"/>
      <c r="AG684" s="38"/>
      <c r="AH684" s="38"/>
      <c r="AI684" s="38"/>
      <c r="AJ684" s="38"/>
      <c r="AK684" s="38"/>
      <c r="AL684" s="38"/>
      <c r="AM684" s="38"/>
      <c r="AN684" s="38"/>
      <c r="AO684" s="38"/>
      <c r="AP684" s="38"/>
      <c r="AQ684" s="38"/>
      <c r="AR684" s="38"/>
      <c r="AS684" s="38"/>
      <c r="AT684" s="38"/>
      <c r="AU684" s="38"/>
      <c r="AV684" s="38"/>
      <c r="AW684" s="38"/>
      <c r="AX684" s="38"/>
      <c r="AY684" s="38"/>
      <c r="AZ684" s="38"/>
      <c r="BA684" s="38"/>
      <c r="BB684" s="38"/>
      <c r="BC684" s="38"/>
      <c r="BD684" s="38"/>
      <c r="BE684" s="38"/>
      <c r="BF684" s="38"/>
      <c r="BG684" s="38"/>
      <c r="BH684" s="38"/>
      <c r="BI684" s="38"/>
      <c r="BJ684" s="38"/>
      <c r="BK684" s="38"/>
      <c r="BL684" s="38"/>
      <c r="BM684" s="38"/>
      <c r="BN684" s="38"/>
      <c r="BO684" s="38"/>
    </row>
    <row r="685" spans="1:67">
      <c r="A685" s="38"/>
      <c r="B685" s="44"/>
      <c r="C685" s="60" t="s">
        <v>1543</v>
      </c>
      <c r="D685" s="60"/>
      <c r="E685" s="61"/>
      <c r="F685" s="60"/>
      <c r="G685" s="76"/>
      <c r="H685" s="78"/>
      <c r="I685" s="38"/>
      <c r="J685" s="38"/>
      <c r="K685" s="38"/>
      <c r="L685" s="38"/>
      <c r="M685" s="38"/>
      <c r="N685" s="38"/>
      <c r="O685" s="38"/>
      <c r="P685" s="38"/>
      <c r="Q685" s="38"/>
      <c r="R685" s="38"/>
      <c r="S685" s="38"/>
      <c r="T685" s="38"/>
      <c r="U685" s="38"/>
      <c r="V685" s="38"/>
      <c r="W685" s="38"/>
      <c r="X685" s="38"/>
      <c r="Y685" s="38"/>
      <c r="Z685" s="38"/>
      <c r="AA685" s="38"/>
      <c r="AB685" s="38"/>
      <c r="AC685" s="38"/>
      <c r="AD685" s="38"/>
      <c r="AE685" s="38"/>
      <c r="AF685" s="38"/>
      <c r="AG685" s="38"/>
      <c r="AH685" s="38"/>
      <c r="AI685" s="38"/>
      <c r="AJ685" s="38"/>
      <c r="AK685" s="38"/>
      <c r="AL685" s="38"/>
      <c r="AM685" s="38"/>
      <c r="AN685" s="38"/>
      <c r="AO685" s="38"/>
      <c r="AP685" s="38"/>
      <c r="AQ685" s="38"/>
      <c r="AR685" s="38"/>
      <c r="AS685" s="38"/>
      <c r="AT685" s="38"/>
      <c r="AU685" s="38"/>
      <c r="AV685" s="38"/>
      <c r="AW685" s="38"/>
      <c r="AX685" s="38"/>
      <c r="AY685" s="38"/>
      <c r="AZ685" s="38"/>
      <c r="BA685" s="38"/>
      <c r="BB685" s="38"/>
      <c r="BC685" s="38"/>
      <c r="BD685" s="38"/>
      <c r="BE685" s="38"/>
      <c r="BF685" s="38"/>
      <c r="BG685" s="38"/>
      <c r="BH685" s="38"/>
      <c r="BI685" s="38"/>
      <c r="BJ685" s="38"/>
      <c r="BK685" s="38"/>
      <c r="BL685" s="38"/>
      <c r="BM685" s="38"/>
      <c r="BN685" s="38"/>
      <c r="BO685" s="38"/>
    </row>
    <row r="686" spans="1:67">
      <c r="A686" s="38"/>
      <c r="B686" s="44"/>
      <c r="C686" s="60" t="s">
        <v>1544</v>
      </c>
      <c r="D686" s="60"/>
      <c r="E686" s="61"/>
      <c r="F686" s="60"/>
      <c r="G686" s="76"/>
      <c r="H686" s="78"/>
      <c r="I686" s="38"/>
      <c r="J686" s="38"/>
      <c r="K686" s="38"/>
      <c r="L686" s="38"/>
      <c r="M686" s="38"/>
      <c r="N686" s="38"/>
      <c r="O686" s="38"/>
      <c r="P686" s="38"/>
      <c r="Q686" s="38"/>
      <c r="R686" s="38"/>
      <c r="S686" s="38"/>
      <c r="T686" s="38"/>
      <c r="U686" s="38"/>
      <c r="V686" s="38"/>
      <c r="W686" s="38"/>
      <c r="X686" s="38"/>
      <c r="Y686" s="38"/>
      <c r="Z686" s="38"/>
      <c r="AA686" s="38"/>
      <c r="AB686" s="38"/>
      <c r="AC686" s="38"/>
      <c r="AD686" s="38"/>
      <c r="AE686" s="38"/>
      <c r="AF686" s="38"/>
      <c r="AG686" s="38"/>
      <c r="AH686" s="38"/>
      <c r="AI686" s="38"/>
      <c r="AJ686" s="38"/>
      <c r="AK686" s="38"/>
      <c r="AL686" s="38"/>
      <c r="AM686" s="38"/>
      <c r="AN686" s="38"/>
      <c r="AO686" s="38"/>
      <c r="AP686" s="38"/>
      <c r="AQ686" s="38"/>
      <c r="AR686" s="38"/>
      <c r="AS686" s="38"/>
      <c r="AT686" s="38"/>
      <c r="AU686" s="38"/>
      <c r="AV686" s="38"/>
      <c r="AW686" s="38"/>
      <c r="AX686" s="38"/>
      <c r="AY686" s="38"/>
      <c r="AZ686" s="38"/>
      <c r="BA686" s="38"/>
      <c r="BB686" s="38"/>
      <c r="BC686" s="38"/>
      <c r="BD686" s="38"/>
      <c r="BE686" s="38"/>
      <c r="BF686" s="38"/>
      <c r="BG686" s="38"/>
      <c r="BH686" s="38"/>
      <c r="BI686" s="38"/>
      <c r="BJ686" s="38"/>
      <c r="BK686" s="38"/>
      <c r="BL686" s="38"/>
      <c r="BM686" s="38"/>
      <c r="BN686" s="38"/>
      <c r="BO686" s="38"/>
    </row>
    <row r="687" spans="1:67">
      <c r="A687" s="38"/>
      <c r="B687" s="44"/>
      <c r="C687" s="60" t="s">
        <v>1545</v>
      </c>
      <c r="D687" s="60"/>
      <c r="E687" s="61"/>
      <c r="F687" s="60"/>
      <c r="G687" s="76"/>
      <c r="H687" s="78"/>
      <c r="I687" s="38"/>
      <c r="J687" s="38"/>
      <c r="K687" s="38"/>
      <c r="L687" s="38"/>
      <c r="M687" s="38"/>
      <c r="N687" s="38"/>
      <c r="O687" s="38"/>
      <c r="P687" s="38"/>
      <c r="Q687" s="38"/>
      <c r="R687" s="38"/>
      <c r="S687" s="38"/>
      <c r="T687" s="38"/>
      <c r="U687" s="38"/>
      <c r="V687" s="38"/>
      <c r="W687" s="38"/>
      <c r="X687" s="38"/>
      <c r="Y687" s="38"/>
      <c r="Z687" s="38"/>
      <c r="AA687" s="38"/>
      <c r="AB687" s="38"/>
      <c r="AC687" s="38"/>
      <c r="AD687" s="38"/>
      <c r="AE687" s="38"/>
      <c r="AF687" s="38"/>
      <c r="AG687" s="38"/>
      <c r="AH687" s="38"/>
      <c r="AI687" s="38"/>
      <c r="AJ687" s="38"/>
      <c r="AK687" s="38"/>
      <c r="AL687" s="38"/>
      <c r="AM687" s="38"/>
      <c r="AN687" s="38"/>
      <c r="AO687" s="38"/>
      <c r="AP687" s="38"/>
      <c r="AQ687" s="38"/>
      <c r="AR687" s="38"/>
      <c r="AS687" s="38"/>
      <c r="AT687" s="38"/>
      <c r="AU687" s="38"/>
      <c r="AV687" s="38"/>
      <c r="AW687" s="38"/>
      <c r="AX687" s="38"/>
      <c r="AY687" s="38"/>
      <c r="AZ687" s="38"/>
      <c r="BA687" s="38"/>
      <c r="BB687" s="38"/>
      <c r="BC687" s="38"/>
      <c r="BD687" s="38"/>
      <c r="BE687" s="38"/>
      <c r="BF687" s="38"/>
      <c r="BG687" s="38"/>
      <c r="BH687" s="38"/>
      <c r="BI687" s="38"/>
      <c r="BJ687" s="38"/>
      <c r="BK687" s="38"/>
      <c r="BL687" s="38"/>
      <c r="BM687" s="38"/>
      <c r="BN687" s="38"/>
      <c r="BO687" s="38"/>
    </row>
    <row r="688" spans="1:67">
      <c r="A688" s="38"/>
      <c r="B688" s="38"/>
      <c r="C688" s="60" t="s">
        <v>1546</v>
      </c>
      <c r="D688" s="60"/>
      <c r="E688" s="61"/>
      <c r="F688" s="60"/>
      <c r="G688" s="76"/>
      <c r="H688" s="78"/>
      <c r="I688" s="38"/>
      <c r="J688" s="38"/>
      <c r="K688" s="38"/>
      <c r="L688" s="38"/>
      <c r="M688" s="38"/>
      <c r="N688" s="38"/>
      <c r="O688" s="38"/>
      <c r="P688" s="38"/>
      <c r="Q688" s="38"/>
      <c r="R688" s="38"/>
      <c r="S688" s="38"/>
      <c r="T688" s="38"/>
      <c r="U688" s="38"/>
      <c r="V688" s="38"/>
      <c r="W688" s="38"/>
      <c r="X688" s="38"/>
      <c r="Y688" s="38"/>
      <c r="Z688" s="38"/>
      <c r="AA688" s="38"/>
      <c r="AB688" s="38"/>
      <c r="AC688" s="38"/>
      <c r="AD688" s="38"/>
      <c r="AE688" s="38"/>
      <c r="AF688" s="38"/>
      <c r="AG688" s="38"/>
      <c r="AH688" s="38"/>
      <c r="AI688" s="38"/>
      <c r="AJ688" s="38"/>
      <c r="AK688" s="38"/>
      <c r="AL688" s="38"/>
      <c r="AM688" s="38"/>
      <c r="AN688" s="38"/>
      <c r="AO688" s="38"/>
      <c r="AP688" s="38"/>
      <c r="AQ688" s="38"/>
      <c r="AR688" s="38"/>
      <c r="AS688" s="38"/>
      <c r="AT688" s="38"/>
      <c r="AU688" s="38"/>
      <c r="AV688" s="38"/>
      <c r="AW688" s="38"/>
      <c r="AX688" s="38"/>
      <c r="AY688" s="38"/>
      <c r="AZ688" s="38"/>
      <c r="BA688" s="38"/>
      <c r="BB688" s="38"/>
      <c r="BC688" s="38"/>
      <c r="BD688" s="38"/>
      <c r="BE688" s="38"/>
      <c r="BF688" s="38"/>
      <c r="BG688" s="38"/>
      <c r="BH688" s="38"/>
      <c r="BI688" s="38"/>
      <c r="BJ688" s="38"/>
      <c r="BK688" s="38"/>
      <c r="BL688" s="38"/>
      <c r="BM688" s="38"/>
      <c r="BN688" s="38"/>
      <c r="BO688" s="38"/>
    </row>
    <row r="689" spans="1:67">
      <c r="A689" s="38"/>
      <c r="B689" s="38"/>
      <c r="C689" s="60" t="s">
        <v>1547</v>
      </c>
      <c r="D689" s="60"/>
      <c r="E689" s="61"/>
      <c r="F689" s="60"/>
      <c r="G689" s="76"/>
      <c r="H689" s="78"/>
      <c r="I689" s="38"/>
      <c r="J689" s="38"/>
      <c r="K689" s="38"/>
      <c r="L689" s="38"/>
      <c r="M689" s="38"/>
      <c r="N689" s="38"/>
      <c r="O689" s="38"/>
      <c r="P689" s="38"/>
      <c r="Q689" s="38"/>
      <c r="R689" s="38"/>
      <c r="S689" s="38"/>
      <c r="T689" s="38"/>
      <c r="U689" s="38"/>
      <c r="V689" s="38"/>
      <c r="W689" s="38"/>
      <c r="X689" s="38"/>
      <c r="Y689" s="38"/>
      <c r="Z689" s="38"/>
      <c r="AA689" s="38"/>
      <c r="AB689" s="38"/>
      <c r="AC689" s="38"/>
      <c r="AD689" s="38"/>
      <c r="AE689" s="38"/>
      <c r="AF689" s="38"/>
      <c r="AG689" s="38"/>
      <c r="AH689" s="38"/>
      <c r="AI689" s="38"/>
      <c r="AJ689" s="38"/>
      <c r="AK689" s="38"/>
      <c r="AL689" s="38"/>
      <c r="AM689" s="38"/>
      <c r="AN689" s="38"/>
      <c r="AO689" s="38"/>
      <c r="AP689" s="38"/>
      <c r="AQ689" s="38"/>
      <c r="AR689" s="38"/>
      <c r="AS689" s="38"/>
      <c r="AT689" s="38"/>
      <c r="AU689" s="38"/>
      <c r="AV689" s="38"/>
      <c r="AW689" s="38"/>
      <c r="AX689" s="38"/>
      <c r="AY689" s="38"/>
      <c r="AZ689" s="38"/>
      <c r="BA689" s="38"/>
      <c r="BB689" s="38"/>
      <c r="BC689" s="38"/>
      <c r="BD689" s="38"/>
      <c r="BE689" s="38"/>
      <c r="BF689" s="38"/>
      <c r="BG689" s="38"/>
      <c r="BH689" s="38"/>
      <c r="BI689" s="38"/>
      <c r="BJ689" s="38"/>
      <c r="BK689" s="38"/>
      <c r="BL689" s="38"/>
      <c r="BM689" s="38"/>
      <c r="BN689" s="38"/>
      <c r="BO689" s="38"/>
    </row>
    <row r="690" spans="1:67">
      <c r="A690" s="38"/>
      <c r="B690" s="44"/>
      <c r="C690" s="60" t="s">
        <v>1548</v>
      </c>
      <c r="D690" s="60"/>
      <c r="E690" s="61"/>
      <c r="F690" s="60"/>
      <c r="G690" s="76"/>
      <c r="H690" s="78"/>
      <c r="I690" s="38"/>
      <c r="J690" s="38"/>
      <c r="K690" s="38"/>
      <c r="L690" s="38"/>
      <c r="M690" s="38"/>
      <c r="N690" s="38"/>
      <c r="O690" s="38"/>
      <c r="P690" s="38"/>
      <c r="Q690" s="38"/>
      <c r="R690" s="38"/>
      <c r="S690" s="38"/>
      <c r="T690" s="38"/>
      <c r="U690" s="38"/>
      <c r="V690" s="38"/>
      <c r="W690" s="38"/>
      <c r="X690" s="38"/>
      <c r="Y690" s="38"/>
      <c r="Z690" s="38"/>
      <c r="AA690" s="38"/>
      <c r="AB690" s="38"/>
      <c r="AC690" s="38"/>
      <c r="AD690" s="38"/>
      <c r="AE690" s="38"/>
      <c r="AF690" s="38"/>
      <c r="AG690" s="38"/>
      <c r="AH690" s="38"/>
      <c r="AI690" s="38"/>
      <c r="AJ690" s="38"/>
      <c r="AK690" s="38"/>
      <c r="AL690" s="38"/>
      <c r="AM690" s="38"/>
      <c r="AN690" s="38"/>
      <c r="AO690" s="38"/>
      <c r="AP690" s="38"/>
      <c r="AQ690" s="38"/>
      <c r="AR690" s="38"/>
      <c r="AS690" s="38"/>
      <c r="AT690" s="38"/>
      <c r="AU690" s="38"/>
      <c r="AV690" s="38"/>
      <c r="AW690" s="38"/>
      <c r="AX690" s="38"/>
      <c r="AY690" s="38"/>
      <c r="AZ690" s="38"/>
      <c r="BA690" s="38"/>
      <c r="BB690" s="38"/>
      <c r="BC690" s="38"/>
      <c r="BD690" s="38"/>
      <c r="BE690" s="38"/>
      <c r="BF690" s="38"/>
      <c r="BG690" s="38"/>
      <c r="BH690" s="38"/>
      <c r="BI690" s="38"/>
      <c r="BJ690" s="38"/>
      <c r="BK690" s="38"/>
      <c r="BL690" s="38"/>
      <c r="BM690" s="38"/>
      <c r="BN690" s="38"/>
      <c r="BO690" s="38"/>
    </row>
    <row r="691" spans="1:67">
      <c r="A691" s="38"/>
      <c r="B691" s="44"/>
      <c r="C691" s="60" t="s">
        <v>1549</v>
      </c>
      <c r="D691" s="60"/>
      <c r="E691" s="61"/>
      <c r="F691" s="60"/>
      <c r="G691" s="76"/>
      <c r="H691" s="78"/>
      <c r="I691" s="38"/>
      <c r="J691" s="38"/>
      <c r="K691" s="38"/>
      <c r="L691" s="38"/>
      <c r="M691" s="38"/>
      <c r="N691" s="38"/>
      <c r="O691" s="38"/>
      <c r="P691" s="38"/>
      <c r="Q691" s="38"/>
      <c r="R691" s="38"/>
      <c r="S691" s="38"/>
      <c r="T691" s="38"/>
      <c r="U691" s="38"/>
      <c r="V691" s="38"/>
      <c r="W691" s="38"/>
      <c r="X691" s="38"/>
      <c r="Y691" s="38"/>
      <c r="Z691" s="38"/>
      <c r="AA691" s="38"/>
      <c r="AB691" s="38"/>
      <c r="AC691" s="38"/>
      <c r="AD691" s="38"/>
      <c r="AE691" s="38"/>
      <c r="AF691" s="38"/>
      <c r="AG691" s="38"/>
      <c r="AH691" s="38"/>
      <c r="AI691" s="38"/>
      <c r="AJ691" s="38"/>
      <c r="AK691" s="38"/>
      <c r="AL691" s="38"/>
      <c r="AM691" s="38"/>
      <c r="AN691" s="38"/>
      <c r="AO691" s="38"/>
      <c r="AP691" s="38"/>
      <c r="AQ691" s="38"/>
      <c r="AR691" s="38"/>
      <c r="AS691" s="38"/>
      <c r="AT691" s="38"/>
      <c r="AU691" s="38"/>
      <c r="AV691" s="38"/>
      <c r="AW691" s="38"/>
      <c r="AX691" s="38"/>
      <c r="AY691" s="38"/>
      <c r="AZ691" s="38"/>
      <c r="BA691" s="38"/>
      <c r="BB691" s="38"/>
      <c r="BC691" s="38"/>
      <c r="BD691" s="38"/>
      <c r="BE691" s="38"/>
      <c r="BF691" s="38"/>
      <c r="BG691" s="38"/>
      <c r="BH691" s="38"/>
      <c r="BI691" s="38"/>
      <c r="BJ691" s="38"/>
      <c r="BK691" s="38"/>
      <c r="BL691" s="38"/>
      <c r="BM691" s="38"/>
      <c r="BN691" s="38"/>
      <c r="BO691" s="38"/>
    </row>
    <row r="692" spans="1:67">
      <c r="A692" s="38"/>
      <c r="B692" s="38"/>
      <c r="C692" s="38"/>
      <c r="D692" s="38"/>
      <c r="E692" s="39"/>
      <c r="F692" s="38"/>
      <c r="G692" s="76"/>
      <c r="H692" s="78"/>
      <c r="I692" s="38"/>
      <c r="J692" s="38"/>
      <c r="K692" s="38"/>
      <c r="L692" s="38"/>
      <c r="M692" s="38"/>
      <c r="N692" s="38"/>
      <c r="O692" s="38"/>
      <c r="P692" s="38"/>
      <c r="Q692" s="38"/>
      <c r="R692" s="38"/>
      <c r="S692" s="38"/>
      <c r="T692" s="38"/>
      <c r="U692" s="38"/>
      <c r="V692" s="38"/>
      <c r="W692" s="38"/>
      <c r="X692" s="38"/>
      <c r="Y692" s="38"/>
      <c r="Z692" s="38"/>
      <c r="AA692" s="38"/>
      <c r="AB692" s="38"/>
      <c r="AC692" s="38"/>
      <c r="AD692" s="38"/>
      <c r="AE692" s="38"/>
      <c r="AF692" s="38"/>
      <c r="AG692" s="38"/>
      <c r="AH692" s="38"/>
      <c r="AI692" s="38"/>
      <c r="AJ692" s="38"/>
      <c r="AK692" s="38"/>
      <c r="AL692" s="38"/>
      <c r="AM692" s="38"/>
      <c r="AN692" s="38"/>
      <c r="AO692" s="38"/>
      <c r="AP692" s="38"/>
      <c r="AQ692" s="38"/>
      <c r="AR692" s="38"/>
      <c r="AS692" s="38"/>
      <c r="AT692" s="38"/>
      <c r="AU692" s="38"/>
      <c r="AV692" s="38"/>
      <c r="AW692" s="38"/>
      <c r="AX692" s="38"/>
      <c r="AY692" s="38"/>
      <c r="AZ692" s="38"/>
      <c r="BA692" s="38"/>
      <c r="BB692" s="38"/>
      <c r="BC692" s="38"/>
      <c r="BD692" s="38"/>
      <c r="BE692" s="38"/>
      <c r="BF692" s="38"/>
      <c r="BG692" s="38"/>
      <c r="BH692" s="38"/>
      <c r="BI692" s="38"/>
      <c r="BJ692" s="38"/>
      <c r="BK692" s="38"/>
      <c r="BL692" s="38"/>
      <c r="BM692" s="38"/>
      <c r="BN692" s="38"/>
      <c r="BO692" s="38"/>
    </row>
    <row r="693" spans="1:67">
      <c r="A693" s="38"/>
      <c r="B693" s="38"/>
      <c r="C693" s="38"/>
      <c r="D693" s="38"/>
      <c r="E693" s="39"/>
      <c r="F693" s="38"/>
      <c r="G693" s="76"/>
      <c r="H693" s="78"/>
      <c r="I693" s="38"/>
      <c r="J693" s="38"/>
      <c r="K693" s="38"/>
      <c r="L693" s="38"/>
      <c r="M693" s="38"/>
      <c r="N693" s="38"/>
      <c r="O693" s="38"/>
      <c r="P693" s="38"/>
      <c r="Q693" s="38"/>
      <c r="R693" s="38"/>
      <c r="S693" s="38"/>
      <c r="T693" s="38"/>
      <c r="U693" s="38"/>
      <c r="V693" s="38"/>
      <c r="W693" s="38"/>
      <c r="X693" s="38"/>
      <c r="Y693" s="38"/>
      <c r="Z693" s="38"/>
      <c r="AA693" s="38"/>
      <c r="AB693" s="38"/>
      <c r="AC693" s="38"/>
      <c r="AD693" s="38"/>
      <c r="AE693" s="38"/>
      <c r="AF693" s="38"/>
      <c r="AG693" s="38"/>
      <c r="AH693" s="38"/>
      <c r="AI693" s="38"/>
      <c r="AJ693" s="38"/>
      <c r="AK693" s="38"/>
      <c r="AL693" s="38"/>
      <c r="AM693" s="38"/>
      <c r="AN693" s="38"/>
      <c r="AO693" s="38"/>
      <c r="AP693" s="38"/>
      <c r="AQ693" s="38"/>
      <c r="AR693" s="38"/>
      <c r="AS693" s="38"/>
      <c r="AT693" s="38"/>
      <c r="AU693" s="38"/>
      <c r="AV693" s="38"/>
      <c r="AW693" s="38"/>
      <c r="AX693" s="38"/>
      <c r="AY693" s="38"/>
      <c r="AZ693" s="38"/>
      <c r="BA693" s="38"/>
      <c r="BB693" s="38"/>
      <c r="BC693" s="38"/>
      <c r="BD693" s="38"/>
      <c r="BE693" s="38"/>
      <c r="BF693" s="38"/>
      <c r="BG693" s="38"/>
      <c r="BH693" s="38"/>
      <c r="BI693" s="38"/>
      <c r="BJ693" s="38"/>
      <c r="BK693" s="38"/>
      <c r="BL693" s="38"/>
      <c r="BM693" s="38"/>
      <c r="BN693" s="38"/>
      <c r="BO693" s="38"/>
    </row>
    <row r="694" spans="1:67">
      <c r="A694" s="38"/>
      <c r="B694" s="38"/>
      <c r="C694" s="38"/>
      <c r="D694" s="38"/>
      <c r="E694" s="39"/>
      <c r="F694" s="38"/>
      <c r="G694" s="76"/>
      <c r="H694" s="78"/>
      <c r="I694" s="38"/>
      <c r="J694" s="38"/>
      <c r="K694" s="38"/>
      <c r="L694" s="38"/>
      <c r="M694" s="38"/>
      <c r="N694" s="38"/>
      <c r="O694" s="38"/>
      <c r="P694" s="38"/>
      <c r="Q694" s="38"/>
      <c r="R694" s="38"/>
      <c r="S694" s="38"/>
      <c r="T694" s="38"/>
      <c r="U694" s="38"/>
      <c r="V694" s="38"/>
      <c r="W694" s="38"/>
      <c r="X694" s="38"/>
      <c r="Y694" s="38"/>
      <c r="Z694" s="38"/>
      <c r="AA694" s="38"/>
      <c r="AB694" s="38"/>
      <c r="AC694" s="38"/>
      <c r="AD694" s="38"/>
      <c r="AE694" s="38"/>
      <c r="AF694" s="38"/>
      <c r="AG694" s="38"/>
      <c r="AH694" s="38"/>
      <c r="AI694" s="38"/>
      <c r="AJ694" s="38"/>
      <c r="AK694" s="38"/>
      <c r="AL694" s="38"/>
      <c r="AM694" s="38"/>
      <c r="AN694" s="38"/>
      <c r="AO694" s="38"/>
      <c r="AP694" s="38"/>
      <c r="AQ694" s="38"/>
      <c r="AR694" s="38"/>
      <c r="AS694" s="38"/>
      <c r="AT694" s="38"/>
      <c r="AU694" s="38"/>
      <c r="AV694" s="38"/>
      <c r="AW694" s="38"/>
      <c r="AX694" s="38"/>
      <c r="AY694" s="38"/>
      <c r="AZ694" s="38"/>
      <c r="BA694" s="38"/>
      <c r="BB694" s="38"/>
      <c r="BC694" s="38"/>
      <c r="BD694" s="38"/>
      <c r="BE694" s="38"/>
      <c r="BF694" s="38"/>
      <c r="BG694" s="38"/>
      <c r="BH694" s="38"/>
      <c r="BI694" s="38"/>
      <c r="BJ694" s="38"/>
      <c r="BK694" s="38"/>
      <c r="BL694" s="38"/>
      <c r="BM694" s="38"/>
      <c r="BN694" s="38"/>
      <c r="BO694" s="38"/>
    </row>
  </sheetData>
  <pageMargins left="0.78740157499999996" right="0.78740157499999996" top="0.984251969" bottom="0.984251969" header="0.49212598499999999" footer="0.49212598499999999"/>
  <headerFooter alignWithMargins="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Y86"/>
  <sheetViews>
    <sheetView zoomScale="90" zoomScaleNormal="90" workbookViewId="0">
      <pane xSplit="1" ySplit="4" topLeftCell="B41" activePane="bottomRight" state="frozen"/>
      <selection activeCell="N17" sqref="N17"/>
      <selection pane="topRight" activeCell="N17" sqref="N17"/>
      <selection pane="bottomLeft" activeCell="N17" sqref="N17"/>
      <selection pane="bottomRight" activeCell="Y75" sqref="Y75"/>
    </sheetView>
  </sheetViews>
  <sheetFormatPr defaultColWidth="9.140625" defaultRowHeight="12.75"/>
  <cols>
    <col min="1" max="1" width="8.140625" style="1" customWidth="1"/>
    <col min="2" max="2" width="7.42578125" style="1" customWidth="1"/>
    <col min="3" max="3" width="7.140625" style="1" customWidth="1"/>
    <col min="4" max="5" width="8.7109375" style="1" customWidth="1"/>
    <col min="6" max="6" width="12.42578125" style="1" customWidth="1"/>
    <col min="7" max="7" width="7.140625" style="1" customWidth="1"/>
    <col min="8" max="8" width="8.7109375" style="1" customWidth="1"/>
    <col min="9" max="9" width="8.85546875" style="1" customWidth="1"/>
    <col min="10" max="10" width="7.85546875" style="1" customWidth="1"/>
    <col min="11" max="11" width="11.7109375" style="1" customWidth="1"/>
    <col min="12" max="12" width="6.7109375" style="7" customWidth="1"/>
    <col min="13" max="13" width="7.140625" style="7" customWidth="1"/>
    <col min="14" max="14" width="6.7109375" style="7" customWidth="1"/>
    <col min="15" max="15" width="7.7109375" style="7" customWidth="1"/>
    <col min="16" max="16" width="8" style="1" customWidth="1"/>
    <col min="17" max="17" width="8.5703125" style="1" customWidth="1"/>
    <col min="18" max="18" width="7.28515625" style="1" customWidth="1"/>
    <col min="19" max="19" width="7.85546875" style="1" customWidth="1"/>
    <col min="20" max="20" width="7.5703125" style="1" customWidth="1"/>
    <col min="21" max="21" width="8.42578125" style="1" customWidth="1"/>
    <col min="22" max="22" width="9.140625" style="1"/>
    <col min="23" max="23" width="7.7109375" style="1" customWidth="1"/>
    <col min="24" max="16384" width="9.140625" style="1"/>
  </cols>
  <sheetData>
    <row r="2" spans="1:25">
      <c r="C2" s="218" t="s">
        <v>117</v>
      </c>
      <c r="D2" s="219"/>
      <c r="E2" s="219"/>
      <c r="F2" s="220"/>
      <c r="G2" s="224" t="s">
        <v>127</v>
      </c>
      <c r="H2" s="225"/>
      <c r="I2" s="225"/>
      <c r="J2" s="225"/>
      <c r="K2" s="226"/>
      <c r="L2" s="230" t="s">
        <v>1575</v>
      </c>
      <c r="M2" s="231"/>
      <c r="N2" s="234" t="s">
        <v>1574</v>
      </c>
      <c r="O2" s="235"/>
      <c r="P2" s="238" t="s">
        <v>1576</v>
      </c>
      <c r="Q2" s="239"/>
      <c r="R2" s="210" t="s">
        <v>1577</v>
      </c>
      <c r="S2" s="211"/>
      <c r="T2" s="214" t="s">
        <v>1577</v>
      </c>
      <c r="U2" s="215"/>
      <c r="V2" s="191" t="s">
        <v>1864</v>
      </c>
      <c r="X2" s="1" t="s">
        <v>1828</v>
      </c>
    </row>
    <row r="3" spans="1:25">
      <c r="C3" s="221"/>
      <c r="D3" s="222"/>
      <c r="E3" s="222"/>
      <c r="F3" s="223"/>
      <c r="G3" s="227"/>
      <c r="H3" s="228"/>
      <c r="I3" s="228"/>
      <c r="J3" s="228"/>
      <c r="K3" s="229"/>
      <c r="L3" s="232"/>
      <c r="M3" s="233"/>
      <c r="N3" s="236"/>
      <c r="O3" s="237"/>
      <c r="P3" s="240"/>
      <c r="Q3" s="241"/>
      <c r="R3" s="212"/>
      <c r="S3" s="213"/>
      <c r="T3" s="216"/>
      <c r="U3" s="217"/>
      <c r="V3" s="1">
        <v>25</v>
      </c>
      <c r="X3" s="190">
        <f>V3+273</f>
        <v>298</v>
      </c>
    </row>
    <row r="4" spans="1:25" s="26" customFormat="1" ht="18.75">
      <c r="A4" s="64"/>
      <c r="B4" s="69" t="s">
        <v>94</v>
      </c>
      <c r="C4" s="70" t="s">
        <v>2</v>
      </c>
      <c r="D4" s="70" t="s">
        <v>3</v>
      </c>
      <c r="E4" s="70" t="s">
        <v>4</v>
      </c>
      <c r="F4" s="70" t="s">
        <v>8</v>
      </c>
      <c r="G4" s="71" t="s">
        <v>115</v>
      </c>
      <c r="H4" s="71" t="s">
        <v>6</v>
      </c>
      <c r="I4" s="71" t="s">
        <v>7</v>
      </c>
      <c r="J4" s="71" t="s">
        <v>116</v>
      </c>
      <c r="K4" s="71" t="s">
        <v>8</v>
      </c>
      <c r="L4" s="27" t="s">
        <v>1843</v>
      </c>
      <c r="M4" s="27" t="s">
        <v>130</v>
      </c>
      <c r="N4" s="28" t="s">
        <v>131</v>
      </c>
      <c r="O4" s="28" t="s">
        <v>132</v>
      </c>
      <c r="P4" s="29" t="s">
        <v>138</v>
      </c>
      <c r="Q4" s="29" t="s">
        <v>137</v>
      </c>
      <c r="R4" s="30" t="s">
        <v>136</v>
      </c>
      <c r="S4" s="30" t="s">
        <v>135</v>
      </c>
      <c r="T4" s="31" t="s">
        <v>134</v>
      </c>
      <c r="U4" s="31" t="s">
        <v>133</v>
      </c>
      <c r="V4" s="64"/>
      <c r="W4" s="64" t="s">
        <v>94</v>
      </c>
      <c r="X4" s="26" t="s">
        <v>1862</v>
      </c>
      <c r="Y4" s="26" t="s">
        <v>1863</v>
      </c>
    </row>
    <row r="5" spans="1:25">
      <c r="A5" s="65" t="s">
        <v>0</v>
      </c>
      <c r="B5" s="66" t="s">
        <v>51</v>
      </c>
      <c r="C5" s="13">
        <v>4.9400000000000004</v>
      </c>
      <c r="D5" s="17">
        <v>2.96E-3</v>
      </c>
      <c r="E5" s="15">
        <v>0</v>
      </c>
      <c r="F5" s="2" t="s">
        <v>128</v>
      </c>
      <c r="G5" s="19">
        <v>4.9400000000000004</v>
      </c>
      <c r="H5" s="20">
        <v>1.48E-3</v>
      </c>
      <c r="I5" s="18">
        <v>0</v>
      </c>
      <c r="J5" s="18">
        <v>-1604</v>
      </c>
      <c r="K5" s="18" t="s">
        <v>128</v>
      </c>
      <c r="L5" s="22">
        <v>934</v>
      </c>
      <c r="M5" s="22">
        <v>2580</v>
      </c>
      <c r="N5" s="23"/>
      <c r="O5" s="23"/>
      <c r="P5" s="24"/>
      <c r="Q5" s="24"/>
      <c r="R5" s="21"/>
      <c r="S5" s="21"/>
      <c r="T5" s="25"/>
      <c r="U5" s="25"/>
      <c r="V5" s="65" t="s">
        <v>0</v>
      </c>
      <c r="W5" s="66" t="s">
        <v>51</v>
      </c>
      <c r="X5" s="193">
        <f t="shared" ref="X5:X36" si="0">C5+D5*X$3+E5*X$3^(-2)</f>
        <v>5.8220800000000006</v>
      </c>
      <c r="Y5" s="192">
        <f>X5/'Massa Molec'!D4</f>
        <v>0.21579243884358787</v>
      </c>
    </row>
    <row r="6" spans="1:25">
      <c r="A6" s="66" t="s">
        <v>0</v>
      </c>
      <c r="B6" s="66" t="s">
        <v>73</v>
      </c>
      <c r="C6" s="16">
        <v>7</v>
      </c>
      <c r="D6" s="72">
        <v>0</v>
      </c>
      <c r="E6" s="14">
        <v>0</v>
      </c>
      <c r="F6" s="2" t="s">
        <v>129</v>
      </c>
      <c r="G6" s="19">
        <v>7</v>
      </c>
      <c r="H6" s="74">
        <v>0</v>
      </c>
      <c r="I6" s="18">
        <v>0</v>
      </c>
      <c r="J6" s="18">
        <v>330</v>
      </c>
      <c r="K6" s="18" t="s">
        <v>129</v>
      </c>
      <c r="L6" s="22"/>
      <c r="M6" s="22"/>
      <c r="N6" s="23">
        <v>2798</v>
      </c>
      <c r="O6" s="23">
        <v>70100</v>
      </c>
      <c r="P6" s="24"/>
      <c r="Q6" s="24"/>
      <c r="R6" s="21"/>
      <c r="S6" s="21"/>
      <c r="T6" s="25"/>
      <c r="U6" s="25"/>
      <c r="V6" s="66" t="s">
        <v>0</v>
      </c>
      <c r="W6" s="66" t="s">
        <v>73</v>
      </c>
      <c r="X6" s="193">
        <f t="shared" si="0"/>
        <v>7</v>
      </c>
    </row>
    <row r="7" spans="1:25">
      <c r="A7" s="65" t="s">
        <v>5</v>
      </c>
      <c r="B7" s="66" t="s">
        <v>51</v>
      </c>
      <c r="C7" s="13">
        <v>25.48</v>
      </c>
      <c r="D7" s="17">
        <v>4.2500000000000003E-3</v>
      </c>
      <c r="E7" s="15">
        <v>-682000</v>
      </c>
      <c r="F7" s="2" t="s">
        <v>9</v>
      </c>
      <c r="G7" s="19">
        <v>27.49</v>
      </c>
      <c r="H7" s="20">
        <v>1.41E-3</v>
      </c>
      <c r="I7" s="18">
        <v>838000</v>
      </c>
      <c r="J7" s="18">
        <v>-11132</v>
      </c>
      <c r="K7" s="18" t="s">
        <v>9</v>
      </c>
      <c r="L7" s="22">
        <v>2327</v>
      </c>
      <c r="M7" s="22">
        <v>26680</v>
      </c>
      <c r="N7" s="23"/>
      <c r="O7" s="23"/>
      <c r="P7" s="24"/>
      <c r="Q7" s="24"/>
      <c r="R7" s="21"/>
      <c r="S7" s="21"/>
      <c r="T7" s="25"/>
      <c r="U7" s="25"/>
      <c r="V7" s="65" t="s">
        <v>5</v>
      </c>
      <c r="W7" s="66" t="s">
        <v>51</v>
      </c>
      <c r="X7" s="193">
        <f t="shared" si="0"/>
        <v>19.066665758299177</v>
      </c>
    </row>
    <row r="8" spans="1:25">
      <c r="A8" s="66" t="s">
        <v>287</v>
      </c>
      <c r="B8" s="66" t="s">
        <v>51</v>
      </c>
      <c r="C8" s="13">
        <v>5.66</v>
      </c>
      <c r="D8" s="17">
        <v>1.24E-3</v>
      </c>
      <c r="E8" s="15">
        <v>0</v>
      </c>
      <c r="F8" s="2" t="s">
        <v>1580</v>
      </c>
      <c r="G8" s="19">
        <v>5.66</v>
      </c>
      <c r="H8" s="20">
        <v>6.2E-4</v>
      </c>
      <c r="I8" s="18">
        <v>0</v>
      </c>
      <c r="J8" s="18">
        <v>-1743</v>
      </c>
      <c r="K8" s="86" t="s">
        <v>1580</v>
      </c>
      <c r="L8" s="22">
        <v>1338</v>
      </c>
      <c r="M8" s="22">
        <v>2957</v>
      </c>
      <c r="N8" s="23">
        <v>3124</v>
      </c>
      <c r="O8" s="23">
        <v>78488</v>
      </c>
      <c r="P8" s="24"/>
      <c r="Q8" s="24"/>
      <c r="R8" s="21"/>
      <c r="S8" s="21"/>
      <c r="T8" s="25"/>
      <c r="U8" s="25"/>
      <c r="V8" s="65"/>
      <c r="W8" s="66"/>
      <c r="X8" s="193">
        <f t="shared" si="0"/>
        <v>6.0295199999999998</v>
      </c>
    </row>
    <row r="9" spans="1:25">
      <c r="A9" s="66" t="s">
        <v>287</v>
      </c>
      <c r="B9" s="66" t="s">
        <v>73</v>
      </c>
      <c r="C9" s="13">
        <v>7</v>
      </c>
      <c r="D9" s="17">
        <v>0</v>
      </c>
      <c r="E9" s="15">
        <v>0</v>
      </c>
      <c r="F9" s="2" t="s">
        <v>1581</v>
      </c>
      <c r="G9" s="19">
        <v>7</v>
      </c>
      <c r="H9" s="20">
        <v>0</v>
      </c>
      <c r="I9" s="18">
        <v>0</v>
      </c>
      <c r="J9" s="18">
        <v>530</v>
      </c>
      <c r="K9" s="86" t="s">
        <v>1582</v>
      </c>
      <c r="L9" s="22"/>
      <c r="M9" s="22"/>
      <c r="N9" s="23"/>
      <c r="O9" s="23"/>
      <c r="P9" s="24"/>
      <c r="Q9" s="24"/>
      <c r="R9" s="21"/>
      <c r="S9" s="21"/>
      <c r="T9" s="25"/>
      <c r="U9" s="25"/>
      <c r="V9" s="65"/>
      <c r="W9" s="66"/>
      <c r="X9" s="193">
        <f t="shared" si="0"/>
        <v>7</v>
      </c>
    </row>
    <row r="10" spans="1:25">
      <c r="A10" s="66" t="s">
        <v>32</v>
      </c>
      <c r="B10" s="66" t="s">
        <v>51</v>
      </c>
      <c r="C10" s="13">
        <v>4.49</v>
      </c>
      <c r="D10" s="17">
        <v>5.4000000000000003E-3</v>
      </c>
      <c r="E10" s="15">
        <v>0</v>
      </c>
      <c r="F10" s="2" t="s">
        <v>85</v>
      </c>
      <c r="G10" s="19">
        <v>4.49</v>
      </c>
      <c r="H10" s="20">
        <v>2.7000000000000001E-3</v>
      </c>
      <c r="I10" s="18">
        <v>0</v>
      </c>
      <c r="J10" s="18">
        <v>-1579</v>
      </c>
      <c r="K10" s="18" t="s">
        <v>85</v>
      </c>
      <c r="L10" s="22">
        <v>545</v>
      </c>
      <c r="M10" s="22">
        <v>2700</v>
      </c>
      <c r="N10" s="23"/>
      <c r="O10" s="23"/>
      <c r="P10" s="24"/>
      <c r="Q10" s="24"/>
      <c r="R10" s="21"/>
      <c r="S10" s="21"/>
      <c r="T10" s="25"/>
      <c r="U10" s="25"/>
      <c r="V10" s="66" t="s">
        <v>32</v>
      </c>
      <c r="W10" s="66" t="s">
        <v>51</v>
      </c>
      <c r="X10" s="193">
        <f t="shared" si="0"/>
        <v>6.0992000000000006</v>
      </c>
    </row>
    <row r="11" spans="1:25">
      <c r="A11" s="66" t="s">
        <v>32</v>
      </c>
      <c r="B11" s="66" t="s">
        <v>73</v>
      </c>
      <c r="C11" s="13">
        <v>4.78</v>
      </c>
      <c r="D11" s="17">
        <v>1.47E-3</v>
      </c>
      <c r="E11" s="15">
        <v>505000</v>
      </c>
      <c r="F11" s="2" t="s">
        <v>86</v>
      </c>
      <c r="G11" s="19">
        <v>7.5</v>
      </c>
      <c r="H11" s="74">
        <v>0</v>
      </c>
      <c r="I11" s="18">
        <v>0</v>
      </c>
      <c r="J11" s="18">
        <v>180</v>
      </c>
      <c r="K11" s="18" t="s">
        <v>86</v>
      </c>
      <c r="L11" s="22"/>
      <c r="M11" s="22"/>
      <c r="N11" s="23">
        <v>1910</v>
      </c>
      <c r="O11" s="23">
        <v>44200</v>
      </c>
      <c r="P11" s="24"/>
      <c r="Q11" s="24"/>
      <c r="R11" s="21"/>
      <c r="S11" s="21"/>
      <c r="T11" s="25"/>
      <c r="U11" s="25"/>
      <c r="V11" s="66" t="s">
        <v>32</v>
      </c>
      <c r="W11" s="66" t="s">
        <v>73</v>
      </c>
      <c r="X11" s="193">
        <f t="shared" si="0"/>
        <v>10.904740780145039</v>
      </c>
    </row>
    <row r="12" spans="1:25">
      <c r="A12" s="66" t="s">
        <v>7</v>
      </c>
      <c r="B12" s="66" t="s">
        <v>87</v>
      </c>
      <c r="C12" s="13">
        <v>2.1800000000000002</v>
      </c>
      <c r="D12" s="17">
        <v>3.16E-3</v>
      </c>
      <c r="E12" s="15">
        <v>-148000</v>
      </c>
      <c r="F12" s="2" t="s">
        <v>17</v>
      </c>
      <c r="G12" s="19">
        <v>2.27</v>
      </c>
      <c r="H12" s="20">
        <v>1.5299999999999999E-3</v>
      </c>
      <c r="I12" s="18">
        <v>154000</v>
      </c>
      <c r="J12" s="18">
        <v>-1329</v>
      </c>
      <c r="K12" s="18" t="s">
        <v>17</v>
      </c>
      <c r="L12" s="22"/>
      <c r="M12" s="22"/>
      <c r="N12" s="23"/>
      <c r="O12" s="23"/>
      <c r="P12" s="24"/>
      <c r="Q12" s="24"/>
      <c r="R12" s="21"/>
      <c r="S12" s="21"/>
      <c r="T12" s="25"/>
      <c r="U12" s="25"/>
      <c r="V12" s="66" t="s">
        <v>7</v>
      </c>
      <c r="W12" s="66" t="s">
        <v>87</v>
      </c>
      <c r="X12" s="193">
        <f t="shared" si="0"/>
        <v>1.4550884050268005</v>
      </c>
    </row>
    <row r="13" spans="1:25">
      <c r="A13" s="66" t="s">
        <v>7</v>
      </c>
      <c r="B13" s="66" t="s">
        <v>88</v>
      </c>
      <c r="C13" s="13">
        <v>4.0999999999999996</v>
      </c>
      <c r="D13" s="17">
        <v>1.0200000000000001E-3</v>
      </c>
      <c r="E13" s="15">
        <v>-210000</v>
      </c>
      <c r="F13" s="2" t="s">
        <v>89</v>
      </c>
      <c r="G13" s="19">
        <v>4.03</v>
      </c>
      <c r="H13" s="20">
        <v>5.6999999999999998E-4</v>
      </c>
      <c r="I13" s="18">
        <v>204000</v>
      </c>
      <c r="J13" s="18">
        <v>-1936</v>
      </c>
      <c r="K13" s="18" t="s">
        <v>89</v>
      </c>
      <c r="L13" s="22"/>
      <c r="M13" s="22"/>
      <c r="N13" s="23"/>
      <c r="O13" s="23"/>
      <c r="P13" s="24"/>
      <c r="Q13" s="24"/>
      <c r="R13" s="21"/>
      <c r="S13" s="21"/>
      <c r="T13" s="25"/>
      <c r="U13" s="25"/>
      <c r="V13" s="66" t="s">
        <v>7</v>
      </c>
      <c r="W13" s="66" t="s">
        <v>88</v>
      </c>
      <c r="X13" s="193">
        <f t="shared" si="0"/>
        <v>2.0392016557812709</v>
      </c>
    </row>
    <row r="14" spans="1:25">
      <c r="A14" s="66" t="s">
        <v>77</v>
      </c>
      <c r="B14" s="66" t="s">
        <v>78</v>
      </c>
      <c r="C14" s="13">
        <v>6.79</v>
      </c>
      <c r="D14" s="17">
        <v>9.7999999999999997E-4</v>
      </c>
      <c r="E14" s="15">
        <v>-11000</v>
      </c>
      <c r="F14" s="2" t="s">
        <v>101</v>
      </c>
      <c r="G14" s="19">
        <v>6.79</v>
      </c>
      <c r="H14" s="20">
        <v>4.8999999999999998E-4</v>
      </c>
      <c r="I14" s="18">
        <v>11000</v>
      </c>
      <c r="J14" s="18">
        <v>-2105</v>
      </c>
      <c r="K14" s="18" t="s">
        <v>101</v>
      </c>
      <c r="L14" s="22"/>
      <c r="M14" s="22"/>
      <c r="N14" s="23"/>
      <c r="O14" s="23"/>
      <c r="P14" s="24"/>
      <c r="Q14" s="24"/>
      <c r="R14" s="21"/>
      <c r="S14" s="21"/>
      <c r="T14" s="25"/>
      <c r="U14" s="25"/>
      <c r="V14" s="66" t="s">
        <v>77</v>
      </c>
      <c r="W14" s="66" t="s">
        <v>78</v>
      </c>
      <c r="X14" s="193">
        <f t="shared" si="0"/>
        <v>6.9581717057790193</v>
      </c>
    </row>
    <row r="15" spans="1:25">
      <c r="A15" s="66" t="s">
        <v>60</v>
      </c>
      <c r="B15" s="66" t="s">
        <v>78</v>
      </c>
      <c r="C15" s="13">
        <v>10.55</v>
      </c>
      <c r="D15" s="17">
        <v>2.16E-3</v>
      </c>
      <c r="E15" s="15">
        <v>-204000</v>
      </c>
      <c r="F15" s="2" t="s">
        <v>101</v>
      </c>
      <c r="G15" s="19">
        <v>10.57</v>
      </c>
      <c r="H15" s="20">
        <v>1.0499999999999999E-3</v>
      </c>
      <c r="I15" s="18">
        <v>206000</v>
      </c>
      <c r="J15" s="18">
        <v>-3936</v>
      </c>
      <c r="K15" s="18" t="s">
        <v>101</v>
      </c>
      <c r="L15" s="22"/>
      <c r="M15" s="22"/>
      <c r="N15" s="23"/>
      <c r="O15" s="23"/>
      <c r="P15" s="24"/>
      <c r="Q15" s="24"/>
      <c r="R15" s="21"/>
      <c r="S15" s="21"/>
      <c r="T15" s="25"/>
      <c r="U15" s="25"/>
      <c r="V15" s="66" t="s">
        <v>60</v>
      </c>
      <c r="W15" s="66" t="s">
        <v>78</v>
      </c>
      <c r="X15" s="193">
        <f t="shared" si="0"/>
        <v>8.8964861799018067</v>
      </c>
    </row>
    <row r="16" spans="1:25">
      <c r="A16" s="66" t="s">
        <v>83</v>
      </c>
      <c r="B16" s="66" t="s">
        <v>51</v>
      </c>
      <c r="C16" s="13"/>
      <c r="D16" s="17"/>
      <c r="E16" s="15"/>
      <c r="F16" s="2" t="s">
        <v>17</v>
      </c>
      <c r="G16" s="19">
        <v>59.24</v>
      </c>
      <c r="H16" s="74">
        <v>0</v>
      </c>
      <c r="I16" s="18">
        <v>1168000</v>
      </c>
      <c r="J16" s="18">
        <v>-21580</v>
      </c>
      <c r="K16" s="18" t="s">
        <v>17</v>
      </c>
      <c r="L16" s="22"/>
      <c r="M16" s="22"/>
      <c r="N16" s="23"/>
      <c r="O16" s="23"/>
      <c r="P16" s="24"/>
      <c r="Q16" s="24"/>
      <c r="R16" s="21"/>
      <c r="S16" s="21"/>
      <c r="T16" s="25"/>
      <c r="U16" s="25"/>
      <c r="V16" s="66" t="s">
        <v>83</v>
      </c>
      <c r="W16" s="66" t="s">
        <v>51</v>
      </c>
      <c r="X16" s="193">
        <f t="shared" si="0"/>
        <v>0</v>
      </c>
    </row>
    <row r="17" spans="1:25">
      <c r="A17" s="66" t="s">
        <v>69</v>
      </c>
      <c r="B17" s="66" t="s">
        <v>51</v>
      </c>
      <c r="C17" s="13">
        <v>11.86</v>
      </c>
      <c r="D17" s="17">
        <v>1.08E-3</v>
      </c>
      <c r="E17" s="15">
        <v>-166000</v>
      </c>
      <c r="F17" s="2" t="s">
        <v>102</v>
      </c>
      <c r="G17" s="19">
        <v>11.67</v>
      </c>
      <c r="H17" s="20">
        <v>5.4000000000000001E-4</v>
      </c>
      <c r="I17" s="18">
        <v>156000</v>
      </c>
      <c r="J17" s="18">
        <v>-4051</v>
      </c>
      <c r="K17" s="18" t="s">
        <v>102</v>
      </c>
      <c r="L17" s="22">
        <v>3200</v>
      </c>
      <c r="M17" s="22">
        <v>19000</v>
      </c>
      <c r="N17" s="23"/>
      <c r="O17" s="23"/>
      <c r="P17" s="24"/>
      <c r="Q17" s="24"/>
      <c r="R17" s="21"/>
      <c r="S17" s="21"/>
      <c r="T17" s="25"/>
      <c r="U17" s="25"/>
      <c r="V17" s="66" t="s">
        <v>69</v>
      </c>
      <c r="W17" s="66" t="s">
        <v>51</v>
      </c>
      <c r="X17" s="193">
        <f t="shared" si="0"/>
        <v>10.312554832665194</v>
      </c>
    </row>
    <row r="18" spans="1:25">
      <c r="A18" s="66" t="s">
        <v>12</v>
      </c>
      <c r="B18" s="67" t="s">
        <v>2</v>
      </c>
      <c r="C18" s="13">
        <v>5.1100000000000003</v>
      </c>
      <c r="D18" s="17">
        <v>3.4199999999999999E-3</v>
      </c>
      <c r="E18" s="15">
        <v>-21000</v>
      </c>
      <c r="F18" s="2" t="s">
        <v>1559</v>
      </c>
      <c r="G18" s="19">
        <v>4.74</v>
      </c>
      <c r="H18" s="20">
        <v>2E-3</v>
      </c>
      <c r="I18" s="18">
        <v>0</v>
      </c>
      <c r="J18" s="18">
        <v>-1591</v>
      </c>
      <c r="K18" s="18" t="s">
        <v>1559</v>
      </c>
      <c r="L18" s="22"/>
      <c r="M18" s="22"/>
      <c r="N18" s="23"/>
      <c r="O18" s="23"/>
      <c r="P18" s="24">
        <v>700</v>
      </c>
      <c r="Q18" s="24">
        <v>108</v>
      </c>
      <c r="R18" s="21"/>
      <c r="S18" s="21"/>
      <c r="T18" s="25"/>
      <c r="U18" s="25"/>
      <c r="V18" s="66" t="s">
        <v>12</v>
      </c>
      <c r="W18" s="67" t="s">
        <v>2</v>
      </c>
      <c r="X18" s="193">
        <f t="shared" si="0"/>
        <v>5.8926841655781281</v>
      </c>
    </row>
    <row r="19" spans="1:25">
      <c r="A19" s="66" t="s">
        <v>12</v>
      </c>
      <c r="B19" s="67" t="s">
        <v>3</v>
      </c>
      <c r="C19" s="13">
        <v>3.3</v>
      </c>
      <c r="D19" s="17">
        <v>5.8599999999999998E-3</v>
      </c>
      <c r="E19" s="15">
        <v>0</v>
      </c>
      <c r="F19" s="2" t="s">
        <v>1572</v>
      </c>
      <c r="G19" s="19">
        <v>2.16</v>
      </c>
      <c r="H19" s="20">
        <v>3.5100000000000001E-3</v>
      </c>
      <c r="I19" s="18">
        <v>0</v>
      </c>
      <c r="J19" s="18">
        <v>-422</v>
      </c>
      <c r="K19" s="18" t="s">
        <v>1572</v>
      </c>
      <c r="L19" s="22"/>
      <c r="M19" s="22"/>
      <c r="N19" s="23"/>
      <c r="O19" s="23"/>
      <c r="P19" s="24"/>
      <c r="Q19" s="24"/>
      <c r="R19" s="21">
        <v>1394</v>
      </c>
      <c r="S19" s="21">
        <v>0</v>
      </c>
      <c r="T19" s="25"/>
      <c r="U19" s="25"/>
      <c r="V19" s="66" t="s">
        <v>12</v>
      </c>
      <c r="W19" s="67" t="s">
        <v>3</v>
      </c>
      <c r="X19" s="193">
        <f t="shared" si="0"/>
        <v>5.0462799999999994</v>
      </c>
    </row>
    <row r="20" spans="1:25">
      <c r="A20" s="66" t="s">
        <v>12</v>
      </c>
      <c r="B20" s="67" t="s">
        <v>90</v>
      </c>
      <c r="C20" s="13">
        <v>9.6</v>
      </c>
      <c r="D20" s="73">
        <v>0</v>
      </c>
      <c r="E20" s="15">
        <v>0</v>
      </c>
      <c r="F20" s="2" t="s">
        <v>1573</v>
      </c>
      <c r="G20" s="19">
        <v>17.489999999999998</v>
      </c>
      <c r="H20" s="20">
        <v>-2.4599999999999999E-3</v>
      </c>
      <c r="I20" s="18">
        <v>0</v>
      </c>
      <c r="J20" s="18">
        <v>-10190</v>
      </c>
      <c r="K20" s="18" t="s">
        <v>1573</v>
      </c>
      <c r="L20" s="22">
        <v>1768</v>
      </c>
      <c r="M20" s="22">
        <v>3700</v>
      </c>
      <c r="N20" s="23"/>
      <c r="O20" s="23"/>
      <c r="P20" s="24"/>
      <c r="Q20" s="24"/>
      <c r="R20" s="21"/>
      <c r="S20" s="21"/>
      <c r="T20" s="25"/>
      <c r="U20" s="25"/>
      <c r="V20" s="66" t="s">
        <v>12</v>
      </c>
      <c r="W20" s="67" t="s">
        <v>90</v>
      </c>
      <c r="X20" s="193">
        <f t="shared" si="0"/>
        <v>9.6</v>
      </c>
    </row>
    <row r="21" spans="1:25">
      <c r="A21" s="66" t="s">
        <v>12</v>
      </c>
      <c r="B21" s="66" t="s">
        <v>73</v>
      </c>
      <c r="C21" s="13">
        <v>8.3000000000000007</v>
      </c>
      <c r="D21" s="73">
        <v>0</v>
      </c>
      <c r="E21" s="15">
        <v>0</v>
      </c>
      <c r="F21" s="2" t="s">
        <v>1551</v>
      </c>
      <c r="G21" s="19"/>
      <c r="H21" s="20"/>
      <c r="I21" s="18"/>
      <c r="J21" s="18"/>
      <c r="K21" s="18" t="s">
        <v>1551</v>
      </c>
      <c r="L21" s="22"/>
      <c r="M21" s="22"/>
      <c r="N21" s="23">
        <v>3196</v>
      </c>
      <c r="O21" s="23">
        <v>86666</v>
      </c>
      <c r="P21" s="24"/>
      <c r="Q21" s="24"/>
      <c r="R21" s="21"/>
      <c r="S21" s="21"/>
      <c r="T21" s="25"/>
      <c r="U21" s="25"/>
      <c r="V21" s="66" t="s">
        <v>12</v>
      </c>
      <c r="W21" s="66" t="s">
        <v>73</v>
      </c>
      <c r="X21" s="193">
        <f t="shared" si="0"/>
        <v>8.3000000000000007</v>
      </c>
    </row>
    <row r="22" spans="1:25">
      <c r="A22" s="66" t="s">
        <v>13</v>
      </c>
      <c r="B22" s="66" t="s">
        <v>51</v>
      </c>
      <c r="C22" s="13">
        <v>11.54</v>
      </c>
      <c r="D22" s="17">
        <v>2.0400000000000001E-3</v>
      </c>
      <c r="E22" s="15">
        <v>40000</v>
      </c>
      <c r="F22" s="2" t="s">
        <v>9</v>
      </c>
      <c r="G22" s="19">
        <v>9</v>
      </c>
      <c r="H22" s="74">
        <v>0</v>
      </c>
      <c r="I22" s="18">
        <v>0</v>
      </c>
      <c r="J22" s="18">
        <v>1230</v>
      </c>
      <c r="K22" s="18" t="s">
        <v>9</v>
      </c>
      <c r="L22" s="22"/>
      <c r="M22" s="22"/>
      <c r="N22" s="23"/>
      <c r="O22" s="23"/>
      <c r="P22" s="24"/>
      <c r="Q22" s="24"/>
      <c r="R22" s="21"/>
      <c r="S22" s="21"/>
      <c r="T22" s="25"/>
      <c r="U22" s="25"/>
      <c r="V22" s="66" t="s">
        <v>13</v>
      </c>
      <c r="W22" s="66" t="s">
        <v>51</v>
      </c>
      <c r="X22" s="193">
        <f t="shared" si="0"/>
        <v>12.598350160803566</v>
      </c>
    </row>
    <row r="23" spans="1:25">
      <c r="A23" s="66" t="s">
        <v>10</v>
      </c>
      <c r="B23" s="66" t="s">
        <v>51</v>
      </c>
      <c r="C23" s="13">
        <v>5.84</v>
      </c>
      <c r="D23" s="17">
        <v>2.3600000000000001E-3</v>
      </c>
      <c r="E23" s="15">
        <v>-88000</v>
      </c>
      <c r="F23" s="2" t="s">
        <v>91</v>
      </c>
      <c r="G23" s="19">
        <v>4.16</v>
      </c>
      <c r="H23" s="20">
        <v>1.81E-3</v>
      </c>
      <c r="I23" s="18">
        <v>-30000</v>
      </c>
      <c r="J23" s="18">
        <v>-1301</v>
      </c>
      <c r="K23" s="18" t="s">
        <v>91</v>
      </c>
      <c r="L23" s="22">
        <v>2130</v>
      </c>
      <c r="M23" s="22">
        <v>4047</v>
      </c>
      <c r="N23" s="23">
        <v>2943</v>
      </c>
      <c r="O23" s="23"/>
      <c r="P23" s="24"/>
      <c r="Q23" s="24"/>
      <c r="R23" s="21"/>
      <c r="S23" s="21"/>
      <c r="T23" s="25"/>
      <c r="U23" s="25"/>
      <c r="V23" s="66" t="s">
        <v>10</v>
      </c>
      <c r="W23" s="66" t="s">
        <v>51</v>
      </c>
      <c r="X23" s="193">
        <f t="shared" si="0"/>
        <v>5.5523336462321522</v>
      </c>
    </row>
    <row r="24" spans="1:25">
      <c r="A24" s="66" t="s">
        <v>10</v>
      </c>
      <c r="B24" s="66" t="s">
        <v>73</v>
      </c>
      <c r="C24" s="13">
        <v>9.4</v>
      </c>
      <c r="D24" s="73">
        <v>0</v>
      </c>
      <c r="E24" s="15">
        <v>0</v>
      </c>
      <c r="F24" s="2" t="s">
        <v>103</v>
      </c>
      <c r="G24" s="19">
        <v>9.4</v>
      </c>
      <c r="H24" s="74">
        <v>0</v>
      </c>
      <c r="I24" s="18">
        <v>0</v>
      </c>
      <c r="J24" s="18">
        <v>890</v>
      </c>
      <c r="K24" s="18" t="s">
        <v>103</v>
      </c>
      <c r="L24" s="22"/>
      <c r="M24" s="22"/>
      <c r="N24" s="23"/>
      <c r="O24" s="23"/>
      <c r="P24" s="24"/>
      <c r="Q24" s="24"/>
      <c r="R24" s="21"/>
      <c r="S24" s="21"/>
      <c r="T24" s="25"/>
      <c r="U24" s="25"/>
      <c r="V24" s="66" t="s">
        <v>10</v>
      </c>
      <c r="W24" s="66" t="s">
        <v>73</v>
      </c>
      <c r="X24" s="193">
        <f t="shared" si="0"/>
        <v>9.4</v>
      </c>
    </row>
    <row r="25" spans="1:25" ht="12.6" customHeight="1">
      <c r="A25" s="66" t="s">
        <v>11</v>
      </c>
      <c r="B25" s="66" t="s">
        <v>51</v>
      </c>
      <c r="C25" s="13">
        <v>28.53</v>
      </c>
      <c r="D25" s="17">
        <v>2.2000000000000001E-3</v>
      </c>
      <c r="E25" s="15">
        <v>-374000</v>
      </c>
      <c r="F25" s="2" t="s">
        <v>9</v>
      </c>
      <c r="G25" s="19">
        <v>28.53</v>
      </c>
      <c r="H25" s="20">
        <v>1.1000000000000001E-3</v>
      </c>
      <c r="I25" s="18">
        <v>374000</v>
      </c>
      <c r="J25" s="18">
        <v>-9758</v>
      </c>
      <c r="K25" s="18" t="s">
        <v>9</v>
      </c>
      <c r="L25" s="22">
        <v>2673</v>
      </c>
      <c r="M25" s="22"/>
      <c r="N25" s="23"/>
      <c r="O25" s="23"/>
      <c r="P25" s="24"/>
      <c r="Q25" s="24"/>
      <c r="R25" s="21"/>
      <c r="S25" s="21"/>
      <c r="T25" s="25"/>
      <c r="U25" s="25"/>
      <c r="V25" s="66" t="s">
        <v>11</v>
      </c>
      <c r="W25" s="66" t="s">
        <v>51</v>
      </c>
      <c r="X25" s="193">
        <f t="shared" si="0"/>
        <v>24.974077996486646</v>
      </c>
    </row>
    <row r="26" spans="1:25">
      <c r="A26" s="66" t="s">
        <v>14</v>
      </c>
      <c r="B26" s="66" t="s">
        <v>51</v>
      </c>
      <c r="C26" s="13">
        <v>5.41</v>
      </c>
      <c r="D26" s="17">
        <v>1.5E-3</v>
      </c>
      <c r="E26" s="15">
        <v>0</v>
      </c>
      <c r="F26" s="2" t="s">
        <v>1552</v>
      </c>
      <c r="G26" s="19">
        <v>5.41</v>
      </c>
      <c r="H26" s="20">
        <v>7.5000000000000002E-4</v>
      </c>
      <c r="I26" s="18"/>
      <c r="J26" s="18">
        <v>-1680</v>
      </c>
      <c r="K26" s="18" t="s">
        <v>1552</v>
      </c>
      <c r="L26" s="22">
        <v>1358</v>
      </c>
      <c r="M26" s="22">
        <v>3120</v>
      </c>
      <c r="N26" s="23"/>
      <c r="O26" s="23"/>
      <c r="P26" s="24"/>
      <c r="Q26" s="24"/>
      <c r="R26" s="21"/>
      <c r="S26" s="21"/>
      <c r="T26" s="25"/>
      <c r="U26" s="25"/>
      <c r="V26" s="66" t="s">
        <v>14</v>
      </c>
      <c r="W26" s="66" t="s">
        <v>51</v>
      </c>
      <c r="X26" s="193">
        <f t="shared" si="0"/>
        <v>5.8570000000000002</v>
      </c>
      <c r="Y26" s="192">
        <f>X26/'Massa Molec'!D20</f>
        <v>9.2163650668764766E-2</v>
      </c>
    </row>
    <row r="27" spans="1:25">
      <c r="A27" s="66" t="s">
        <v>14</v>
      </c>
      <c r="B27" s="66" t="s">
        <v>73</v>
      </c>
      <c r="C27" s="13">
        <v>7.5</v>
      </c>
      <c r="D27" s="73">
        <v>0</v>
      </c>
      <c r="E27" s="15">
        <v>0</v>
      </c>
      <c r="F27" s="2" t="s">
        <v>104</v>
      </c>
      <c r="G27" s="19">
        <v>7.5</v>
      </c>
      <c r="H27" s="74">
        <v>0</v>
      </c>
      <c r="I27" s="18">
        <v>0</v>
      </c>
      <c r="J27" s="18">
        <v>-20</v>
      </c>
      <c r="K27" s="18" t="s">
        <v>104</v>
      </c>
      <c r="L27" s="22"/>
      <c r="M27" s="22"/>
      <c r="N27" s="23">
        <v>2839</v>
      </c>
      <c r="O27" s="23">
        <v>71891</v>
      </c>
      <c r="P27" s="24"/>
      <c r="Q27" s="24"/>
      <c r="R27" s="21"/>
      <c r="S27" s="21"/>
      <c r="T27" s="25"/>
      <c r="U27" s="25"/>
      <c r="V27" s="66" t="s">
        <v>14</v>
      </c>
      <c r="W27" s="66" t="s">
        <v>73</v>
      </c>
      <c r="X27" s="193">
        <f t="shared" si="0"/>
        <v>7.5</v>
      </c>
      <c r="Y27" s="192"/>
    </row>
    <row r="28" spans="1:25">
      <c r="A28" s="66" t="s">
        <v>15</v>
      </c>
      <c r="B28" s="66" t="s">
        <v>51</v>
      </c>
      <c r="C28" s="13">
        <v>14.9</v>
      </c>
      <c r="D28" s="17">
        <v>5.7000000000000002E-3</v>
      </c>
      <c r="E28" s="15">
        <v>0</v>
      </c>
      <c r="F28" s="2" t="s">
        <v>17</v>
      </c>
      <c r="G28" s="19">
        <v>14.9</v>
      </c>
      <c r="H28" s="20">
        <v>2.8500000000000001E-3</v>
      </c>
      <c r="I28" s="18">
        <v>0</v>
      </c>
      <c r="J28" s="18">
        <v>-4696</v>
      </c>
      <c r="K28" s="18" t="s">
        <v>17</v>
      </c>
      <c r="L28" s="22">
        <v>1517</v>
      </c>
      <c r="M28" s="22">
        <v>15353</v>
      </c>
      <c r="N28" s="23"/>
      <c r="O28" s="23"/>
      <c r="P28" s="24"/>
      <c r="Q28" s="24"/>
      <c r="R28" s="21"/>
      <c r="S28" s="21"/>
      <c r="T28" s="25"/>
      <c r="U28" s="25"/>
      <c r="V28" s="66" t="s">
        <v>15</v>
      </c>
      <c r="W28" s="66" t="s">
        <v>51</v>
      </c>
      <c r="X28" s="193">
        <f t="shared" si="0"/>
        <v>16.598600000000001</v>
      </c>
      <c r="Y28" s="192"/>
    </row>
    <row r="29" spans="1:25">
      <c r="A29" s="66" t="s">
        <v>21</v>
      </c>
      <c r="B29" s="67" t="s">
        <v>2</v>
      </c>
      <c r="C29" s="13">
        <v>4.18</v>
      </c>
      <c r="D29" s="17">
        <v>5.9199999999999999E-3</v>
      </c>
      <c r="E29" s="15">
        <v>0</v>
      </c>
      <c r="F29" s="2" t="s">
        <v>1560</v>
      </c>
      <c r="G29" s="19">
        <v>3.04</v>
      </c>
      <c r="H29" s="20">
        <v>3.79E-3</v>
      </c>
      <c r="I29" s="18">
        <v>-60000</v>
      </c>
      <c r="J29" s="18">
        <v>-1042</v>
      </c>
      <c r="K29" s="18" t="s">
        <v>1560</v>
      </c>
      <c r="L29" s="22"/>
      <c r="M29" s="22"/>
      <c r="N29" s="23"/>
      <c r="O29" s="23"/>
      <c r="P29" s="24">
        <v>1043</v>
      </c>
      <c r="Q29" s="24">
        <v>0</v>
      </c>
      <c r="R29" s="21"/>
      <c r="S29" s="21"/>
      <c r="T29" s="25"/>
      <c r="U29" s="25"/>
      <c r="V29" s="66" t="s">
        <v>21</v>
      </c>
      <c r="W29" s="67" t="s">
        <v>2</v>
      </c>
      <c r="X29" s="193">
        <f t="shared" si="0"/>
        <v>5.9441600000000001</v>
      </c>
      <c r="Y29" s="192">
        <f>X29/'Massa Molec'!D$22</f>
        <v>0.10643079677708146</v>
      </c>
    </row>
    <row r="30" spans="1:25">
      <c r="A30" s="66" t="s">
        <v>21</v>
      </c>
      <c r="B30" s="67" t="s">
        <v>3</v>
      </c>
      <c r="C30" s="13">
        <v>9</v>
      </c>
      <c r="D30" s="73">
        <v>0</v>
      </c>
      <c r="E30" s="15">
        <v>0</v>
      </c>
      <c r="F30" s="2" t="s">
        <v>1561</v>
      </c>
      <c r="G30" s="19">
        <v>11.13</v>
      </c>
      <c r="H30" s="74">
        <v>0</v>
      </c>
      <c r="I30" s="18">
        <v>0</v>
      </c>
      <c r="J30" s="18">
        <v>-5087</v>
      </c>
      <c r="K30" s="18" t="s">
        <v>1561</v>
      </c>
      <c r="L30" s="22"/>
      <c r="M30" s="22"/>
      <c r="N30" s="23"/>
      <c r="O30" s="23"/>
      <c r="P30" s="24"/>
      <c r="Q30" s="24"/>
      <c r="R30" s="21">
        <v>1185</v>
      </c>
      <c r="S30" s="21">
        <v>215</v>
      </c>
      <c r="T30" s="25"/>
      <c r="U30" s="25"/>
      <c r="V30" s="66" t="s">
        <v>21</v>
      </c>
      <c r="W30" s="67" t="s">
        <v>3</v>
      </c>
      <c r="X30" s="193">
        <f t="shared" si="0"/>
        <v>9</v>
      </c>
      <c r="Y30" s="192">
        <f>X30/'Massa Molec'!D$22</f>
        <v>0.16114592658907789</v>
      </c>
    </row>
    <row r="31" spans="1:25">
      <c r="A31" s="66" t="s">
        <v>21</v>
      </c>
      <c r="B31" s="67" t="s">
        <v>92</v>
      </c>
      <c r="C31" s="13">
        <v>1.84</v>
      </c>
      <c r="D31" s="17">
        <v>4.6600000000000001E-3</v>
      </c>
      <c r="E31" s="15">
        <v>0</v>
      </c>
      <c r="F31" s="2" t="s">
        <v>1562</v>
      </c>
      <c r="G31" s="19">
        <v>5.8</v>
      </c>
      <c r="H31" s="20">
        <v>9.8999999999999999E-4</v>
      </c>
      <c r="I31" s="18">
        <v>0</v>
      </c>
      <c r="J31" s="18">
        <v>49</v>
      </c>
      <c r="K31" s="18" t="s">
        <v>1562</v>
      </c>
      <c r="L31" s="22"/>
      <c r="M31" s="22"/>
      <c r="N31" s="23"/>
      <c r="O31" s="23"/>
      <c r="P31" s="24"/>
      <c r="Q31" s="24"/>
      <c r="R31" s="21"/>
      <c r="S31" s="21"/>
      <c r="T31" s="25">
        <v>1667</v>
      </c>
      <c r="U31" s="25">
        <v>200</v>
      </c>
      <c r="V31" s="66" t="s">
        <v>21</v>
      </c>
      <c r="W31" s="67" t="s">
        <v>92</v>
      </c>
      <c r="X31" s="193">
        <f t="shared" si="0"/>
        <v>3.2286799999999998</v>
      </c>
      <c r="Y31" s="192">
        <f>X31/'Massa Molec'!D$22</f>
        <v>5.7809847806624882E-2</v>
      </c>
    </row>
    <row r="32" spans="1:25">
      <c r="A32" s="66" t="s">
        <v>21</v>
      </c>
      <c r="B32" s="67" t="s">
        <v>93</v>
      </c>
      <c r="C32" s="13">
        <v>10.5</v>
      </c>
      <c r="D32" s="73">
        <v>0</v>
      </c>
      <c r="E32" s="15">
        <v>0</v>
      </c>
      <c r="F32" s="2" t="s">
        <v>1563</v>
      </c>
      <c r="G32" s="19">
        <v>6.74</v>
      </c>
      <c r="H32" s="20">
        <v>8.0000000000000004E-4</v>
      </c>
      <c r="I32" s="18">
        <v>0</v>
      </c>
      <c r="J32" s="18">
        <v>-825</v>
      </c>
      <c r="K32" s="18" t="s">
        <v>1563</v>
      </c>
      <c r="L32" s="22">
        <v>1811</v>
      </c>
      <c r="M32" s="22">
        <v>3300</v>
      </c>
      <c r="N32" s="23"/>
      <c r="O32" s="23"/>
      <c r="P32" s="24"/>
      <c r="Q32" s="24"/>
      <c r="R32" s="21"/>
      <c r="S32" s="21"/>
      <c r="T32" s="25"/>
      <c r="U32" s="25"/>
      <c r="V32" s="66" t="s">
        <v>21</v>
      </c>
      <c r="W32" s="67" t="s">
        <v>93</v>
      </c>
      <c r="X32" s="193">
        <f t="shared" si="0"/>
        <v>10.5</v>
      </c>
      <c r="Y32" s="192">
        <f>X32/'Massa Molec'!D$22</f>
        <v>0.18800358102059087</v>
      </c>
    </row>
    <row r="33" spans="1:25">
      <c r="A33" s="66" t="s">
        <v>21</v>
      </c>
      <c r="B33" s="66" t="s">
        <v>73</v>
      </c>
      <c r="C33" s="13">
        <v>10</v>
      </c>
      <c r="D33" s="73">
        <v>0</v>
      </c>
      <c r="E33" s="15">
        <v>0</v>
      </c>
      <c r="F33" s="2" t="s">
        <v>1564</v>
      </c>
      <c r="G33" s="19">
        <v>9.77</v>
      </c>
      <c r="H33" s="20">
        <v>2.0000000000000001E-4</v>
      </c>
      <c r="I33" s="18">
        <v>0</v>
      </c>
      <c r="J33" s="18">
        <v>-670</v>
      </c>
      <c r="K33" s="18" t="s">
        <v>1564</v>
      </c>
      <c r="L33" s="22"/>
      <c r="M33" s="22"/>
      <c r="N33" s="23">
        <v>3135</v>
      </c>
      <c r="O33" s="23">
        <v>83600</v>
      </c>
      <c r="P33" s="24"/>
      <c r="Q33" s="24"/>
      <c r="R33" s="21"/>
      <c r="S33" s="21"/>
      <c r="T33" s="25"/>
      <c r="U33" s="25"/>
      <c r="V33" s="66" t="s">
        <v>21</v>
      </c>
      <c r="W33" s="66" t="s">
        <v>73</v>
      </c>
      <c r="X33" s="193">
        <f t="shared" si="0"/>
        <v>10</v>
      </c>
      <c r="Y33" s="192">
        <f>X33/'Massa Molec'!D$22</f>
        <v>0.17905102954341987</v>
      </c>
    </row>
    <row r="34" spans="1:25">
      <c r="A34" s="66" t="s">
        <v>22</v>
      </c>
      <c r="B34" s="66" t="s">
        <v>51</v>
      </c>
      <c r="C34" s="13">
        <v>11.66</v>
      </c>
      <c r="D34" s="17">
        <v>2E-3</v>
      </c>
      <c r="E34" s="15">
        <v>-67000</v>
      </c>
      <c r="F34" s="2" t="s">
        <v>1553</v>
      </c>
      <c r="G34" s="19">
        <v>11.66</v>
      </c>
      <c r="H34" s="20">
        <v>1E-3</v>
      </c>
      <c r="I34" s="18">
        <v>67000</v>
      </c>
      <c r="J34" s="18">
        <v>-3790</v>
      </c>
      <c r="K34" s="18" t="s">
        <v>1553</v>
      </c>
      <c r="L34" s="22">
        <v>1652</v>
      </c>
      <c r="M34" s="22">
        <v>5750</v>
      </c>
      <c r="N34" s="23"/>
      <c r="O34" s="23"/>
      <c r="P34" s="24"/>
      <c r="Q34" s="24"/>
      <c r="R34" s="21"/>
      <c r="S34" s="21"/>
      <c r="T34" s="25"/>
      <c r="U34" s="25"/>
      <c r="V34" s="66" t="s">
        <v>22</v>
      </c>
      <c r="W34" s="66" t="s">
        <v>51</v>
      </c>
      <c r="X34" s="193">
        <f t="shared" si="0"/>
        <v>11.501529480654025</v>
      </c>
    </row>
    <row r="35" spans="1:25">
      <c r="A35" s="66" t="s">
        <v>22</v>
      </c>
      <c r="B35" s="66" t="s">
        <v>73</v>
      </c>
      <c r="C35" s="13">
        <v>16.3</v>
      </c>
      <c r="D35" s="73">
        <v>0</v>
      </c>
      <c r="E35" s="15">
        <v>0</v>
      </c>
      <c r="F35" s="2" t="s">
        <v>105</v>
      </c>
      <c r="G35" s="19">
        <v>16.3</v>
      </c>
      <c r="H35" s="74">
        <v>0</v>
      </c>
      <c r="I35" s="18">
        <v>0</v>
      </c>
      <c r="J35" s="18">
        <v>-1200</v>
      </c>
      <c r="K35" s="18" t="s">
        <v>105</v>
      </c>
      <c r="L35" s="22"/>
      <c r="M35" s="22"/>
      <c r="N35" s="23"/>
      <c r="O35" s="23"/>
      <c r="P35" s="24"/>
      <c r="Q35" s="24"/>
      <c r="R35" s="21"/>
      <c r="S35" s="21"/>
      <c r="T35" s="25"/>
      <c r="U35" s="25"/>
      <c r="V35" s="66" t="s">
        <v>22</v>
      </c>
      <c r="W35" s="66" t="s">
        <v>73</v>
      </c>
      <c r="X35" s="193">
        <f t="shared" si="0"/>
        <v>16.3</v>
      </c>
    </row>
    <row r="36" spans="1:25">
      <c r="A36" s="66" t="s">
        <v>23</v>
      </c>
      <c r="B36" s="67" t="s">
        <v>2</v>
      </c>
      <c r="C36" s="13">
        <v>21.88</v>
      </c>
      <c r="D36" s="17">
        <v>4.82E-2</v>
      </c>
      <c r="E36" s="15">
        <v>0</v>
      </c>
      <c r="F36" s="2" t="s">
        <v>106</v>
      </c>
      <c r="G36" s="19">
        <v>21.88</v>
      </c>
      <c r="H36" s="20">
        <v>2.41E-2</v>
      </c>
      <c r="I36" s="18">
        <v>0</v>
      </c>
      <c r="J36" s="18">
        <v>-8666</v>
      </c>
      <c r="K36" s="18" t="s">
        <v>106</v>
      </c>
      <c r="L36" s="22"/>
      <c r="M36" s="22"/>
      <c r="N36" s="23"/>
      <c r="O36" s="23"/>
      <c r="P36" s="24"/>
      <c r="Q36" s="24"/>
      <c r="R36" s="21"/>
      <c r="S36" s="21"/>
      <c r="T36" s="25"/>
      <c r="U36" s="25"/>
      <c r="V36" s="66" t="s">
        <v>23</v>
      </c>
      <c r="W36" s="67" t="s">
        <v>2</v>
      </c>
      <c r="X36" s="193">
        <f t="shared" si="0"/>
        <v>36.243600000000001</v>
      </c>
    </row>
    <row r="37" spans="1:25">
      <c r="A37" s="66" t="s">
        <v>23</v>
      </c>
      <c r="B37" s="67" t="s">
        <v>3</v>
      </c>
      <c r="C37" s="13">
        <v>48</v>
      </c>
      <c r="D37" s="73">
        <v>0</v>
      </c>
      <c r="E37" s="15">
        <v>0</v>
      </c>
      <c r="F37" s="2" t="s">
        <v>1554</v>
      </c>
      <c r="G37" s="19">
        <v>48</v>
      </c>
      <c r="H37" s="74">
        <v>0</v>
      </c>
      <c r="I37" s="18">
        <v>0</v>
      </c>
      <c r="J37" s="18">
        <v>-12650</v>
      </c>
      <c r="K37" s="18" t="s">
        <v>1554</v>
      </c>
      <c r="L37" s="22">
        <v>1870</v>
      </c>
      <c r="M37" s="22">
        <v>33000</v>
      </c>
      <c r="N37" s="23"/>
      <c r="O37" s="23"/>
      <c r="P37" s="24"/>
      <c r="Q37" s="24"/>
      <c r="R37" s="21"/>
      <c r="S37" s="21"/>
      <c r="T37" s="25"/>
      <c r="U37" s="25"/>
      <c r="V37" s="66" t="s">
        <v>23</v>
      </c>
      <c r="W37" s="67" t="s">
        <v>3</v>
      </c>
      <c r="X37" s="193">
        <f t="shared" ref="X37:X68" si="1">C37+D37*X$3+E37*X$3^(-2)</f>
        <v>48</v>
      </c>
    </row>
    <row r="38" spans="1:25">
      <c r="A38" s="66" t="s">
        <v>24</v>
      </c>
      <c r="B38" s="67" t="s">
        <v>2</v>
      </c>
      <c r="C38" s="13">
        <v>23.49</v>
      </c>
      <c r="D38" s="17">
        <v>1.8599999999999998E-2</v>
      </c>
      <c r="E38" s="15">
        <v>-355000</v>
      </c>
      <c r="F38" s="2" t="s">
        <v>107</v>
      </c>
      <c r="G38" s="19">
        <v>23.49</v>
      </c>
      <c r="H38" s="20">
        <v>9.2999999999999992E-3</v>
      </c>
      <c r="I38" s="18">
        <v>355000</v>
      </c>
      <c r="J38" s="18">
        <v>-9021</v>
      </c>
      <c r="K38" s="18" t="s">
        <v>107</v>
      </c>
      <c r="L38" s="22"/>
      <c r="M38" s="22"/>
      <c r="N38" s="23"/>
      <c r="O38" s="23"/>
      <c r="P38" s="24"/>
      <c r="Q38" s="24"/>
      <c r="R38" s="21"/>
      <c r="S38" s="21"/>
      <c r="T38" s="25"/>
      <c r="U38" s="25"/>
      <c r="V38" s="66" t="s">
        <v>24</v>
      </c>
      <c r="W38" s="67" t="s">
        <v>2</v>
      </c>
      <c r="X38" s="193">
        <f t="shared" si="1"/>
        <v>25.035232322868339</v>
      </c>
    </row>
    <row r="39" spans="1:25">
      <c r="A39" s="66" t="s">
        <v>24</v>
      </c>
      <c r="B39" s="67" t="s">
        <v>3</v>
      </c>
      <c r="C39" s="13">
        <v>36</v>
      </c>
      <c r="D39" s="73">
        <v>0</v>
      </c>
      <c r="E39" s="15">
        <v>0</v>
      </c>
      <c r="F39" s="2" t="s">
        <v>108</v>
      </c>
      <c r="G39" s="19">
        <v>36</v>
      </c>
      <c r="H39" s="74">
        <v>0</v>
      </c>
      <c r="I39" s="18">
        <v>0</v>
      </c>
      <c r="J39" s="18">
        <v>-11980</v>
      </c>
      <c r="K39" s="18" t="s">
        <v>108</v>
      </c>
      <c r="L39" s="22"/>
      <c r="M39" s="22"/>
      <c r="N39" s="23"/>
      <c r="O39" s="23"/>
      <c r="P39" s="24"/>
      <c r="Q39" s="24"/>
      <c r="R39" s="21"/>
      <c r="S39" s="21"/>
      <c r="T39" s="25"/>
      <c r="U39" s="25"/>
      <c r="V39" s="66" t="s">
        <v>24</v>
      </c>
      <c r="W39" s="67" t="s">
        <v>3</v>
      </c>
      <c r="X39" s="193">
        <f t="shared" si="1"/>
        <v>36</v>
      </c>
    </row>
    <row r="40" spans="1:25">
      <c r="A40" s="66" t="s">
        <v>24</v>
      </c>
      <c r="B40" s="67" t="s">
        <v>92</v>
      </c>
      <c r="C40" s="13">
        <v>31.71</v>
      </c>
      <c r="D40" s="17">
        <v>1.7600000000000001E-3</v>
      </c>
      <c r="E40" s="15"/>
      <c r="F40" s="2" t="s">
        <v>109</v>
      </c>
      <c r="G40" s="19">
        <v>31.71</v>
      </c>
      <c r="H40" s="20">
        <v>8.8000000000000003E-4</v>
      </c>
      <c r="I40" s="18">
        <v>0</v>
      </c>
      <c r="J40" s="18">
        <v>-8446</v>
      </c>
      <c r="K40" s="18" t="s">
        <v>109</v>
      </c>
      <c r="L40" s="22"/>
      <c r="M40" s="22"/>
      <c r="N40" s="23"/>
      <c r="O40" s="23"/>
      <c r="P40" s="24"/>
      <c r="Q40" s="24"/>
      <c r="R40" s="21"/>
      <c r="S40" s="21"/>
      <c r="T40" s="25"/>
      <c r="U40" s="25"/>
      <c r="V40" s="66" t="s">
        <v>24</v>
      </c>
      <c r="W40" s="67" t="s">
        <v>92</v>
      </c>
      <c r="X40" s="193">
        <f t="shared" si="1"/>
        <v>32.234479999999998</v>
      </c>
    </row>
    <row r="41" spans="1:25">
      <c r="A41" s="66" t="s">
        <v>58</v>
      </c>
      <c r="B41" s="67" t="s">
        <v>2</v>
      </c>
      <c r="C41" s="13"/>
      <c r="D41" s="17"/>
      <c r="E41" s="15"/>
      <c r="F41" s="2" t="s">
        <v>118</v>
      </c>
      <c r="G41" s="19">
        <v>5.19</v>
      </c>
      <c r="H41" s="20">
        <v>1.32E-2</v>
      </c>
      <c r="I41" s="18">
        <v>0</v>
      </c>
      <c r="J41" s="18">
        <v>-2721</v>
      </c>
      <c r="K41" s="18" t="s">
        <v>118</v>
      </c>
      <c r="L41" s="22"/>
      <c r="M41" s="22"/>
      <c r="N41" s="23"/>
      <c r="O41" s="23"/>
      <c r="P41" s="24">
        <v>411</v>
      </c>
      <c r="Q41" s="24">
        <v>560</v>
      </c>
      <c r="R41" s="21"/>
      <c r="S41" s="21"/>
      <c r="T41" s="25"/>
      <c r="U41" s="25"/>
      <c r="V41" s="66" t="s">
        <v>58</v>
      </c>
      <c r="W41" s="67" t="s">
        <v>2</v>
      </c>
      <c r="X41" s="193">
        <f t="shared" si="1"/>
        <v>0</v>
      </c>
    </row>
    <row r="42" spans="1:25">
      <c r="A42" s="66" t="s">
        <v>58</v>
      </c>
      <c r="B42" s="67" t="s">
        <v>3</v>
      </c>
      <c r="C42" s="13"/>
      <c r="D42" s="17"/>
      <c r="E42" s="15"/>
      <c r="F42" s="2" t="s">
        <v>119</v>
      </c>
      <c r="G42" s="19">
        <v>17.399999999999999</v>
      </c>
      <c r="H42" s="74">
        <v>0</v>
      </c>
      <c r="I42" s="18">
        <v>0</v>
      </c>
      <c r="J42" s="18">
        <v>-4944</v>
      </c>
      <c r="K42" s="18" t="s">
        <v>119</v>
      </c>
      <c r="L42" s="22"/>
      <c r="M42" s="22"/>
      <c r="N42" s="23"/>
      <c r="O42" s="23"/>
      <c r="P42" s="24"/>
      <c r="Q42" s="24"/>
      <c r="R42" s="21">
        <v>598</v>
      </c>
      <c r="S42" s="21">
        <v>95</v>
      </c>
      <c r="T42" s="25"/>
      <c r="U42" s="25"/>
      <c r="V42" s="66" t="s">
        <v>58</v>
      </c>
      <c r="W42" s="67" t="s">
        <v>3</v>
      </c>
      <c r="X42" s="193">
        <f t="shared" si="1"/>
        <v>0</v>
      </c>
    </row>
    <row r="43" spans="1:25">
      <c r="A43" s="66" t="s">
        <v>58</v>
      </c>
      <c r="B43" s="67" t="s">
        <v>92</v>
      </c>
      <c r="C43" s="13"/>
      <c r="D43" s="17"/>
      <c r="E43" s="15"/>
      <c r="F43" s="2" t="s">
        <v>1555</v>
      </c>
      <c r="G43" s="19">
        <v>12.2</v>
      </c>
      <c r="H43" s="20">
        <v>1.1900000000000001E-3</v>
      </c>
      <c r="I43" s="18">
        <v>0</v>
      </c>
      <c r="J43" s="18">
        <v>-2138</v>
      </c>
      <c r="K43" s="18" t="s">
        <v>1555</v>
      </c>
      <c r="L43" s="22">
        <v>1465</v>
      </c>
      <c r="M43" s="22">
        <v>7670</v>
      </c>
      <c r="N43" s="23"/>
      <c r="O43" s="23"/>
      <c r="P43" s="24"/>
      <c r="Q43" s="24"/>
      <c r="R43" s="21"/>
      <c r="S43" s="21"/>
      <c r="T43" s="25"/>
      <c r="U43" s="25"/>
      <c r="V43" s="66" t="s">
        <v>58</v>
      </c>
      <c r="W43" s="67" t="s">
        <v>92</v>
      </c>
      <c r="X43" s="193">
        <f t="shared" si="1"/>
        <v>0</v>
      </c>
    </row>
    <row r="44" spans="1:25">
      <c r="A44" s="66" t="s">
        <v>58</v>
      </c>
      <c r="B44" s="68" t="s">
        <v>73</v>
      </c>
      <c r="C44" s="13"/>
      <c r="D44" s="17"/>
      <c r="E44" s="15"/>
      <c r="F44" s="2" t="s">
        <v>120</v>
      </c>
      <c r="G44" s="19">
        <v>17</v>
      </c>
      <c r="H44" s="74">
        <v>0</v>
      </c>
      <c r="I44" s="18">
        <v>0</v>
      </c>
      <c r="J44" s="18">
        <v>1120</v>
      </c>
      <c r="K44" s="18" t="s">
        <v>120</v>
      </c>
      <c r="L44" s="22"/>
      <c r="M44" s="22"/>
      <c r="N44" s="23"/>
      <c r="O44" s="23"/>
      <c r="P44" s="24"/>
      <c r="Q44" s="24"/>
      <c r="R44" s="21"/>
      <c r="S44" s="21"/>
      <c r="T44" s="25"/>
      <c r="U44" s="25"/>
      <c r="V44" s="66" t="s">
        <v>58</v>
      </c>
      <c r="W44" s="68" t="s">
        <v>73</v>
      </c>
      <c r="X44" s="193">
        <f t="shared" si="1"/>
        <v>0</v>
      </c>
    </row>
    <row r="45" spans="1:25">
      <c r="A45" s="66" t="s">
        <v>18</v>
      </c>
      <c r="B45" s="66" t="s">
        <v>78</v>
      </c>
      <c r="C45" s="13">
        <v>6.52</v>
      </c>
      <c r="D45" s="17">
        <v>7.7999999999999999E-4</v>
      </c>
      <c r="E45" s="15">
        <v>12000</v>
      </c>
      <c r="F45" s="2" t="s">
        <v>20</v>
      </c>
      <c r="G45" s="19">
        <v>6.52</v>
      </c>
      <c r="H45" s="20">
        <v>3.8999999999999999E-4</v>
      </c>
      <c r="I45" s="18">
        <v>-12000</v>
      </c>
      <c r="J45" s="18">
        <v>-1938</v>
      </c>
      <c r="K45" s="18" t="s">
        <v>20</v>
      </c>
      <c r="L45" s="22"/>
      <c r="M45" s="22"/>
      <c r="N45" s="23"/>
      <c r="O45" s="23"/>
      <c r="P45" s="24"/>
      <c r="Q45" s="24"/>
      <c r="R45" s="21"/>
      <c r="S45" s="21"/>
      <c r="T45" s="25"/>
      <c r="U45" s="25"/>
      <c r="V45" s="66" t="s">
        <v>18</v>
      </c>
      <c r="W45" s="66" t="s">
        <v>78</v>
      </c>
      <c r="X45" s="193">
        <f t="shared" si="1"/>
        <v>6.8875690482410699</v>
      </c>
    </row>
    <row r="46" spans="1:25">
      <c r="A46" s="66" t="s">
        <v>19</v>
      </c>
      <c r="B46" s="66" t="s">
        <v>73</v>
      </c>
      <c r="C46" s="13">
        <v>18.04</v>
      </c>
      <c r="D46" s="73">
        <v>0</v>
      </c>
      <c r="E46" s="15">
        <v>0</v>
      </c>
      <c r="F46" s="2" t="s">
        <v>1616</v>
      </c>
      <c r="G46" s="19">
        <v>18.04</v>
      </c>
      <c r="H46" s="20">
        <v>0</v>
      </c>
      <c r="I46" s="18">
        <v>0</v>
      </c>
      <c r="J46" s="18">
        <v>-5379</v>
      </c>
      <c r="K46" s="86" t="s">
        <v>1616</v>
      </c>
      <c r="L46" s="22">
        <v>273</v>
      </c>
      <c r="M46" s="22">
        <v>1436</v>
      </c>
      <c r="N46" s="129">
        <v>373</v>
      </c>
      <c r="O46" s="23">
        <v>9767</v>
      </c>
      <c r="P46" s="24"/>
      <c r="Q46" s="24"/>
      <c r="R46" s="21"/>
      <c r="S46" s="21"/>
      <c r="T46" s="25"/>
      <c r="U46" s="25"/>
      <c r="V46" s="66"/>
      <c r="W46" s="66"/>
      <c r="X46" s="193">
        <f t="shared" si="1"/>
        <v>18.04</v>
      </c>
    </row>
    <row r="47" spans="1:25">
      <c r="A47" s="66" t="s">
        <v>19</v>
      </c>
      <c r="B47" s="66" t="s">
        <v>78</v>
      </c>
      <c r="C47" s="13">
        <v>7.17</v>
      </c>
      <c r="D47" s="17">
        <v>2.5600000000000002E-3</v>
      </c>
      <c r="E47" s="15">
        <v>8000</v>
      </c>
      <c r="F47" s="2" t="s">
        <v>101</v>
      </c>
      <c r="G47" s="19">
        <v>7.3</v>
      </c>
      <c r="H47" s="20">
        <v>1.23E-3</v>
      </c>
      <c r="I47" s="18">
        <v>0</v>
      </c>
      <c r="J47" s="18">
        <v>-2286</v>
      </c>
      <c r="K47" s="86" t="s">
        <v>1617</v>
      </c>
      <c r="L47" s="22"/>
      <c r="M47" s="22"/>
      <c r="N47" s="23"/>
      <c r="O47" s="23"/>
      <c r="P47" s="24"/>
      <c r="Q47" s="24"/>
      <c r="R47" s="21"/>
      <c r="S47" s="21"/>
      <c r="T47" s="25"/>
      <c r="U47" s="25"/>
      <c r="V47" s="66" t="s">
        <v>19</v>
      </c>
      <c r="W47" s="66" t="s">
        <v>78</v>
      </c>
      <c r="X47" s="193">
        <f t="shared" si="1"/>
        <v>8.0229660321607135</v>
      </c>
    </row>
    <row r="48" spans="1:25">
      <c r="A48" s="66" t="s">
        <v>40</v>
      </c>
      <c r="B48" s="66" t="s">
        <v>51</v>
      </c>
      <c r="C48" s="13"/>
      <c r="D48" s="17"/>
      <c r="E48" s="15"/>
      <c r="F48" s="2" t="s">
        <v>1556</v>
      </c>
      <c r="G48" s="19">
        <v>4.97</v>
      </c>
      <c r="H48" s="20">
        <v>1.5200000000000001E-3</v>
      </c>
      <c r="I48" s="18">
        <v>-4000</v>
      </c>
      <c r="J48" s="18">
        <v>-1604</v>
      </c>
      <c r="K48" s="18" t="s">
        <v>1556</v>
      </c>
      <c r="L48" s="22">
        <v>922</v>
      </c>
      <c r="M48" s="22">
        <v>2139</v>
      </c>
      <c r="N48" s="23"/>
      <c r="O48" s="23"/>
      <c r="P48" s="24"/>
      <c r="Q48" s="24"/>
      <c r="R48" s="21"/>
      <c r="S48" s="21"/>
      <c r="T48" s="25"/>
      <c r="U48" s="25"/>
      <c r="V48" s="66" t="s">
        <v>40</v>
      </c>
      <c r="W48" s="66" t="s">
        <v>51</v>
      </c>
      <c r="X48" s="193">
        <f t="shared" si="1"/>
        <v>0</v>
      </c>
    </row>
    <row r="49" spans="1:25">
      <c r="A49" s="66" t="s">
        <v>40</v>
      </c>
      <c r="B49" s="66" t="s">
        <v>73</v>
      </c>
      <c r="C49" s="13">
        <v>7.8</v>
      </c>
      <c r="D49" s="17"/>
      <c r="E49" s="15"/>
      <c r="F49" s="2" t="s">
        <v>121</v>
      </c>
      <c r="G49" s="19">
        <v>7.8</v>
      </c>
      <c r="H49" s="74">
        <v>0</v>
      </c>
      <c r="I49" s="18">
        <v>0</v>
      </c>
      <c r="J49" s="18">
        <v>-780</v>
      </c>
      <c r="K49" s="18" t="s">
        <v>121</v>
      </c>
      <c r="L49" s="22"/>
      <c r="M49" s="22"/>
      <c r="N49" s="23">
        <v>1363</v>
      </c>
      <c r="O49" s="23">
        <v>30250</v>
      </c>
      <c r="P49" s="24"/>
      <c r="Q49" s="24"/>
      <c r="R49" s="21"/>
      <c r="S49" s="21"/>
      <c r="T49" s="25"/>
      <c r="U49" s="25"/>
      <c r="V49" s="66" t="s">
        <v>40</v>
      </c>
      <c r="W49" s="66" t="s">
        <v>73</v>
      </c>
      <c r="X49" s="193">
        <f t="shared" si="1"/>
        <v>7.8</v>
      </c>
    </row>
    <row r="50" spans="1:25">
      <c r="A50" s="66" t="s">
        <v>40</v>
      </c>
      <c r="B50" s="66" t="s">
        <v>78</v>
      </c>
      <c r="C50" s="13"/>
      <c r="D50" s="17"/>
      <c r="E50" s="15"/>
      <c r="F50" s="2" t="s">
        <v>122</v>
      </c>
      <c r="G50" s="19">
        <v>4.97</v>
      </c>
      <c r="H50" s="74">
        <v>0</v>
      </c>
      <c r="I50" s="18">
        <v>0</v>
      </c>
      <c r="J50" s="18">
        <v>23476</v>
      </c>
      <c r="K50" s="18" t="s">
        <v>122</v>
      </c>
      <c r="L50" s="22"/>
      <c r="M50" s="22"/>
      <c r="N50" s="23"/>
      <c r="O50" s="23"/>
      <c r="P50" s="24"/>
      <c r="Q50" s="24"/>
      <c r="R50" s="21"/>
      <c r="S50" s="21"/>
      <c r="T50" s="25"/>
      <c r="U50" s="25"/>
      <c r="V50" s="66" t="s">
        <v>40</v>
      </c>
      <c r="W50" s="66" t="s">
        <v>78</v>
      </c>
      <c r="X50" s="193">
        <f t="shared" si="1"/>
        <v>0</v>
      </c>
    </row>
    <row r="51" spans="1:25">
      <c r="A51" s="66" t="s">
        <v>62</v>
      </c>
      <c r="B51" s="66" t="s">
        <v>51</v>
      </c>
      <c r="C51" s="13"/>
      <c r="D51" s="17"/>
      <c r="E51" s="15"/>
      <c r="F51" s="2" t="s">
        <v>123</v>
      </c>
      <c r="G51" s="19">
        <v>10.18</v>
      </c>
      <c r="H51" s="20">
        <v>8.7000000000000001E-4</v>
      </c>
      <c r="I51" s="18">
        <v>148000</v>
      </c>
      <c r="J51" s="18">
        <v>-3609</v>
      </c>
      <c r="K51" s="18" t="s">
        <v>123</v>
      </c>
      <c r="L51" s="22">
        <v>3105</v>
      </c>
      <c r="M51" s="22">
        <v>18600</v>
      </c>
      <c r="N51" s="23"/>
      <c r="O51" s="23"/>
      <c r="P51" s="24"/>
      <c r="Q51" s="24"/>
      <c r="R51" s="21"/>
      <c r="S51" s="21"/>
      <c r="T51" s="25"/>
      <c r="U51" s="25"/>
      <c r="V51" s="66" t="s">
        <v>62</v>
      </c>
      <c r="W51" s="66" t="s">
        <v>51</v>
      </c>
      <c r="X51" s="193">
        <f t="shared" si="1"/>
        <v>0</v>
      </c>
    </row>
    <row r="52" spans="1:25">
      <c r="A52" s="66" t="s">
        <v>124</v>
      </c>
      <c r="B52" s="66" t="s">
        <v>51</v>
      </c>
      <c r="C52" s="13"/>
      <c r="D52" s="17"/>
      <c r="E52" s="15"/>
      <c r="F52" s="2" t="s">
        <v>125</v>
      </c>
      <c r="G52" s="19">
        <v>18.62</v>
      </c>
      <c r="H52" s="20">
        <v>6.8999999999999999E-3</v>
      </c>
      <c r="I52" s="18">
        <v>416000</v>
      </c>
      <c r="J52" s="18">
        <v>-7560</v>
      </c>
      <c r="K52" s="18" t="s">
        <v>125</v>
      </c>
      <c r="L52" s="22"/>
      <c r="M52" s="22"/>
      <c r="N52" s="23"/>
      <c r="O52" s="23"/>
      <c r="P52" s="24"/>
      <c r="Q52" s="24"/>
      <c r="R52" s="21"/>
      <c r="S52" s="21"/>
      <c r="T52" s="25"/>
      <c r="U52" s="25"/>
      <c r="V52" s="66" t="s">
        <v>124</v>
      </c>
      <c r="W52" s="66" t="s">
        <v>51</v>
      </c>
      <c r="X52" s="193">
        <f t="shared" si="1"/>
        <v>0</v>
      </c>
    </row>
    <row r="53" spans="1:25">
      <c r="A53" s="66" t="s">
        <v>41</v>
      </c>
      <c r="B53" s="67" t="s">
        <v>2</v>
      </c>
      <c r="C53" s="13">
        <v>5.16</v>
      </c>
      <c r="D53" s="17">
        <v>3.81E-3</v>
      </c>
      <c r="E53" s="15">
        <v>0</v>
      </c>
      <c r="F53" s="2" t="s">
        <v>1565</v>
      </c>
      <c r="G53" s="19">
        <v>5.7</v>
      </c>
      <c r="H53" s="20">
        <v>1.6900000000000001E-3</v>
      </c>
      <c r="I53" s="18">
        <v>37000</v>
      </c>
      <c r="J53" s="18">
        <v>-1974</v>
      </c>
      <c r="K53" s="18" t="s">
        <v>1565</v>
      </c>
      <c r="L53" s="22"/>
      <c r="M53" s="22"/>
      <c r="N53" s="23"/>
      <c r="O53" s="23"/>
      <c r="P53" s="24">
        <v>980</v>
      </c>
      <c r="Q53" s="24">
        <v>532</v>
      </c>
      <c r="R53" s="21"/>
      <c r="S53" s="21"/>
      <c r="T53" s="25"/>
      <c r="U53" s="25"/>
      <c r="V53" s="66" t="s">
        <v>41</v>
      </c>
      <c r="W53" s="67" t="s">
        <v>2</v>
      </c>
      <c r="X53" s="193">
        <f t="shared" si="1"/>
        <v>6.2953799999999998</v>
      </c>
    </row>
    <row r="54" spans="1:25">
      <c r="A54" s="66" t="s">
        <v>41</v>
      </c>
      <c r="B54" s="67" t="s">
        <v>3</v>
      </c>
      <c r="C54" s="13">
        <v>8.33</v>
      </c>
      <c r="D54" s="17">
        <v>6.6E-4</v>
      </c>
      <c r="E54" s="15">
        <v>0</v>
      </c>
      <c r="F54" s="2" t="s">
        <v>1566</v>
      </c>
      <c r="G54" s="19">
        <v>8.33</v>
      </c>
      <c r="H54" s="20">
        <v>3.3E-4</v>
      </c>
      <c r="I54" s="18">
        <v>0</v>
      </c>
      <c r="J54" s="18">
        <v>-2675</v>
      </c>
      <c r="K54" s="18" t="s">
        <v>1566</v>
      </c>
      <c r="L54" s="22"/>
      <c r="M54" s="22"/>
      <c r="N54" s="23"/>
      <c r="O54" s="23"/>
      <c r="P54" s="24"/>
      <c r="Q54" s="24"/>
      <c r="R54" s="21">
        <v>1360</v>
      </c>
      <c r="S54" s="21">
        <v>507</v>
      </c>
      <c r="T54" s="25"/>
      <c r="U54" s="25"/>
      <c r="V54" s="66" t="s">
        <v>41</v>
      </c>
      <c r="W54" s="67" t="s">
        <v>3</v>
      </c>
      <c r="X54" s="193">
        <f t="shared" si="1"/>
        <v>8.5266800000000007</v>
      </c>
    </row>
    <row r="55" spans="1:25">
      <c r="A55" s="66" t="s">
        <v>41</v>
      </c>
      <c r="B55" s="67" t="s">
        <v>92</v>
      </c>
      <c r="C55" s="13">
        <v>10.7</v>
      </c>
      <c r="D55" s="73">
        <v>0</v>
      </c>
      <c r="E55" s="15">
        <v>0</v>
      </c>
      <c r="F55" s="2" t="s">
        <v>1567</v>
      </c>
      <c r="G55" s="19">
        <v>10.7</v>
      </c>
      <c r="H55" s="74">
        <v>0</v>
      </c>
      <c r="I55" s="18">
        <v>0</v>
      </c>
      <c r="J55" s="18">
        <v>-4760</v>
      </c>
      <c r="K55" s="18" t="s">
        <v>1567</v>
      </c>
      <c r="L55" s="22"/>
      <c r="M55" s="22"/>
      <c r="N55" s="23"/>
      <c r="O55" s="23"/>
      <c r="P55" s="24"/>
      <c r="Q55" s="24"/>
      <c r="R55" s="21"/>
      <c r="S55" s="21"/>
      <c r="T55" s="25">
        <v>1410</v>
      </c>
      <c r="U55" s="25">
        <v>449</v>
      </c>
      <c r="V55" s="66" t="s">
        <v>41</v>
      </c>
      <c r="W55" s="67" t="s">
        <v>92</v>
      </c>
      <c r="X55" s="193">
        <f t="shared" si="1"/>
        <v>10.7</v>
      </c>
    </row>
    <row r="56" spans="1:25">
      <c r="A56" s="66" t="s">
        <v>41</v>
      </c>
      <c r="B56" s="67" t="s">
        <v>93</v>
      </c>
      <c r="C56" s="13">
        <v>11.3</v>
      </c>
      <c r="D56" s="73">
        <v>0</v>
      </c>
      <c r="E56" s="15">
        <v>0</v>
      </c>
      <c r="F56" s="2" t="s">
        <v>1568</v>
      </c>
      <c r="G56" s="19">
        <v>11.3</v>
      </c>
      <c r="H56" s="74">
        <v>0</v>
      </c>
      <c r="I56" s="18">
        <v>0</v>
      </c>
      <c r="J56" s="18">
        <v>-5170</v>
      </c>
      <c r="K56" s="18" t="s">
        <v>1568</v>
      </c>
      <c r="L56" s="22">
        <v>1517</v>
      </c>
      <c r="M56" s="22">
        <v>2882</v>
      </c>
      <c r="N56" s="23"/>
      <c r="O56" s="23"/>
      <c r="P56" s="24"/>
      <c r="Q56" s="24"/>
      <c r="R56" s="21"/>
      <c r="S56" s="21"/>
      <c r="T56" s="25"/>
      <c r="U56" s="25"/>
      <c r="V56" s="66" t="s">
        <v>41</v>
      </c>
      <c r="W56" s="67" t="s">
        <v>93</v>
      </c>
      <c r="X56" s="193">
        <f t="shared" si="1"/>
        <v>11.3</v>
      </c>
    </row>
    <row r="57" spans="1:25">
      <c r="A57" s="66" t="s">
        <v>41</v>
      </c>
      <c r="B57" s="66" t="s">
        <v>73</v>
      </c>
      <c r="C57" s="13">
        <v>11</v>
      </c>
      <c r="D57" s="73">
        <v>0</v>
      </c>
      <c r="E57" s="15">
        <v>0</v>
      </c>
      <c r="F57" s="2" t="s">
        <v>95</v>
      </c>
      <c r="G57" s="19">
        <v>11</v>
      </c>
      <c r="H57" s="74">
        <v>0</v>
      </c>
      <c r="I57" s="18">
        <v>0</v>
      </c>
      <c r="J57" s="18">
        <v>-1220</v>
      </c>
      <c r="K57" s="18" t="s">
        <v>95</v>
      </c>
      <c r="L57" s="22"/>
      <c r="M57" s="22"/>
      <c r="N57" s="23">
        <v>2308</v>
      </c>
      <c r="O57" s="23">
        <v>53593</v>
      </c>
      <c r="P57" s="24"/>
      <c r="Q57" s="24"/>
      <c r="R57" s="21"/>
      <c r="S57" s="21"/>
      <c r="T57" s="25"/>
      <c r="U57" s="25"/>
      <c r="V57" s="66" t="s">
        <v>41</v>
      </c>
      <c r="W57" s="66" t="s">
        <v>73</v>
      </c>
      <c r="X57" s="193">
        <f t="shared" si="1"/>
        <v>11</v>
      </c>
    </row>
    <row r="58" spans="1:25">
      <c r="A58" s="66" t="s">
        <v>63</v>
      </c>
      <c r="B58" s="66" t="s">
        <v>51</v>
      </c>
      <c r="C58" s="13">
        <v>11.11</v>
      </c>
      <c r="D58" s="17">
        <v>1.9400000000000001E-3</v>
      </c>
      <c r="E58" s="15">
        <v>-88000</v>
      </c>
      <c r="F58" s="2" t="s">
        <v>9</v>
      </c>
      <c r="G58" s="19">
        <v>11.11</v>
      </c>
      <c r="H58" s="20">
        <v>9.7000000000000005E-4</v>
      </c>
      <c r="I58" s="18">
        <v>88000</v>
      </c>
      <c r="J58" s="18">
        <v>-3694</v>
      </c>
      <c r="K58" s="18" t="s">
        <v>9</v>
      </c>
      <c r="L58" s="22">
        <v>2115</v>
      </c>
      <c r="M58" s="63" t="s">
        <v>1550</v>
      </c>
      <c r="N58" s="23"/>
      <c r="O58" s="23"/>
      <c r="P58" s="24"/>
      <c r="Q58" s="24"/>
      <c r="R58" s="21"/>
      <c r="S58" s="21"/>
      <c r="T58" s="25"/>
      <c r="U58" s="25"/>
      <c r="V58" s="66" t="s">
        <v>63</v>
      </c>
      <c r="W58" s="66" t="s">
        <v>51</v>
      </c>
      <c r="X58" s="193">
        <f t="shared" si="1"/>
        <v>10.697173646232152</v>
      </c>
    </row>
    <row r="59" spans="1:25">
      <c r="A59" s="66" t="s">
        <v>42</v>
      </c>
      <c r="B59" s="66" t="s">
        <v>51</v>
      </c>
      <c r="C59" s="13">
        <v>5.48</v>
      </c>
      <c r="D59" s="17">
        <v>1.2999999999999999E-3</v>
      </c>
      <c r="E59" s="15">
        <v>0</v>
      </c>
      <c r="F59" s="2" t="s">
        <v>9</v>
      </c>
      <c r="G59" s="19">
        <v>5.18</v>
      </c>
      <c r="H59" s="20">
        <v>8.3000000000000001E-4</v>
      </c>
      <c r="I59" s="18">
        <v>0</v>
      </c>
      <c r="J59" s="18">
        <v>-1618</v>
      </c>
      <c r="K59" s="86" t="s">
        <v>1640</v>
      </c>
      <c r="L59" s="22">
        <v>2890</v>
      </c>
      <c r="M59" s="63">
        <v>6600</v>
      </c>
      <c r="N59" s="23">
        <v>4952</v>
      </c>
      <c r="O59" s="23">
        <v>141000</v>
      </c>
      <c r="P59" s="24"/>
      <c r="Q59" s="24"/>
      <c r="R59" s="21"/>
      <c r="S59" s="21"/>
      <c r="T59" s="25"/>
      <c r="U59" s="25"/>
      <c r="V59" s="66" t="s">
        <v>42</v>
      </c>
      <c r="W59" s="66" t="s">
        <v>51</v>
      </c>
      <c r="X59" s="193">
        <f t="shared" si="1"/>
        <v>5.8673999999999999</v>
      </c>
    </row>
    <row r="60" spans="1:25">
      <c r="A60" s="66" t="s">
        <v>995</v>
      </c>
      <c r="B60" s="66" t="s">
        <v>51</v>
      </c>
      <c r="C60" s="13">
        <v>20.07</v>
      </c>
      <c r="D60" s="17">
        <v>5.8999999999999999E-3</v>
      </c>
      <c r="E60" s="15">
        <v>-368000</v>
      </c>
      <c r="F60" s="2" t="s">
        <v>1639</v>
      </c>
      <c r="G60" s="19">
        <v>20.73</v>
      </c>
      <c r="H60" s="20">
        <v>2.5899999999999999E-3</v>
      </c>
      <c r="I60" s="18">
        <v>418000</v>
      </c>
      <c r="J60" s="18">
        <v>-7813</v>
      </c>
      <c r="K60" s="86" t="s">
        <v>1642</v>
      </c>
      <c r="L60" s="22">
        <v>1075</v>
      </c>
      <c r="M60" s="63">
        <v>11690</v>
      </c>
      <c r="N60" s="23">
        <v>1373</v>
      </c>
      <c r="O60" s="23">
        <v>46000</v>
      </c>
      <c r="P60" s="24"/>
      <c r="Q60" s="24"/>
      <c r="R60" s="21"/>
      <c r="S60" s="21"/>
      <c r="T60" s="25"/>
      <c r="U60" s="25"/>
      <c r="V60" s="66" t="s">
        <v>995</v>
      </c>
      <c r="W60" s="66" t="s">
        <v>51</v>
      </c>
      <c r="X60" s="193">
        <f t="shared" si="1"/>
        <v>17.684242520607178</v>
      </c>
    </row>
    <row r="61" spans="1:25">
      <c r="A61" s="66" t="s">
        <v>995</v>
      </c>
      <c r="B61" s="66" t="s">
        <v>73</v>
      </c>
      <c r="C61" s="13">
        <v>32</v>
      </c>
      <c r="D61" s="17">
        <v>0</v>
      </c>
      <c r="E61" s="15">
        <v>0</v>
      </c>
      <c r="F61" s="2" t="s">
        <v>1641</v>
      </c>
      <c r="G61" s="19">
        <v>32</v>
      </c>
      <c r="H61" s="20">
        <v>0</v>
      </c>
      <c r="I61" s="18">
        <v>0</v>
      </c>
      <c r="J61" s="18">
        <v>-4000</v>
      </c>
      <c r="K61" s="86" t="s">
        <v>1643</v>
      </c>
      <c r="L61" s="22"/>
      <c r="M61" s="63"/>
      <c r="N61" s="23"/>
      <c r="O61" s="23"/>
      <c r="P61" s="24"/>
      <c r="Q61" s="24"/>
      <c r="R61" s="21"/>
      <c r="S61" s="21"/>
      <c r="T61" s="25"/>
      <c r="U61" s="25"/>
      <c r="V61" s="66" t="s">
        <v>995</v>
      </c>
      <c r="W61" s="66" t="s">
        <v>73</v>
      </c>
      <c r="X61" s="193">
        <f t="shared" si="1"/>
        <v>32</v>
      </c>
    </row>
    <row r="62" spans="1:25">
      <c r="A62" s="66" t="s">
        <v>110</v>
      </c>
      <c r="B62" s="66" t="s">
        <v>78</v>
      </c>
      <c r="C62" s="13">
        <v>6.66</v>
      </c>
      <c r="D62" s="17">
        <v>1.0200000000000001E-3</v>
      </c>
      <c r="E62" s="15">
        <v>0</v>
      </c>
      <c r="F62" s="2" t="s">
        <v>101</v>
      </c>
      <c r="G62" s="19">
        <v>6.83</v>
      </c>
      <c r="H62" s="20">
        <v>4.4999999999999999E-4</v>
      </c>
      <c r="I62" s="18">
        <v>12000</v>
      </c>
      <c r="J62" s="18">
        <v>-2117</v>
      </c>
      <c r="K62" s="18" t="s">
        <v>101</v>
      </c>
      <c r="L62" s="22"/>
      <c r="M62" s="22"/>
      <c r="N62" s="23"/>
      <c r="O62" s="23"/>
      <c r="P62" s="24"/>
      <c r="Q62" s="24"/>
      <c r="R62" s="21"/>
      <c r="S62" s="21"/>
      <c r="T62" s="25"/>
      <c r="U62" s="25"/>
      <c r="V62" s="66" t="s">
        <v>110</v>
      </c>
      <c r="W62" s="66" t="s">
        <v>78</v>
      </c>
      <c r="X62" s="193">
        <f t="shared" si="1"/>
        <v>6.9639600000000002</v>
      </c>
      <c r="Y62" s="192">
        <f>X62/'Massa Molec'!H8*2</f>
        <v>0.99414132762312635</v>
      </c>
    </row>
    <row r="63" spans="1:25">
      <c r="A63" s="66" t="s">
        <v>111</v>
      </c>
      <c r="B63" s="66" t="s">
        <v>78</v>
      </c>
      <c r="C63" s="13">
        <v>7.11</v>
      </c>
      <c r="D63" s="17">
        <v>6.0000000000000001E-3</v>
      </c>
      <c r="E63" s="15">
        <v>-37000</v>
      </c>
      <c r="F63" s="2" t="s">
        <v>9</v>
      </c>
      <c r="G63" s="19">
        <v>7.11</v>
      </c>
      <c r="H63" s="20">
        <v>3.0000000000000001E-3</v>
      </c>
      <c r="I63" s="18">
        <v>37000</v>
      </c>
      <c r="J63" s="18">
        <v>-2511</v>
      </c>
      <c r="K63" s="18" t="s">
        <v>9</v>
      </c>
      <c r="L63" s="22"/>
      <c r="M63" s="22"/>
      <c r="N63" s="23"/>
      <c r="O63" s="23"/>
      <c r="P63" s="24"/>
      <c r="Q63" s="24"/>
      <c r="R63" s="21"/>
      <c r="S63" s="21"/>
      <c r="T63" s="25"/>
      <c r="U63" s="25"/>
      <c r="V63" s="66" t="s">
        <v>111</v>
      </c>
      <c r="W63" s="66" t="s">
        <v>78</v>
      </c>
      <c r="X63" s="193">
        <f t="shared" si="1"/>
        <v>8.4813521012567001</v>
      </c>
    </row>
    <row r="64" spans="1:25">
      <c r="A64" s="66" t="s">
        <v>43</v>
      </c>
      <c r="B64" s="67" t="s">
        <v>2</v>
      </c>
      <c r="C64" s="13">
        <v>7.8</v>
      </c>
      <c r="D64" s="17">
        <v>-4.6999999999999999E-4</v>
      </c>
      <c r="E64" s="15">
        <v>-133500</v>
      </c>
      <c r="F64" s="2" t="s">
        <v>1569</v>
      </c>
      <c r="G64" s="19">
        <v>4.0599999999999996</v>
      </c>
      <c r="H64" s="20">
        <v>3.5200000000000001E-3</v>
      </c>
      <c r="I64" s="18">
        <v>0</v>
      </c>
      <c r="J64" s="18">
        <v>-1523</v>
      </c>
      <c r="K64" s="18" t="s">
        <v>1569</v>
      </c>
      <c r="L64" s="22"/>
      <c r="M64" s="22"/>
      <c r="N64" s="23"/>
      <c r="O64" s="23"/>
      <c r="P64" s="24">
        <v>631</v>
      </c>
      <c r="Q64" s="24">
        <v>0</v>
      </c>
      <c r="R64" s="21"/>
      <c r="S64" s="21"/>
      <c r="T64" s="25"/>
      <c r="U64" s="25"/>
      <c r="V64" s="66" t="s">
        <v>43</v>
      </c>
      <c r="W64" s="67" t="s">
        <v>2</v>
      </c>
      <c r="X64" s="193">
        <f t="shared" si="1"/>
        <v>6.1566293383180932</v>
      </c>
    </row>
    <row r="65" spans="1:25">
      <c r="A65" s="66" t="s">
        <v>43</v>
      </c>
      <c r="B65" s="67" t="s">
        <v>3</v>
      </c>
      <c r="C65" s="13">
        <v>7.1</v>
      </c>
      <c r="D65" s="17">
        <v>1E-3</v>
      </c>
      <c r="E65" s="15">
        <v>-223000</v>
      </c>
      <c r="F65" s="2" t="s">
        <v>1570</v>
      </c>
      <c r="G65" s="19">
        <v>6</v>
      </c>
      <c r="H65" s="20">
        <v>8.9999999999999993E-3</v>
      </c>
      <c r="I65" s="18">
        <v>0</v>
      </c>
      <c r="J65" s="18">
        <v>-1701</v>
      </c>
      <c r="K65" s="18" t="s">
        <v>1570</v>
      </c>
      <c r="L65" s="22">
        <v>1728</v>
      </c>
      <c r="M65" s="22">
        <v>4100</v>
      </c>
      <c r="N65" s="23"/>
      <c r="O65" s="23"/>
      <c r="P65" s="24"/>
      <c r="Q65" s="24"/>
      <c r="R65" s="21"/>
      <c r="S65" s="21"/>
      <c r="T65" s="25"/>
      <c r="U65" s="25"/>
      <c r="V65" s="66" t="s">
        <v>43</v>
      </c>
      <c r="W65" s="67" t="s">
        <v>3</v>
      </c>
      <c r="X65" s="193">
        <f t="shared" si="1"/>
        <v>4.8868518535201115</v>
      </c>
    </row>
    <row r="66" spans="1:25">
      <c r="A66" s="66" t="s">
        <v>43</v>
      </c>
      <c r="B66" s="66" t="s">
        <v>73</v>
      </c>
      <c r="C66" s="13">
        <v>9.1999999999999993</v>
      </c>
      <c r="D66" s="73">
        <v>0</v>
      </c>
      <c r="E66" s="15">
        <v>0</v>
      </c>
      <c r="F66" s="2" t="s">
        <v>126</v>
      </c>
      <c r="G66" s="19">
        <v>9.1999999999999993</v>
      </c>
      <c r="H66" s="74">
        <v>0</v>
      </c>
      <c r="I66" s="18">
        <v>0</v>
      </c>
      <c r="J66" s="18">
        <v>-330</v>
      </c>
      <c r="K66" s="18" t="s">
        <v>126</v>
      </c>
      <c r="L66" s="22"/>
      <c r="M66" s="22"/>
      <c r="N66" s="23">
        <v>3159</v>
      </c>
      <c r="O66" s="23">
        <v>90230</v>
      </c>
      <c r="P66" s="24"/>
      <c r="Q66" s="24"/>
      <c r="R66" s="21"/>
      <c r="S66" s="21"/>
      <c r="T66" s="25"/>
      <c r="U66" s="25"/>
      <c r="V66" s="66" t="s">
        <v>43</v>
      </c>
      <c r="W66" s="66" t="s">
        <v>73</v>
      </c>
      <c r="X66" s="193">
        <f t="shared" si="1"/>
        <v>9.1999999999999993</v>
      </c>
    </row>
    <row r="67" spans="1:25">
      <c r="A67" s="66" t="s">
        <v>96</v>
      </c>
      <c r="B67" s="67" t="s">
        <v>2</v>
      </c>
      <c r="C67" s="13">
        <v>-4.99</v>
      </c>
      <c r="D67" s="17">
        <v>3.7580000000000002E-2</v>
      </c>
      <c r="E67" s="15">
        <v>389000</v>
      </c>
      <c r="F67" s="2" t="s">
        <v>97</v>
      </c>
      <c r="G67" s="19">
        <v>-4.99</v>
      </c>
      <c r="H67" s="20">
        <v>1.8790000000000001E-2</v>
      </c>
      <c r="I67" s="18">
        <v>-389000</v>
      </c>
      <c r="J67" s="18">
        <v>1122</v>
      </c>
      <c r="K67" s="18" t="s">
        <v>97</v>
      </c>
      <c r="L67" s="22"/>
      <c r="M67" s="22"/>
      <c r="N67" s="23"/>
      <c r="O67" s="23"/>
      <c r="P67" s="24">
        <v>525</v>
      </c>
      <c r="Q67" s="24">
        <v>0</v>
      </c>
      <c r="R67" s="21"/>
      <c r="S67" s="21"/>
      <c r="T67" s="25"/>
      <c r="U67" s="25"/>
      <c r="V67" s="66" t="s">
        <v>96</v>
      </c>
      <c r="W67" s="67" t="s">
        <v>2</v>
      </c>
      <c r="X67" s="193">
        <f t="shared" si="1"/>
        <v>10.589273313814694</v>
      </c>
    </row>
    <row r="68" spans="1:25">
      <c r="A68" s="66" t="s">
        <v>96</v>
      </c>
      <c r="B68" s="67" t="s">
        <v>3</v>
      </c>
      <c r="C68" s="13">
        <v>13.88</v>
      </c>
      <c r="D68" s="73">
        <v>0</v>
      </c>
      <c r="E68" s="15">
        <v>0</v>
      </c>
      <c r="F68" s="2" t="s">
        <v>1684</v>
      </c>
      <c r="G68" s="19"/>
      <c r="H68" s="20"/>
      <c r="I68" s="18"/>
      <c r="J68" s="18"/>
      <c r="K68" s="18"/>
      <c r="L68" s="22"/>
      <c r="M68" s="22"/>
      <c r="N68" s="23"/>
      <c r="O68" s="23"/>
      <c r="P68" s="24"/>
      <c r="Q68" s="24"/>
      <c r="R68" s="21">
        <v>565</v>
      </c>
      <c r="S68" s="21">
        <v>0</v>
      </c>
      <c r="T68" s="25"/>
      <c r="U68" s="25"/>
      <c r="V68" s="66"/>
      <c r="W68" s="67"/>
      <c r="X68" s="193">
        <f t="shared" si="1"/>
        <v>13.88</v>
      </c>
    </row>
    <row r="69" spans="1:25">
      <c r="A69" s="66" t="s">
        <v>96</v>
      </c>
      <c r="B69" s="67" t="s">
        <v>92</v>
      </c>
      <c r="C69" s="13">
        <v>11.18</v>
      </c>
      <c r="D69" s="17">
        <v>2.0200000000000001E-3</v>
      </c>
      <c r="E69" s="15">
        <v>0</v>
      </c>
      <c r="F69" s="2" t="s">
        <v>1685</v>
      </c>
      <c r="G69" s="19"/>
      <c r="H69" s="20"/>
      <c r="I69" s="18"/>
      <c r="J69" s="18"/>
      <c r="K69" s="18"/>
      <c r="L69" s="22">
        <v>2228</v>
      </c>
      <c r="M69" s="22">
        <v>13000</v>
      </c>
      <c r="N69" s="23"/>
      <c r="O69" s="23"/>
      <c r="P69" s="24"/>
      <c r="Q69" s="24"/>
      <c r="R69" s="21"/>
      <c r="S69" s="21"/>
      <c r="T69" s="25"/>
      <c r="U69" s="25"/>
      <c r="V69" s="66"/>
      <c r="W69" s="67"/>
      <c r="X69" s="193">
        <f t="shared" ref="X69:X84" si="2">C69+D69*X$3+E69*X$3^(-2)</f>
        <v>11.78196</v>
      </c>
    </row>
    <row r="70" spans="1:25">
      <c r="A70" s="66" t="s">
        <v>61</v>
      </c>
      <c r="B70" s="66" t="s">
        <v>78</v>
      </c>
      <c r="C70" s="13">
        <v>7.16</v>
      </c>
      <c r="D70" s="17">
        <v>1E-3</v>
      </c>
      <c r="E70" s="15">
        <v>-40000</v>
      </c>
      <c r="F70" s="2" t="s">
        <v>20</v>
      </c>
      <c r="G70" s="19">
        <v>7.16</v>
      </c>
      <c r="H70" s="20">
        <v>5.0000000000000001E-4</v>
      </c>
      <c r="I70" s="18">
        <v>40000</v>
      </c>
      <c r="J70" s="18">
        <v>-2313</v>
      </c>
      <c r="K70" s="18" t="s">
        <v>20</v>
      </c>
      <c r="L70" s="22"/>
      <c r="M70" s="22"/>
      <c r="N70" s="23"/>
      <c r="O70" s="23"/>
      <c r="P70" s="24"/>
      <c r="Q70" s="24"/>
      <c r="R70" s="21"/>
      <c r="S70" s="21"/>
      <c r="T70" s="25"/>
      <c r="U70" s="25"/>
      <c r="V70" s="66" t="s">
        <v>61</v>
      </c>
      <c r="W70" s="66" t="s">
        <v>78</v>
      </c>
      <c r="X70" s="193">
        <f t="shared" si="2"/>
        <v>7.0075698391964325</v>
      </c>
    </row>
    <row r="71" spans="1:25">
      <c r="A71" s="66" t="s">
        <v>39</v>
      </c>
      <c r="B71" s="66" t="s">
        <v>51</v>
      </c>
      <c r="C71" s="13">
        <v>5.63</v>
      </c>
      <c r="D71" s="17">
        <v>2.33E-3</v>
      </c>
      <c r="E71" s="15">
        <v>0</v>
      </c>
      <c r="F71" s="2" t="s">
        <v>1557</v>
      </c>
      <c r="G71" s="19">
        <v>5.29</v>
      </c>
      <c r="H71" s="20">
        <v>1.4E-3</v>
      </c>
      <c r="I71" s="18">
        <v>-23000</v>
      </c>
      <c r="J71" s="18">
        <v>-1625</v>
      </c>
      <c r="K71" s="18" t="s">
        <v>1557</v>
      </c>
      <c r="L71" s="22">
        <v>601</v>
      </c>
      <c r="M71" s="22">
        <v>1147</v>
      </c>
      <c r="N71" s="23"/>
      <c r="O71" s="23"/>
      <c r="P71" s="24"/>
      <c r="Q71" s="24"/>
      <c r="R71" s="21"/>
      <c r="S71" s="21"/>
      <c r="T71" s="25"/>
      <c r="U71" s="25"/>
      <c r="V71" s="66" t="s">
        <v>39</v>
      </c>
      <c r="W71" s="66" t="s">
        <v>51</v>
      </c>
      <c r="X71" s="193">
        <f t="shared" si="2"/>
        <v>6.3243399999999994</v>
      </c>
    </row>
    <row r="72" spans="1:25">
      <c r="A72" s="66" t="s">
        <v>39</v>
      </c>
      <c r="B72" s="66" t="s">
        <v>73</v>
      </c>
      <c r="C72" s="13">
        <v>7.75</v>
      </c>
      <c r="D72" s="17">
        <v>-7.3999999999999999E-4</v>
      </c>
      <c r="E72" s="15">
        <v>0</v>
      </c>
      <c r="F72" s="2" t="s">
        <v>99</v>
      </c>
      <c r="G72" s="19">
        <v>7.77</v>
      </c>
      <c r="H72" s="20">
        <v>-3.6000000000000002E-4</v>
      </c>
      <c r="I72" s="18">
        <v>0</v>
      </c>
      <c r="J72" s="18">
        <v>-1377</v>
      </c>
      <c r="K72" s="18" t="s">
        <v>99</v>
      </c>
      <c r="L72" s="22"/>
      <c r="M72" s="22"/>
      <c r="N72" s="23">
        <v>2024</v>
      </c>
      <c r="O72" s="23">
        <v>42600</v>
      </c>
      <c r="P72" s="24"/>
      <c r="Q72" s="24"/>
      <c r="R72" s="21"/>
      <c r="S72" s="21"/>
      <c r="T72" s="25"/>
      <c r="U72" s="25"/>
      <c r="V72" s="66" t="s">
        <v>39</v>
      </c>
      <c r="W72" s="66" t="s">
        <v>73</v>
      </c>
      <c r="X72" s="193">
        <f t="shared" si="2"/>
        <v>7.5294800000000004</v>
      </c>
    </row>
    <row r="73" spans="1:25">
      <c r="A73" s="66" t="s">
        <v>98</v>
      </c>
      <c r="B73" s="66" t="s">
        <v>51</v>
      </c>
      <c r="C73" s="13">
        <v>9.0500000000000007</v>
      </c>
      <c r="D73" s="17">
        <v>6.4000000000000003E-3</v>
      </c>
      <c r="E73" s="15">
        <v>0</v>
      </c>
      <c r="F73" s="2" t="s">
        <v>100</v>
      </c>
      <c r="G73" s="19">
        <v>9.0500000000000007</v>
      </c>
      <c r="H73" s="20">
        <v>3.2000000000000002E-3</v>
      </c>
      <c r="I73" s="18">
        <v>0</v>
      </c>
      <c r="J73" s="18">
        <v>-2983</v>
      </c>
      <c r="K73" s="18" t="s">
        <v>100</v>
      </c>
      <c r="L73" s="22">
        <v>1159</v>
      </c>
      <c r="M73" s="22">
        <v>6130</v>
      </c>
      <c r="N73" s="23"/>
      <c r="O73" s="23"/>
      <c r="P73" s="24"/>
      <c r="Q73" s="24"/>
      <c r="R73" s="21"/>
      <c r="S73" s="21"/>
      <c r="T73" s="25"/>
      <c r="U73" s="25"/>
      <c r="V73" s="66" t="s">
        <v>98</v>
      </c>
      <c r="W73" s="66" t="s">
        <v>51</v>
      </c>
      <c r="X73" s="193">
        <f t="shared" si="2"/>
        <v>10.9572</v>
      </c>
    </row>
    <row r="74" spans="1:25">
      <c r="A74" s="66" t="s">
        <v>52</v>
      </c>
      <c r="B74" s="66" t="s">
        <v>51</v>
      </c>
      <c r="C74" s="13">
        <v>4.42</v>
      </c>
      <c r="D74" s="17">
        <v>6.3E-3</v>
      </c>
      <c r="E74" s="15">
        <v>0</v>
      </c>
      <c r="F74" s="2" t="s">
        <v>1633</v>
      </c>
      <c r="G74" s="19">
        <v>4.42</v>
      </c>
      <c r="H74" s="20">
        <v>3.15</v>
      </c>
      <c r="I74" s="18">
        <v>0</v>
      </c>
      <c r="J74" s="18">
        <v>-1598</v>
      </c>
      <c r="K74" s="86" t="s">
        <v>1633</v>
      </c>
      <c r="L74" s="22">
        <v>505</v>
      </c>
      <c r="M74" s="22">
        <v>1680</v>
      </c>
      <c r="N74" s="23">
        <v>2876</v>
      </c>
      <c r="O74" s="23">
        <v>70687</v>
      </c>
      <c r="P74" s="24"/>
      <c r="Q74" s="24"/>
      <c r="R74" s="21"/>
      <c r="S74" s="21"/>
      <c r="T74" s="25"/>
      <c r="U74" s="25"/>
      <c r="V74" s="66" t="s">
        <v>52</v>
      </c>
      <c r="W74" s="66" t="s">
        <v>51</v>
      </c>
      <c r="X74" s="193">
        <f t="shared" si="2"/>
        <v>6.2973999999999997</v>
      </c>
      <c r="Y74" s="1">
        <f>X74/'Massa Molec'!H18</f>
        <v>5.3057544864773779E-2</v>
      </c>
    </row>
    <row r="75" spans="1:25">
      <c r="A75" s="66" t="s">
        <v>52</v>
      </c>
      <c r="B75" s="66" t="s">
        <v>73</v>
      </c>
      <c r="C75" s="13">
        <v>7.3</v>
      </c>
      <c r="D75" s="73">
        <v>0</v>
      </c>
      <c r="E75" s="15">
        <v>0</v>
      </c>
      <c r="F75" s="2" t="s">
        <v>1634</v>
      </c>
      <c r="G75" s="19">
        <v>7.3</v>
      </c>
      <c r="H75" s="20">
        <v>0</v>
      </c>
      <c r="I75" s="18">
        <v>0</v>
      </c>
      <c r="J75" s="18">
        <v>-530</v>
      </c>
      <c r="K75" s="86" t="s">
        <v>1634</v>
      </c>
      <c r="L75" s="22"/>
      <c r="M75" s="22"/>
      <c r="N75" s="23"/>
      <c r="O75" s="23"/>
      <c r="P75" s="24"/>
      <c r="Q75" s="24"/>
      <c r="R75" s="21"/>
      <c r="S75" s="21"/>
      <c r="T75" s="25"/>
      <c r="U75" s="25"/>
      <c r="V75" s="66" t="s">
        <v>52</v>
      </c>
      <c r="W75" s="66" t="s">
        <v>73</v>
      </c>
      <c r="X75" s="193">
        <f t="shared" si="2"/>
        <v>7.3</v>
      </c>
    </row>
    <row r="76" spans="1:25">
      <c r="A76" s="66" t="s">
        <v>53</v>
      </c>
      <c r="B76" s="67" t="s">
        <v>2</v>
      </c>
      <c r="C76" s="4">
        <v>5.28</v>
      </c>
      <c r="D76" s="5">
        <v>2.3999999999999998E-3</v>
      </c>
      <c r="E76" s="4">
        <v>0</v>
      </c>
      <c r="F76" s="2" t="s">
        <v>1571</v>
      </c>
      <c r="G76" s="19">
        <v>5.25</v>
      </c>
      <c r="H76" s="20">
        <v>1.2600000000000001E-3</v>
      </c>
      <c r="I76" s="18">
        <v>0</v>
      </c>
      <c r="J76" s="18">
        <v>-1677</v>
      </c>
      <c r="K76" s="18" t="s">
        <v>1571</v>
      </c>
      <c r="L76" s="22"/>
      <c r="M76" s="22"/>
      <c r="N76" s="23"/>
      <c r="O76" s="23"/>
      <c r="P76" s="24">
        <v>1156</v>
      </c>
      <c r="Q76" s="24">
        <v>1017</v>
      </c>
      <c r="R76" s="21"/>
      <c r="S76" s="21"/>
      <c r="T76" s="25"/>
      <c r="U76" s="25"/>
      <c r="V76" s="66" t="s">
        <v>53</v>
      </c>
      <c r="W76" s="67" t="s">
        <v>2</v>
      </c>
      <c r="X76" s="193">
        <f t="shared" si="2"/>
        <v>5.9952000000000005</v>
      </c>
    </row>
    <row r="77" spans="1:25">
      <c r="A77" s="66" t="s">
        <v>53</v>
      </c>
      <c r="B77" s="67" t="s">
        <v>3</v>
      </c>
      <c r="C77" s="4">
        <v>6.91</v>
      </c>
      <c r="D77" s="4">
        <v>0</v>
      </c>
      <c r="E77" s="4">
        <v>0</v>
      </c>
      <c r="F77" s="2" t="s">
        <v>1558</v>
      </c>
      <c r="G77" s="19">
        <v>7.5</v>
      </c>
      <c r="H77" s="74">
        <v>0</v>
      </c>
      <c r="I77" s="18">
        <v>0</v>
      </c>
      <c r="J77" s="18">
        <v>-1650</v>
      </c>
      <c r="K77" s="18" t="s">
        <v>1558</v>
      </c>
      <c r="L77" s="22">
        <v>1945</v>
      </c>
      <c r="M77" s="22">
        <v>3300</v>
      </c>
      <c r="N77" s="23"/>
      <c r="O77" s="23"/>
      <c r="P77" s="24"/>
      <c r="Q77" s="24"/>
      <c r="R77" s="21"/>
      <c r="S77" s="21"/>
      <c r="T77" s="25"/>
      <c r="U77" s="25"/>
      <c r="V77" s="66" t="s">
        <v>53</v>
      </c>
      <c r="W77" s="67" t="s">
        <v>3</v>
      </c>
      <c r="X77" s="193">
        <f t="shared" si="2"/>
        <v>6.91</v>
      </c>
    </row>
    <row r="78" spans="1:25">
      <c r="A78" s="66" t="s">
        <v>53</v>
      </c>
      <c r="B78" s="66" t="s">
        <v>73</v>
      </c>
      <c r="C78" s="6">
        <v>8</v>
      </c>
      <c r="D78" s="4">
        <v>0</v>
      </c>
      <c r="E78" s="4">
        <v>0</v>
      </c>
      <c r="F78" s="2" t="s">
        <v>112</v>
      </c>
      <c r="G78" s="19">
        <v>8</v>
      </c>
      <c r="H78" s="74">
        <v>0</v>
      </c>
      <c r="I78" s="18">
        <v>0</v>
      </c>
      <c r="J78" s="18">
        <v>1840</v>
      </c>
      <c r="K78" s="18" t="s">
        <v>112</v>
      </c>
      <c r="L78" s="22"/>
      <c r="M78" s="22"/>
      <c r="N78" s="23">
        <v>3611</v>
      </c>
      <c r="O78" s="23">
        <v>98336</v>
      </c>
      <c r="P78" s="24"/>
      <c r="Q78" s="24"/>
      <c r="R78" s="21"/>
      <c r="S78" s="21"/>
      <c r="T78" s="25"/>
      <c r="U78" s="25"/>
      <c r="V78" s="66" t="s">
        <v>53</v>
      </c>
      <c r="W78" s="66" t="s">
        <v>73</v>
      </c>
      <c r="X78" s="193">
        <f t="shared" si="2"/>
        <v>8</v>
      </c>
    </row>
    <row r="79" spans="1:25">
      <c r="A79" s="66" t="s">
        <v>1387</v>
      </c>
      <c r="B79" s="66" t="s">
        <v>1636</v>
      </c>
      <c r="C79" s="6">
        <v>17.97</v>
      </c>
      <c r="D79" s="4">
        <v>2.7999999999999998E-4</v>
      </c>
      <c r="E79" s="4">
        <v>-435000</v>
      </c>
      <c r="F79" s="2" t="s">
        <v>9</v>
      </c>
      <c r="G79" s="19">
        <v>17.97</v>
      </c>
      <c r="H79" s="20">
        <v>1.3999999999999999E-4</v>
      </c>
      <c r="I79" s="18">
        <v>435000</v>
      </c>
      <c r="J79" s="18">
        <v>-6829</v>
      </c>
      <c r="K79" s="86" t="s">
        <v>9</v>
      </c>
      <c r="L79" s="22">
        <v>2143</v>
      </c>
      <c r="M79" s="22">
        <v>15500</v>
      </c>
      <c r="N79" s="23"/>
      <c r="O79" s="23"/>
      <c r="P79" s="24"/>
      <c r="Q79" s="24"/>
      <c r="R79" s="21"/>
      <c r="S79" s="21"/>
      <c r="T79" s="25"/>
      <c r="U79" s="25"/>
      <c r="V79" s="66" t="s">
        <v>1387</v>
      </c>
      <c r="W79" s="66" t="s">
        <v>51</v>
      </c>
      <c r="X79" s="193">
        <f t="shared" si="2"/>
        <v>13.155012001261202</v>
      </c>
    </row>
    <row r="80" spans="1:25">
      <c r="A80" s="66" t="s">
        <v>56</v>
      </c>
      <c r="B80" s="66" t="s">
        <v>51</v>
      </c>
      <c r="C80" s="6">
        <v>5.35</v>
      </c>
      <c r="D80" s="5">
        <v>2.3999999999999998E-3</v>
      </c>
      <c r="E80" s="4">
        <v>0</v>
      </c>
      <c r="F80" s="2" t="s">
        <v>113</v>
      </c>
      <c r="G80" s="19">
        <v>5.35</v>
      </c>
      <c r="H80" s="20">
        <v>1.1999999999999999E-3</v>
      </c>
      <c r="I80" s="18">
        <v>0</v>
      </c>
      <c r="J80" s="18">
        <v>-1702</v>
      </c>
      <c r="K80" s="18" t="s">
        <v>113</v>
      </c>
      <c r="L80" s="22">
        <v>693</v>
      </c>
      <c r="M80" s="22">
        <v>1750</v>
      </c>
      <c r="N80" s="23"/>
      <c r="O80" s="23"/>
      <c r="P80" s="24"/>
      <c r="Q80" s="24"/>
      <c r="R80" s="21"/>
      <c r="S80" s="21"/>
      <c r="T80" s="25"/>
      <c r="U80" s="25"/>
      <c r="V80" s="66" t="s">
        <v>56</v>
      </c>
      <c r="W80" s="66" t="s">
        <v>51</v>
      </c>
      <c r="X80" s="193">
        <f t="shared" si="2"/>
        <v>6.0651999999999999</v>
      </c>
    </row>
    <row r="81" spans="1:24">
      <c r="A81" s="66" t="s">
        <v>56</v>
      </c>
      <c r="B81" s="66" t="s">
        <v>73</v>
      </c>
      <c r="C81" s="6">
        <v>7.5</v>
      </c>
      <c r="D81" s="4">
        <v>0</v>
      </c>
      <c r="E81" s="4">
        <v>0</v>
      </c>
      <c r="F81" s="2" t="s">
        <v>114</v>
      </c>
      <c r="G81" s="19">
        <v>7.5</v>
      </c>
      <c r="H81" s="74">
        <v>0</v>
      </c>
      <c r="I81" s="18">
        <v>0</v>
      </c>
      <c r="J81" s="18">
        <v>-850</v>
      </c>
      <c r="K81" s="86" t="s">
        <v>1778</v>
      </c>
      <c r="L81" s="22"/>
      <c r="M81" s="22"/>
      <c r="N81" s="23">
        <v>1180</v>
      </c>
      <c r="O81" s="23">
        <v>27565</v>
      </c>
      <c r="P81" s="24"/>
      <c r="Q81" s="24"/>
      <c r="R81" s="21"/>
      <c r="S81" s="21"/>
      <c r="T81" s="25"/>
      <c r="U81" s="25"/>
      <c r="V81" s="66" t="s">
        <v>56</v>
      </c>
      <c r="W81" s="66" t="s">
        <v>73</v>
      </c>
      <c r="X81" s="193">
        <f t="shared" si="2"/>
        <v>7.5</v>
      </c>
    </row>
    <row r="82" spans="1:24">
      <c r="A82" s="66" t="s">
        <v>56</v>
      </c>
      <c r="B82" s="66" t="s">
        <v>78</v>
      </c>
      <c r="C82" s="6">
        <v>4.97</v>
      </c>
      <c r="D82" s="4">
        <v>0</v>
      </c>
      <c r="E82" s="4">
        <v>0</v>
      </c>
      <c r="F82" s="2" t="s">
        <v>17</v>
      </c>
      <c r="G82" s="19">
        <v>4.97</v>
      </c>
      <c r="H82" s="74">
        <v>0</v>
      </c>
      <c r="I82" s="18">
        <v>0</v>
      </c>
      <c r="J82" s="18">
        <v>26084</v>
      </c>
      <c r="K82" s="86" t="s">
        <v>1779</v>
      </c>
      <c r="L82" s="22"/>
      <c r="M82" s="22"/>
      <c r="N82" s="23"/>
      <c r="O82" s="23"/>
      <c r="P82" s="24"/>
      <c r="Q82" s="24"/>
      <c r="R82" s="21"/>
      <c r="S82" s="21"/>
      <c r="T82" s="25"/>
      <c r="U82" s="25"/>
      <c r="V82" s="66" t="s">
        <v>56</v>
      </c>
      <c r="W82" s="66" t="s">
        <v>78</v>
      </c>
      <c r="X82" s="193">
        <f t="shared" si="2"/>
        <v>4.97</v>
      </c>
    </row>
    <row r="83" spans="1:24">
      <c r="A83" s="66" t="s">
        <v>1436</v>
      </c>
      <c r="B83" s="66" t="s">
        <v>51</v>
      </c>
      <c r="C83" s="6">
        <v>11.71</v>
      </c>
      <c r="D83" s="4">
        <v>1.2199999999999999E-3</v>
      </c>
      <c r="E83" s="4">
        <v>-218000</v>
      </c>
      <c r="F83" s="2" t="s">
        <v>1637</v>
      </c>
      <c r="G83" s="19">
        <v>11.71</v>
      </c>
      <c r="H83" s="20">
        <v>6.0999999999999997E-4</v>
      </c>
      <c r="I83" s="18">
        <v>218000</v>
      </c>
      <c r="J83" s="18">
        <v>-4277</v>
      </c>
      <c r="K83" s="86" t="s">
        <v>1638</v>
      </c>
      <c r="L83" s="22">
        <v>2243</v>
      </c>
      <c r="M83" s="22"/>
      <c r="N83" s="23"/>
      <c r="O83" s="23"/>
      <c r="P83" s="24"/>
      <c r="Q83" s="24"/>
      <c r="R83" s="21"/>
      <c r="S83" s="21"/>
      <c r="T83" s="25"/>
      <c r="U83" s="25"/>
      <c r="V83" s="66" t="s">
        <v>1436</v>
      </c>
      <c r="W83" s="66" t="s">
        <v>51</v>
      </c>
      <c r="X83" s="193">
        <f t="shared" si="2"/>
        <v>9.6187156236205578</v>
      </c>
    </row>
    <row r="84" spans="1:24">
      <c r="A84" s="66" t="s">
        <v>1436</v>
      </c>
      <c r="B84" s="66" t="s">
        <v>78</v>
      </c>
      <c r="C84" s="6">
        <v>8.4</v>
      </c>
      <c r="D84" s="4">
        <v>3.4000000000000002E-4</v>
      </c>
      <c r="E84" s="4">
        <v>-82000</v>
      </c>
      <c r="F84" s="2" t="s">
        <v>1638</v>
      </c>
      <c r="G84" s="19">
        <v>8.4</v>
      </c>
      <c r="H84" s="20">
        <v>1.7000000000000001E-4</v>
      </c>
      <c r="I84" s="18">
        <v>82000</v>
      </c>
      <c r="J84" s="18">
        <v>-2795</v>
      </c>
      <c r="K84" s="86" t="s">
        <v>1638</v>
      </c>
      <c r="L84" s="22"/>
      <c r="M84" s="22"/>
      <c r="N84" s="23"/>
      <c r="O84" s="23"/>
      <c r="P84" s="24"/>
      <c r="Q84" s="24"/>
      <c r="R84" s="21"/>
      <c r="S84" s="21"/>
      <c r="T84" s="25"/>
      <c r="U84" s="25"/>
      <c r="V84" s="66" t="s">
        <v>1436</v>
      </c>
      <c r="W84" s="66" t="s">
        <v>78</v>
      </c>
      <c r="X84" s="193">
        <f t="shared" si="2"/>
        <v>7.5779381703526862</v>
      </c>
    </row>
    <row r="85" spans="1:24">
      <c r="C85" s="7"/>
      <c r="D85" s="7"/>
      <c r="E85" s="7"/>
    </row>
    <row r="86" spans="1:24">
      <c r="C86" s="7"/>
      <c r="D86" s="7"/>
      <c r="E86" s="7"/>
    </row>
  </sheetData>
  <mergeCells count="7">
    <mergeCell ref="R2:S3"/>
    <mergeCell ref="T2:U3"/>
    <mergeCell ref="C2:F3"/>
    <mergeCell ref="G2:K3"/>
    <mergeCell ref="L2:M3"/>
    <mergeCell ref="N2:O3"/>
    <mergeCell ref="P2:Q3"/>
  </mergeCells>
  <pageMargins left="0.78740157499999996" right="0.78740157499999996" top="0.984251969" bottom="0.984251969" header="0.49212598499999999" footer="0.49212598499999999"/>
  <pageSetup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48"/>
  <sheetViews>
    <sheetView showGridLines="0" topLeftCell="A31" zoomScale="90" zoomScaleNormal="90" workbookViewId="0">
      <selection activeCell="N17" sqref="N17"/>
    </sheetView>
  </sheetViews>
  <sheetFormatPr defaultColWidth="9.140625" defaultRowHeight="18"/>
  <cols>
    <col min="1" max="1" width="2" style="87" customWidth="1"/>
    <col min="2" max="2" width="6.7109375" style="87" customWidth="1"/>
    <col min="3" max="4" width="9.7109375" style="87" customWidth="1"/>
    <col min="5" max="5" width="1.7109375" style="87" customWidth="1"/>
    <col min="6" max="6" width="6.7109375" style="87" customWidth="1"/>
    <col min="7" max="9" width="9.7109375" style="87" customWidth="1"/>
    <col min="10" max="10" width="6.7109375" style="87" customWidth="1"/>
    <col min="11" max="12" width="9.7109375" style="87" customWidth="1"/>
    <col min="13" max="13" width="1.7109375" style="87" customWidth="1"/>
    <col min="14" max="14" width="6.7109375" style="87" customWidth="1"/>
    <col min="15" max="17" width="9.7109375" style="87" customWidth="1"/>
    <col min="18" max="18" width="6.7109375" style="87" customWidth="1"/>
    <col min="19" max="20" width="9.7109375" style="87" customWidth="1"/>
    <col min="21" max="21" width="1.7109375" style="87" customWidth="1"/>
    <col min="22" max="22" width="6.7109375" style="87" customWidth="1"/>
    <col min="23" max="24" width="9.7109375" style="87" customWidth="1"/>
    <col min="25" max="16384" width="9.140625" style="87"/>
  </cols>
  <sheetData>
    <row r="1" spans="2:24">
      <c r="B1" s="87" t="s">
        <v>1597</v>
      </c>
    </row>
    <row r="2" spans="2:24">
      <c r="B2" s="87" t="s">
        <v>1613</v>
      </c>
      <c r="I2" s="87" t="s">
        <v>1589</v>
      </c>
    </row>
    <row r="4" spans="2:24">
      <c r="B4" s="120"/>
      <c r="C4" s="121"/>
      <c r="D4" s="121" t="s">
        <v>1614</v>
      </c>
      <c r="E4" s="121"/>
      <c r="F4" s="121"/>
      <c r="G4" s="121"/>
      <c r="H4" s="122"/>
      <c r="J4" s="123"/>
      <c r="K4" s="124"/>
      <c r="L4" s="124" t="s">
        <v>1615</v>
      </c>
      <c r="M4" s="124"/>
      <c r="N4" s="124"/>
      <c r="O4" s="124"/>
      <c r="P4" s="125"/>
      <c r="R4" s="117"/>
      <c r="S4" s="118"/>
      <c r="T4" s="118" t="s">
        <v>1609</v>
      </c>
      <c r="U4" s="118"/>
      <c r="V4" s="118"/>
      <c r="W4" s="118"/>
      <c r="X4" s="119"/>
    </row>
    <row r="5" spans="2:24">
      <c r="B5" s="245" t="s">
        <v>1590</v>
      </c>
      <c r="C5" s="245"/>
      <c r="D5" s="245"/>
      <c r="F5" s="245" t="s">
        <v>1591</v>
      </c>
      <c r="G5" s="245"/>
      <c r="H5" s="245"/>
      <c r="J5" s="246" t="s">
        <v>1593</v>
      </c>
      <c r="K5" s="246"/>
      <c r="L5" s="246"/>
      <c r="N5" s="246" t="s">
        <v>1591</v>
      </c>
      <c r="O5" s="246"/>
      <c r="P5" s="246"/>
      <c r="R5" s="242" t="s">
        <v>1598</v>
      </c>
      <c r="S5" s="242"/>
      <c r="T5" s="242"/>
      <c r="V5" s="242" t="s">
        <v>1591</v>
      </c>
      <c r="W5" s="242"/>
      <c r="X5" s="242"/>
    </row>
    <row r="6" spans="2:24" ht="22.5">
      <c r="B6" s="92" t="s">
        <v>1583</v>
      </c>
      <c r="C6" s="92" t="s">
        <v>1584</v>
      </c>
      <c r="D6" s="92" t="s">
        <v>1585</v>
      </c>
      <c r="E6" s="93"/>
      <c r="F6" s="92" t="s">
        <v>1586</v>
      </c>
      <c r="G6" s="92" t="s">
        <v>1587</v>
      </c>
      <c r="H6" s="92" t="s">
        <v>1588</v>
      </c>
      <c r="I6" s="93"/>
      <c r="J6" s="94" t="s">
        <v>1594</v>
      </c>
      <c r="K6" s="94" t="s">
        <v>1595</v>
      </c>
      <c r="L6" s="94" t="s">
        <v>1596</v>
      </c>
      <c r="M6" s="93"/>
      <c r="N6" s="94" t="s">
        <v>1586</v>
      </c>
      <c r="O6" s="94" t="s">
        <v>1587</v>
      </c>
      <c r="P6" s="94" t="s">
        <v>1588</v>
      </c>
      <c r="R6" s="99" t="s">
        <v>1599</v>
      </c>
      <c r="S6" s="99" t="s">
        <v>1600</v>
      </c>
      <c r="T6" s="99" t="s">
        <v>1601</v>
      </c>
      <c r="U6" s="93"/>
      <c r="V6" s="99" t="s">
        <v>1586</v>
      </c>
      <c r="W6" s="99" t="s">
        <v>1587</v>
      </c>
      <c r="X6" s="99" t="s">
        <v>1588</v>
      </c>
    </row>
    <row r="7" spans="2:24">
      <c r="B7" s="89">
        <v>1</v>
      </c>
      <c r="C7" s="88">
        <v>0</v>
      </c>
      <c r="D7" s="88"/>
      <c r="F7" s="89">
        <f>1-B7</f>
        <v>0</v>
      </c>
      <c r="G7" s="88">
        <v>-30700</v>
      </c>
      <c r="H7" s="88"/>
      <c r="J7" s="95">
        <v>0</v>
      </c>
      <c r="K7" s="96">
        <v>5421</v>
      </c>
      <c r="L7" s="97" t="s">
        <v>1592</v>
      </c>
      <c r="N7" s="95">
        <f>1-J7</f>
        <v>1</v>
      </c>
      <c r="O7" s="96">
        <v>0</v>
      </c>
      <c r="P7" s="98">
        <v>0</v>
      </c>
      <c r="R7" s="100">
        <v>1</v>
      </c>
      <c r="S7" s="101">
        <v>0</v>
      </c>
      <c r="T7" s="102">
        <v>0</v>
      </c>
      <c r="V7" s="100">
        <f>1-R7</f>
        <v>0</v>
      </c>
      <c r="W7" s="101">
        <v>9300</v>
      </c>
      <c r="X7" s="103" t="s">
        <v>1592</v>
      </c>
    </row>
    <row r="8" spans="2:24">
      <c r="B8" s="88">
        <f>B7-0.1</f>
        <v>0.9</v>
      </c>
      <c r="C8" s="88"/>
      <c r="D8" s="88"/>
      <c r="F8" s="88">
        <f>1-B8</f>
        <v>9.9999999999999978E-2</v>
      </c>
      <c r="G8" s="88"/>
      <c r="H8" s="88"/>
      <c r="J8" s="95">
        <f>0.02+J7</f>
        <v>0.02</v>
      </c>
      <c r="K8" s="96">
        <v>5738</v>
      </c>
      <c r="L8" s="96">
        <v>11.625</v>
      </c>
      <c r="N8" s="95">
        <f>1-J8</f>
        <v>0.98</v>
      </c>
      <c r="O8" s="96">
        <v>-3</v>
      </c>
      <c r="P8" s="98">
        <v>4.2000000000000003E-2</v>
      </c>
      <c r="R8" s="101">
        <f>R7-0.1</f>
        <v>0.9</v>
      </c>
      <c r="S8" s="101">
        <v>118</v>
      </c>
      <c r="T8" s="102">
        <v>0.21099999999999999</v>
      </c>
      <c r="V8" s="101">
        <f>1-R8</f>
        <v>9.9999999999999978E-2</v>
      </c>
      <c r="W8" s="101">
        <v>6978</v>
      </c>
      <c r="X8" s="102">
        <v>4.9349999999999996</v>
      </c>
    </row>
    <row r="9" spans="2:24">
      <c r="B9" s="88">
        <f t="shared" ref="B9:B15" si="0">B8-0.1</f>
        <v>0.8</v>
      </c>
      <c r="C9" s="88"/>
      <c r="D9" s="88"/>
      <c r="F9" s="88">
        <f t="shared" ref="F9:F17" si="1">1-B9</f>
        <v>0.19999999999999996</v>
      </c>
      <c r="G9" s="88"/>
      <c r="H9" s="88"/>
      <c r="J9" s="95">
        <f>0.02+J8</f>
        <v>0.04</v>
      </c>
      <c r="K9" s="96">
        <v>6068</v>
      </c>
      <c r="L9" s="96">
        <v>10.092000000000001</v>
      </c>
      <c r="N9" s="95">
        <f t="shared" ref="N9:N17" si="2">1-J9</f>
        <v>0.96</v>
      </c>
      <c r="O9" s="96">
        <v>-13</v>
      </c>
      <c r="P9" s="98">
        <v>8.6999999999999994E-2</v>
      </c>
      <c r="R9" s="101">
        <f t="shared" ref="R9:R15" si="3">R8-0.1</f>
        <v>0.8</v>
      </c>
      <c r="S9" s="101">
        <v>409</v>
      </c>
      <c r="T9" s="102">
        <v>0.442</v>
      </c>
      <c r="V9" s="101">
        <f t="shared" ref="V9:V17" si="4">1-R9</f>
        <v>0.19999999999999996</v>
      </c>
      <c r="W9" s="101">
        <v>5299</v>
      </c>
      <c r="X9" s="102">
        <v>3.57</v>
      </c>
    </row>
    <row r="10" spans="2:24">
      <c r="B10" s="88">
        <f t="shared" si="0"/>
        <v>0.70000000000000007</v>
      </c>
      <c r="C10" s="88"/>
      <c r="D10" s="88"/>
      <c r="F10" s="88">
        <f t="shared" si="1"/>
        <v>0.29999999999999993</v>
      </c>
      <c r="G10" s="88"/>
      <c r="H10" s="88"/>
      <c r="J10" s="95">
        <f t="shared" ref="J10:J17" si="5">0.02+J9</f>
        <v>0.06</v>
      </c>
      <c r="K10" s="96">
        <v>6413</v>
      </c>
      <c r="L10" s="96">
        <v>9.1240000000000006</v>
      </c>
      <c r="N10" s="95">
        <f t="shared" si="2"/>
        <v>0.94</v>
      </c>
      <c r="O10" s="96">
        <v>-32</v>
      </c>
      <c r="P10" s="98">
        <v>0.13800000000000001</v>
      </c>
      <c r="R10" s="101">
        <f t="shared" si="3"/>
        <v>0.70000000000000007</v>
      </c>
      <c r="S10" s="101">
        <v>830</v>
      </c>
      <c r="T10" s="102">
        <v>0.71299999999999997</v>
      </c>
      <c r="V10" s="101">
        <f t="shared" si="4"/>
        <v>0.29999999999999993</v>
      </c>
      <c r="W10" s="101">
        <v>4028</v>
      </c>
      <c r="X10" s="102">
        <v>2.7480000000000002</v>
      </c>
    </row>
    <row r="11" spans="2:24">
      <c r="B11" s="88">
        <f t="shared" si="0"/>
        <v>0.60000000000000009</v>
      </c>
      <c r="C11" s="88"/>
      <c r="D11" s="88"/>
      <c r="F11" s="88">
        <f t="shared" si="1"/>
        <v>0.39999999999999991</v>
      </c>
      <c r="G11" s="88"/>
      <c r="H11" s="88"/>
      <c r="J11" s="95">
        <f t="shared" si="5"/>
        <v>0.08</v>
      </c>
      <c r="K11" s="96">
        <v>6772</v>
      </c>
      <c r="L11" s="96">
        <v>8.3829999999999991</v>
      </c>
      <c r="N11" s="95">
        <f t="shared" si="2"/>
        <v>0.92</v>
      </c>
      <c r="O11" s="96">
        <v>-59</v>
      </c>
      <c r="P11" s="98">
        <v>0.193</v>
      </c>
      <c r="R11" s="101">
        <f t="shared" si="3"/>
        <v>0.60000000000000009</v>
      </c>
      <c r="S11" s="101">
        <v>1355</v>
      </c>
      <c r="T11" s="102">
        <v>1.0509999999999999</v>
      </c>
      <c r="V11" s="101">
        <f t="shared" si="4"/>
        <v>0.39999999999999991</v>
      </c>
      <c r="W11" s="101">
        <v>3049</v>
      </c>
      <c r="X11" s="102">
        <v>2.12</v>
      </c>
    </row>
    <row r="12" spans="2:24">
      <c r="B12" s="88">
        <f t="shared" si="0"/>
        <v>0.50000000000000011</v>
      </c>
      <c r="C12" s="88"/>
      <c r="D12" s="88"/>
      <c r="F12" s="88">
        <f t="shared" si="1"/>
        <v>0.49999999999999989</v>
      </c>
      <c r="G12" s="88"/>
      <c r="H12" s="88"/>
      <c r="J12" s="95">
        <f t="shared" si="5"/>
        <v>0.1</v>
      </c>
      <c r="K12" s="96">
        <v>7147</v>
      </c>
      <c r="L12" s="96">
        <v>7.7619999999999996</v>
      </c>
      <c r="N12" s="95">
        <f t="shared" si="2"/>
        <v>0.9</v>
      </c>
      <c r="O12" s="96">
        <v>-96</v>
      </c>
      <c r="P12" s="98">
        <v>0.255</v>
      </c>
      <c r="R12" s="101">
        <f t="shared" si="3"/>
        <v>0.50000000000000011</v>
      </c>
      <c r="S12" s="101">
        <v>1982</v>
      </c>
      <c r="T12" s="102">
        <v>1.4610000000000001</v>
      </c>
      <c r="V12" s="101">
        <f t="shared" si="4"/>
        <v>0.49999999999999989</v>
      </c>
      <c r="W12" s="101">
        <v>2282</v>
      </c>
      <c r="X12" s="102">
        <v>1.6180000000000001</v>
      </c>
    </row>
    <row r="13" spans="2:24">
      <c r="B13" s="88">
        <f t="shared" si="0"/>
        <v>0.40000000000000013</v>
      </c>
      <c r="C13" s="88"/>
      <c r="D13" s="88"/>
      <c r="F13" s="88">
        <f t="shared" si="1"/>
        <v>0.59999999999999987</v>
      </c>
      <c r="G13" s="88"/>
      <c r="H13" s="88"/>
      <c r="J13" s="95">
        <f t="shared" si="5"/>
        <v>0.12000000000000001</v>
      </c>
      <c r="K13" s="96">
        <v>7539</v>
      </c>
      <c r="L13" s="96">
        <v>7.2140000000000004</v>
      </c>
      <c r="N13" s="95">
        <f t="shared" si="2"/>
        <v>0.88</v>
      </c>
      <c r="O13" s="96">
        <v>-144</v>
      </c>
      <c r="P13" s="98">
        <v>0.32200000000000001</v>
      </c>
      <c r="R13" s="101">
        <f t="shared" si="3"/>
        <v>0.40000000000000013</v>
      </c>
      <c r="S13" s="101">
        <v>2714</v>
      </c>
      <c r="T13" s="102">
        <v>1.9219999999999999</v>
      </c>
      <c r="V13" s="101">
        <f t="shared" si="4"/>
        <v>0.59999999999999987</v>
      </c>
      <c r="W13" s="101">
        <v>1678</v>
      </c>
      <c r="X13" s="102">
        <v>1.2370000000000001</v>
      </c>
    </row>
    <row r="14" spans="2:24">
      <c r="B14" s="88">
        <f t="shared" si="0"/>
        <v>0.30000000000000016</v>
      </c>
      <c r="C14" s="88">
        <v>-10545</v>
      </c>
      <c r="D14" s="90">
        <v>-0.314</v>
      </c>
      <c r="F14" s="88">
        <f t="shared" si="1"/>
        <v>0.69999999999999984</v>
      </c>
      <c r="G14" s="88">
        <v>-952</v>
      </c>
      <c r="H14" s="88">
        <v>0.66800000000000004</v>
      </c>
      <c r="J14" s="95">
        <f t="shared" si="5"/>
        <v>0.14000000000000001</v>
      </c>
      <c r="K14" s="96">
        <v>7950</v>
      </c>
      <c r="L14" s="98">
        <v>6.7119999999999997</v>
      </c>
      <c r="N14" s="95">
        <f t="shared" si="2"/>
        <v>0.86</v>
      </c>
      <c r="O14" s="96">
        <v>-206</v>
      </c>
      <c r="P14" s="98">
        <v>0.39700000000000002</v>
      </c>
      <c r="R14" s="101">
        <f t="shared" si="3"/>
        <v>0.30000000000000016</v>
      </c>
      <c r="S14" s="101">
        <v>3702</v>
      </c>
      <c r="T14" s="102">
        <v>2.5249999999999999</v>
      </c>
      <c r="V14" s="101">
        <f t="shared" si="4"/>
        <v>0.69999999999999984</v>
      </c>
      <c r="W14" s="101">
        <v>1152</v>
      </c>
      <c r="X14" s="102">
        <v>0.91600000000000004</v>
      </c>
    </row>
    <row r="15" spans="2:24">
      <c r="B15" s="88">
        <f t="shared" si="0"/>
        <v>0.20000000000000015</v>
      </c>
      <c r="C15" s="88">
        <v>-12248</v>
      </c>
      <c r="D15" s="90">
        <v>0.33200000000000002</v>
      </c>
      <c r="F15" s="88">
        <f t="shared" si="1"/>
        <v>0.79999999999999982</v>
      </c>
      <c r="G15" s="88">
        <v>-376</v>
      </c>
      <c r="H15" s="88">
        <v>0.46100000000000002</v>
      </c>
      <c r="J15" s="95">
        <f t="shared" si="5"/>
        <v>0.16</v>
      </c>
      <c r="K15" s="96">
        <v>8380</v>
      </c>
      <c r="L15" s="98">
        <v>6.2409999999999997</v>
      </c>
      <c r="N15" s="95">
        <f t="shared" si="2"/>
        <v>0.84</v>
      </c>
      <c r="O15" s="96">
        <v>-282</v>
      </c>
      <c r="P15" s="98">
        <v>0.48</v>
      </c>
      <c r="R15" s="101">
        <f t="shared" si="3"/>
        <v>0.20000000000000015</v>
      </c>
      <c r="S15" s="101">
        <v>5312</v>
      </c>
      <c r="T15" s="102">
        <v>3.544</v>
      </c>
      <c r="V15" s="101">
        <f t="shared" si="4"/>
        <v>0.79999999999999982</v>
      </c>
      <c r="W15" s="101">
        <v>624</v>
      </c>
      <c r="X15" s="102">
        <v>0.58299999999999996</v>
      </c>
    </row>
    <row r="16" spans="2:24">
      <c r="B16" s="88">
        <f>B15-0.1</f>
        <v>0.10000000000000014</v>
      </c>
      <c r="C16" s="88">
        <v>-13869</v>
      </c>
      <c r="D16" s="90">
        <v>1.766</v>
      </c>
      <c r="F16" s="88">
        <f t="shared" si="1"/>
        <v>0.89999999999999991</v>
      </c>
      <c r="G16" s="88">
        <v>-81</v>
      </c>
      <c r="H16" s="88">
        <v>0.223</v>
      </c>
      <c r="J16" s="95">
        <f t="shared" si="5"/>
        <v>0.18</v>
      </c>
      <c r="K16" s="96">
        <v>8831</v>
      </c>
      <c r="L16" s="98">
        <v>5.79</v>
      </c>
      <c r="N16" s="95">
        <f t="shared" si="2"/>
        <v>0.82000000000000006</v>
      </c>
      <c r="O16" s="96">
        <v>-374</v>
      </c>
      <c r="P16" s="98">
        <v>0.57299999999999995</v>
      </c>
      <c r="R16" s="101">
        <f>R15-0.1</f>
        <v>0.10000000000000014</v>
      </c>
      <c r="S16" s="101">
        <v>7897</v>
      </c>
      <c r="T16" s="102">
        <v>5.4930000000000003</v>
      </c>
      <c r="V16" s="101">
        <f t="shared" si="4"/>
        <v>0.89999999999999991</v>
      </c>
      <c r="W16" s="101">
        <v>178</v>
      </c>
      <c r="X16" s="102">
        <v>0.253</v>
      </c>
    </row>
    <row r="17" spans="2:24">
      <c r="B17" s="89">
        <v>0</v>
      </c>
      <c r="C17" s="88">
        <v>-15350</v>
      </c>
      <c r="D17" s="91" t="s">
        <v>1592</v>
      </c>
      <c r="F17" s="89">
        <f t="shared" si="1"/>
        <v>1</v>
      </c>
      <c r="G17" s="88">
        <v>0</v>
      </c>
      <c r="H17" s="88">
        <v>0</v>
      </c>
      <c r="J17" s="95">
        <f t="shared" si="5"/>
        <v>0.19999999999999998</v>
      </c>
      <c r="K17" s="96">
        <v>9305</v>
      </c>
      <c r="L17" s="98">
        <v>5.351</v>
      </c>
      <c r="N17" s="95">
        <f t="shared" si="2"/>
        <v>0.8</v>
      </c>
      <c r="O17" s="96">
        <v>-485</v>
      </c>
      <c r="P17" s="98">
        <v>0.67600000000000005</v>
      </c>
      <c r="R17" s="100">
        <v>0</v>
      </c>
      <c r="S17" s="101">
        <v>11370</v>
      </c>
      <c r="T17" s="103" t="s">
        <v>1592</v>
      </c>
      <c r="V17" s="100">
        <f t="shared" si="4"/>
        <v>1</v>
      </c>
      <c r="W17" s="101">
        <v>0</v>
      </c>
      <c r="X17" s="101">
        <v>0</v>
      </c>
    </row>
    <row r="20" spans="2:24">
      <c r="B20" s="126"/>
      <c r="C20" s="127"/>
      <c r="D20" s="127" t="s">
        <v>1615</v>
      </c>
      <c r="E20" s="127"/>
      <c r="F20" s="127"/>
      <c r="G20" s="127"/>
      <c r="H20" s="128"/>
      <c r="J20" s="114"/>
      <c r="K20" s="115"/>
      <c r="L20" s="115" t="s">
        <v>1608</v>
      </c>
      <c r="M20" s="115"/>
      <c r="N20" s="115"/>
      <c r="O20" s="115"/>
      <c r="P20" s="116"/>
    </row>
    <row r="21" spans="2:24">
      <c r="B21" s="243" t="s">
        <v>1602</v>
      </c>
      <c r="C21" s="243"/>
      <c r="D21" s="243"/>
      <c r="F21" s="243" t="s">
        <v>1591</v>
      </c>
      <c r="G21" s="243"/>
      <c r="H21" s="243"/>
      <c r="J21" s="244" t="s">
        <v>1606</v>
      </c>
      <c r="K21" s="244"/>
      <c r="L21" s="244"/>
      <c r="N21" s="244" t="s">
        <v>1607</v>
      </c>
      <c r="O21" s="244"/>
      <c r="P21" s="244"/>
    </row>
    <row r="22" spans="2:24" ht="22.5">
      <c r="B22" s="104" t="s">
        <v>1603</v>
      </c>
      <c r="C22" s="104" t="s">
        <v>1604</v>
      </c>
      <c r="D22" s="104" t="s">
        <v>1605</v>
      </c>
      <c r="E22" s="93"/>
      <c r="F22" s="104" t="s">
        <v>1586</v>
      </c>
      <c r="G22" s="104" t="s">
        <v>1587</v>
      </c>
      <c r="H22" s="104" t="s">
        <v>1588</v>
      </c>
      <c r="J22" s="109" t="s">
        <v>1610</v>
      </c>
      <c r="K22" s="109" t="s">
        <v>1611</v>
      </c>
      <c r="L22" s="109" t="s">
        <v>1612</v>
      </c>
      <c r="M22" s="93"/>
      <c r="N22" s="109" t="s">
        <v>1586</v>
      </c>
      <c r="O22" s="109" t="s">
        <v>1587</v>
      </c>
      <c r="P22" s="109" t="s">
        <v>1588</v>
      </c>
    </row>
    <row r="23" spans="2:24">
      <c r="B23" s="105">
        <v>0</v>
      </c>
      <c r="C23" s="106">
        <v>-31400</v>
      </c>
      <c r="D23" s="107" t="s">
        <v>1592</v>
      </c>
      <c r="F23" s="105">
        <f>1-B23</f>
        <v>1</v>
      </c>
      <c r="G23" s="106">
        <v>0</v>
      </c>
      <c r="H23" s="106">
        <v>0</v>
      </c>
      <c r="J23" s="110">
        <v>0</v>
      </c>
      <c r="K23" s="111">
        <v>28287</v>
      </c>
      <c r="L23" s="112" t="s">
        <v>1592</v>
      </c>
      <c r="N23" s="110">
        <f>1-J23</f>
        <v>1</v>
      </c>
      <c r="O23" s="111">
        <v>0</v>
      </c>
      <c r="P23" s="111">
        <v>0</v>
      </c>
    </row>
    <row r="24" spans="2:24">
      <c r="B24" s="105">
        <f>0.1+B23</f>
        <v>0.1</v>
      </c>
      <c r="C24" s="106">
        <v>-29897</v>
      </c>
      <c r="D24" s="106">
        <v>0.17699999999999999</v>
      </c>
      <c r="F24" s="106">
        <f>1-B24</f>
        <v>0.9</v>
      </c>
      <c r="G24" s="106">
        <v>-99</v>
      </c>
      <c r="H24" s="106">
        <v>0.247</v>
      </c>
      <c r="J24" s="110">
        <f>0.1+J23</f>
        <v>0.1</v>
      </c>
      <c r="K24" s="111">
        <v>10804</v>
      </c>
      <c r="L24" s="111">
        <v>15.597</v>
      </c>
      <c r="N24" s="111">
        <f>1-J24</f>
        <v>0.9</v>
      </c>
      <c r="O24" s="111">
        <v>869</v>
      </c>
      <c r="P24" s="111">
        <v>0.83899999999999997</v>
      </c>
    </row>
    <row r="25" spans="2:24">
      <c r="B25" s="105">
        <f t="shared" ref="B25:B33" si="6">0.1+B24</f>
        <v>0.2</v>
      </c>
      <c r="C25" s="106">
        <v>-26214</v>
      </c>
      <c r="D25" s="106">
        <v>-1.544</v>
      </c>
      <c r="F25" s="106">
        <f t="shared" ref="F25:F33" si="7">1-B25</f>
        <v>0.8</v>
      </c>
      <c r="G25" s="106">
        <v>-786</v>
      </c>
      <c r="H25" s="106">
        <v>0.52900000000000003</v>
      </c>
      <c r="J25" s="110">
        <f t="shared" ref="J25:J33" si="8">0.1+J24</f>
        <v>0.2</v>
      </c>
      <c r="K25" s="111">
        <v>868</v>
      </c>
      <c r="L25" s="111">
        <v>6.782</v>
      </c>
      <c r="N25" s="111">
        <f t="shared" ref="N25:N33" si="9">1-J25</f>
        <v>0.8</v>
      </c>
      <c r="O25" s="111">
        <v>2558</v>
      </c>
      <c r="P25" s="111">
        <v>2.343</v>
      </c>
    </row>
    <row r="26" spans="2:24">
      <c r="B26" s="105">
        <f t="shared" si="6"/>
        <v>0.30000000000000004</v>
      </c>
      <c r="C26" s="106">
        <v>-19399</v>
      </c>
      <c r="D26" s="106">
        <v>-1.597</v>
      </c>
      <c r="F26" s="106">
        <f t="shared" si="7"/>
        <v>0.7</v>
      </c>
      <c r="G26" s="106">
        <v>-3096</v>
      </c>
      <c r="H26" s="106">
        <v>0.53</v>
      </c>
      <c r="J26" s="110">
        <f t="shared" si="8"/>
        <v>0.30000000000000004</v>
      </c>
      <c r="K26" s="111">
        <v>-3413</v>
      </c>
      <c r="L26" s="111">
        <v>2.3780000000000001</v>
      </c>
      <c r="N26" s="111">
        <f t="shared" si="9"/>
        <v>0.7</v>
      </c>
      <c r="O26" s="111">
        <v>3925</v>
      </c>
      <c r="P26" s="111">
        <v>3.7690000000000001</v>
      </c>
    </row>
    <row r="27" spans="2:24">
      <c r="B27" s="105">
        <f t="shared" si="6"/>
        <v>0.4</v>
      </c>
      <c r="C27" s="106">
        <v>-12096</v>
      </c>
      <c r="D27" s="106">
        <v>-1.2110000000000001</v>
      </c>
      <c r="F27" s="106">
        <f t="shared" si="7"/>
        <v>0.6</v>
      </c>
      <c r="G27" s="106">
        <v>-7038</v>
      </c>
      <c r="H27" s="106">
        <v>0.32400000000000001</v>
      </c>
      <c r="J27" s="110">
        <f t="shared" si="8"/>
        <v>0.4</v>
      </c>
      <c r="K27" s="111">
        <v>-4275</v>
      </c>
      <c r="L27" s="111">
        <v>0.57599999999999996</v>
      </c>
      <c r="N27" s="111">
        <f t="shared" si="9"/>
        <v>0.6</v>
      </c>
      <c r="O27" s="111">
        <v>4325</v>
      </c>
      <c r="P27" s="111">
        <v>4.6950000000000003</v>
      </c>
    </row>
    <row r="28" spans="2:24">
      <c r="B28" s="105">
        <f t="shared" si="6"/>
        <v>0.5</v>
      </c>
      <c r="C28" s="106">
        <v>-6642</v>
      </c>
      <c r="D28" s="106">
        <v>-0.56699999999999995</v>
      </c>
      <c r="F28" s="106">
        <f t="shared" si="7"/>
        <v>0.5</v>
      </c>
      <c r="G28" s="106">
        <v>-11456</v>
      </c>
      <c r="H28" s="106">
        <v>-0.20599999999999999</v>
      </c>
      <c r="J28" s="110">
        <f t="shared" si="8"/>
        <v>0.5</v>
      </c>
      <c r="K28" s="111">
        <v>-3148</v>
      </c>
      <c r="L28" s="111">
        <v>0.33600000000000002</v>
      </c>
      <c r="N28" s="111">
        <f t="shared" si="9"/>
        <v>0.5</v>
      </c>
      <c r="O28" s="111">
        <v>3384</v>
      </c>
      <c r="P28" s="111">
        <v>4.8769999999999998</v>
      </c>
    </row>
    <row r="29" spans="2:24">
      <c r="B29" s="105">
        <f t="shared" si="6"/>
        <v>0.6</v>
      </c>
      <c r="C29" s="106">
        <v>-3266</v>
      </c>
      <c r="D29" s="106">
        <v>4.7E-2</v>
      </c>
      <c r="F29" s="106">
        <f t="shared" si="7"/>
        <v>0.4</v>
      </c>
      <c r="G29" s="106">
        <v>-15549</v>
      </c>
      <c r="H29" s="106">
        <v>-0.96299999999999997</v>
      </c>
      <c r="J29" s="110">
        <f t="shared" si="8"/>
        <v>0.6</v>
      </c>
      <c r="K29" s="111">
        <v>-1498</v>
      </c>
      <c r="L29" s="111">
        <v>0.64800000000000002</v>
      </c>
      <c r="N29" s="111">
        <f t="shared" si="9"/>
        <v>0.4</v>
      </c>
      <c r="O29" s="111">
        <v>1410</v>
      </c>
      <c r="P29" s="111">
        <v>4.5209999999999999</v>
      </c>
    </row>
    <row r="30" spans="2:24">
      <c r="B30" s="105">
        <f t="shared" si="6"/>
        <v>0.7</v>
      </c>
      <c r="C30" s="106">
        <v>-1346</v>
      </c>
      <c r="D30" s="108">
        <v>0.36099999999999999</v>
      </c>
      <c r="F30" s="106">
        <f t="shared" si="7"/>
        <v>0.30000000000000004</v>
      </c>
      <c r="G30" s="106">
        <v>-19065</v>
      </c>
      <c r="H30" s="106">
        <v>-1.524</v>
      </c>
      <c r="J30" s="110">
        <f t="shared" si="8"/>
        <v>0.7</v>
      </c>
      <c r="K30" s="111">
        <v>-630</v>
      </c>
      <c r="L30" s="113">
        <v>0.63</v>
      </c>
      <c r="N30" s="111">
        <f t="shared" si="9"/>
        <v>0.30000000000000004</v>
      </c>
      <c r="O30" s="111">
        <v>-135</v>
      </c>
      <c r="P30" s="113">
        <v>4.5999999999999996</v>
      </c>
    </row>
    <row r="31" spans="2:24">
      <c r="B31" s="105">
        <f t="shared" si="6"/>
        <v>0.79999999999999993</v>
      </c>
      <c r="C31" s="106">
        <v>-435</v>
      </c>
      <c r="D31" s="108">
        <v>0.36</v>
      </c>
      <c r="F31" s="106">
        <f t="shared" si="7"/>
        <v>0.20000000000000007</v>
      </c>
      <c r="G31" s="106">
        <v>-21751</v>
      </c>
      <c r="H31" s="106">
        <v>-1.4910000000000001</v>
      </c>
      <c r="J31" s="110">
        <f t="shared" si="8"/>
        <v>0.79999999999999993</v>
      </c>
      <c r="K31" s="111">
        <v>-180</v>
      </c>
      <c r="L31" s="113">
        <v>0.47199999999999998</v>
      </c>
      <c r="N31" s="111">
        <f t="shared" si="9"/>
        <v>0.20000000000000007</v>
      </c>
      <c r="O31" s="111">
        <v>-1428</v>
      </c>
      <c r="P31" s="111">
        <v>5.1180000000000003</v>
      </c>
    </row>
    <row r="32" spans="2:24">
      <c r="B32" s="105">
        <f t="shared" si="6"/>
        <v>0.89999999999999991</v>
      </c>
      <c r="C32" s="106">
        <v>-76</v>
      </c>
      <c r="D32" s="108">
        <v>0.20200000000000001</v>
      </c>
      <c r="F32" s="106">
        <f t="shared" si="7"/>
        <v>0.10000000000000009</v>
      </c>
      <c r="G32" s="106">
        <v>-23727</v>
      </c>
      <c r="H32" s="106">
        <v>-0.52700000000000002</v>
      </c>
      <c r="J32" s="110">
        <f t="shared" si="8"/>
        <v>0.89999999999999991</v>
      </c>
      <c r="K32" s="111">
        <v>-16</v>
      </c>
      <c r="L32" s="113">
        <v>0.23400000000000001</v>
      </c>
      <c r="N32" s="111">
        <f t="shared" si="9"/>
        <v>0.10000000000000009</v>
      </c>
      <c r="O32" s="111">
        <v>-2219</v>
      </c>
      <c r="P32" s="111">
        <v>6.601</v>
      </c>
    </row>
    <row r="33" spans="2:16">
      <c r="B33" s="105">
        <f t="shared" si="6"/>
        <v>0.99999999999999989</v>
      </c>
      <c r="C33" s="106">
        <v>0</v>
      </c>
      <c r="D33" s="106">
        <v>0</v>
      </c>
      <c r="F33" s="105">
        <f t="shared" si="7"/>
        <v>0</v>
      </c>
      <c r="G33" s="106">
        <v>-25037</v>
      </c>
      <c r="H33" s="107" t="s">
        <v>1592</v>
      </c>
      <c r="J33" s="110">
        <f t="shared" si="8"/>
        <v>0.99999999999999989</v>
      </c>
      <c r="K33" s="111">
        <v>0</v>
      </c>
      <c r="L33" s="111">
        <v>0</v>
      </c>
      <c r="N33" s="110">
        <f t="shared" si="9"/>
        <v>0</v>
      </c>
      <c r="O33" s="111">
        <v>-2508</v>
      </c>
      <c r="P33" s="112" t="s">
        <v>1592</v>
      </c>
    </row>
    <row r="36" spans="2:16">
      <c r="B36" s="130" t="s">
        <v>1618</v>
      </c>
    </row>
    <row r="37" spans="2:16">
      <c r="B37" s="130" t="s">
        <v>1619</v>
      </c>
    </row>
    <row r="38" spans="2:16" ht="22.5">
      <c r="B38" s="131"/>
      <c r="C38" s="132" t="s">
        <v>1629</v>
      </c>
      <c r="D38" s="132"/>
      <c r="E38" s="132"/>
      <c r="F38" s="132"/>
      <c r="G38" s="133" t="s">
        <v>1630</v>
      </c>
      <c r="H38" s="134"/>
    </row>
    <row r="39" spans="2:16">
      <c r="B39" s="131" t="s">
        <v>1620</v>
      </c>
      <c r="C39" s="132"/>
      <c r="D39" s="132"/>
      <c r="E39" s="132"/>
      <c r="F39" s="132"/>
      <c r="G39" s="131">
        <v>5100</v>
      </c>
      <c r="H39" s="134"/>
    </row>
    <row r="40" spans="2:16">
      <c r="B40" s="131" t="s">
        <v>1621</v>
      </c>
      <c r="C40" s="132"/>
      <c r="D40" s="132"/>
      <c r="E40" s="132"/>
      <c r="F40" s="132"/>
      <c r="G40" s="131">
        <v>-31100</v>
      </c>
      <c r="H40" s="134"/>
    </row>
    <row r="41" spans="2:16">
      <c r="B41" s="131" t="s">
        <v>1622</v>
      </c>
      <c r="C41" s="132"/>
      <c r="D41" s="132"/>
      <c r="E41" s="132"/>
      <c r="F41" s="132"/>
      <c r="G41" s="131">
        <v>0</v>
      </c>
      <c r="H41" s="134"/>
    </row>
    <row r="42" spans="2:16">
      <c r="B42" s="131" t="s">
        <v>1623</v>
      </c>
      <c r="C42" s="132"/>
      <c r="D42" s="132"/>
      <c r="E42" s="132"/>
      <c r="F42" s="132"/>
      <c r="G42" s="131">
        <v>5000</v>
      </c>
      <c r="H42" s="134"/>
    </row>
    <row r="43" spans="2:16">
      <c r="B43" s="131" t="s">
        <v>1631</v>
      </c>
      <c r="C43" s="132"/>
      <c r="D43" s="132"/>
      <c r="E43" s="132"/>
      <c r="F43" s="132"/>
      <c r="G43" s="131">
        <v>-10300</v>
      </c>
      <c r="H43" s="134"/>
    </row>
    <row r="44" spans="2:16">
      <c r="B44" s="131" t="s">
        <v>1624</v>
      </c>
      <c r="C44" s="132"/>
      <c r="D44" s="132"/>
      <c r="E44" s="132"/>
      <c r="F44" s="132"/>
      <c r="G44" s="131">
        <v>-28000</v>
      </c>
      <c r="H44" s="134"/>
    </row>
    <row r="45" spans="2:16">
      <c r="B45" s="131" t="s">
        <v>1625</v>
      </c>
      <c r="C45" s="132"/>
      <c r="D45" s="132"/>
      <c r="E45" s="132"/>
      <c r="F45" s="132"/>
      <c r="G45" s="131">
        <v>-31500</v>
      </c>
      <c r="H45" s="134"/>
    </row>
    <row r="46" spans="2:16">
      <c r="B46" s="131" t="s">
        <v>1626</v>
      </c>
      <c r="C46" s="132"/>
      <c r="D46" s="132"/>
      <c r="E46" s="132"/>
      <c r="F46" s="132"/>
      <c r="G46" s="131">
        <v>0</v>
      </c>
      <c r="H46" s="134"/>
    </row>
    <row r="47" spans="2:16">
      <c r="B47" s="131" t="s">
        <v>1627</v>
      </c>
      <c r="C47" s="132"/>
      <c r="D47" s="132"/>
      <c r="E47" s="132"/>
      <c r="F47" s="132"/>
      <c r="G47" s="131">
        <v>8000</v>
      </c>
      <c r="H47" s="134"/>
    </row>
    <row r="48" spans="2:16">
      <c r="B48" s="131" t="s">
        <v>1628</v>
      </c>
      <c r="C48" s="132"/>
      <c r="D48" s="132"/>
      <c r="E48" s="132"/>
      <c r="F48" s="132"/>
      <c r="G48" s="131">
        <v>-5000</v>
      </c>
      <c r="H48" s="134"/>
    </row>
  </sheetData>
  <mergeCells count="10">
    <mergeCell ref="R5:T5"/>
    <mergeCell ref="V5:X5"/>
    <mergeCell ref="B21:D21"/>
    <mergeCell ref="F21:H21"/>
    <mergeCell ref="J21:L21"/>
    <mergeCell ref="N21:P21"/>
    <mergeCell ref="B5:D5"/>
    <mergeCell ref="F5:H5"/>
    <mergeCell ref="J5:L5"/>
    <mergeCell ref="N5:P5"/>
  </mergeCells>
  <pageMargins left="0.511811024" right="0.511811024" top="0.78740157499999996" bottom="0.78740157499999996" header="0.31496062000000002" footer="0.31496062000000002"/>
  <pageSetup paperSize="9" orientation="portrait" r:id="rId1"/>
  <drawing r:id="rId2"/>
  <legacyDrawing r:id="rId3"/>
  <oleObjects>
    <mc:AlternateContent xmlns:mc="http://schemas.openxmlformats.org/markup-compatibility/2006">
      <mc:Choice Requires="x14">
        <oleObject progId="Equation.3" shapeId="3073" r:id="rId4">
          <objectPr defaultSize="0" autoPict="0" r:id="rId5">
            <anchor moveWithCells="1" sizeWithCells="1">
              <from>
                <xdr:col>11</xdr:col>
                <xdr:colOff>200025</xdr:colOff>
                <xdr:row>0</xdr:row>
                <xdr:rowOff>57150</xdr:rowOff>
              </from>
              <to>
                <xdr:col>18</xdr:col>
                <xdr:colOff>285750</xdr:colOff>
                <xdr:row>2</xdr:row>
                <xdr:rowOff>57150</xdr:rowOff>
              </to>
            </anchor>
          </objectPr>
        </oleObject>
      </mc:Choice>
      <mc:Fallback>
        <oleObject progId="Equation.3" shapeId="307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39"/>
  <sheetViews>
    <sheetView zoomScaleNormal="100" workbookViewId="0">
      <pane ySplit="2" topLeftCell="A16" activePane="bottomLeft" state="frozen"/>
      <selection activeCell="N17" sqref="N17"/>
      <selection pane="bottomLeft" activeCell="K30" sqref="K30"/>
    </sheetView>
  </sheetViews>
  <sheetFormatPr defaultColWidth="9.140625" defaultRowHeight="18"/>
  <cols>
    <col min="1" max="1" width="3.28515625" style="87" customWidth="1"/>
    <col min="2" max="2" width="45.7109375" style="87" customWidth="1"/>
    <col min="3" max="3" width="14.42578125" style="87" customWidth="1"/>
    <col min="4" max="4" width="16.7109375" style="87" customWidth="1"/>
    <col min="5" max="5" width="11.7109375" style="87" customWidth="1"/>
    <col min="6" max="6" width="12.7109375" style="87" customWidth="1"/>
    <col min="7" max="7" width="9.140625" style="87"/>
    <col min="8" max="8" width="12.28515625" style="87" bestFit="1" customWidth="1"/>
    <col min="9" max="9" width="19.140625" style="87" bestFit="1" customWidth="1"/>
    <col min="10" max="10" width="14" style="87" bestFit="1" customWidth="1"/>
    <col min="11" max="11" width="17.5703125" style="87" bestFit="1" customWidth="1"/>
    <col min="12" max="16384" width="9.140625" style="87"/>
  </cols>
  <sheetData>
    <row r="1" spans="2:9">
      <c r="B1" s="202" t="s">
        <v>1644</v>
      </c>
      <c r="C1" s="247" t="s">
        <v>1943</v>
      </c>
      <c r="D1" s="248"/>
      <c r="E1" s="249" t="s">
        <v>1946</v>
      </c>
      <c r="F1" s="249"/>
    </row>
    <row r="2" spans="2:9">
      <c r="B2" s="203" t="s">
        <v>1629</v>
      </c>
      <c r="C2" s="201" t="s">
        <v>1945</v>
      </c>
      <c r="D2" s="201" t="s">
        <v>1944</v>
      </c>
      <c r="E2" s="249"/>
      <c r="F2" s="249"/>
      <c r="G2" s="87" t="s">
        <v>1828</v>
      </c>
      <c r="H2" s="204" t="s">
        <v>1947</v>
      </c>
      <c r="I2" s="87" t="s">
        <v>47</v>
      </c>
    </row>
    <row r="3" spans="2:9" ht="18.75" thickBot="1">
      <c r="B3" s="194" t="s">
        <v>1645</v>
      </c>
      <c r="C3" s="196">
        <v>2580</v>
      </c>
      <c r="D3" s="197">
        <v>-2.76</v>
      </c>
      <c r="E3" s="198"/>
      <c r="F3" s="198">
        <v>660</v>
      </c>
      <c r="H3" s="87">
        <f t="shared" ref="H3:H66" si="0">C3+D3*G3</f>
        <v>2580</v>
      </c>
      <c r="I3" s="87" t="e">
        <f t="shared" ref="I3:I66" si="1">EXP(-H3/1.987/G3)</f>
        <v>#DIV/0!</v>
      </c>
    </row>
    <row r="4" spans="2:9" ht="18.75" thickBot="1">
      <c r="B4" s="194" t="s">
        <v>1646</v>
      </c>
      <c r="C4" s="196">
        <v>72810</v>
      </c>
      <c r="D4" s="197">
        <v>-26.17</v>
      </c>
      <c r="E4" s="198">
        <v>660</v>
      </c>
      <c r="F4" s="198">
        <v>2520</v>
      </c>
      <c r="H4" s="87">
        <f t="shared" si="0"/>
        <v>72810</v>
      </c>
      <c r="I4" s="87" t="e">
        <f t="shared" si="1"/>
        <v>#DIV/0!</v>
      </c>
    </row>
    <row r="5" spans="2:9" ht="21.75" thickBot="1">
      <c r="B5" s="194" t="s">
        <v>1865</v>
      </c>
      <c r="C5" s="196">
        <v>78170</v>
      </c>
      <c r="D5" s="197">
        <v>-27.61</v>
      </c>
      <c r="E5" s="198">
        <v>660</v>
      </c>
      <c r="F5" s="198">
        <v>2000</v>
      </c>
      <c r="H5" s="87">
        <f t="shared" si="0"/>
        <v>78170</v>
      </c>
      <c r="I5" s="87" t="e">
        <f t="shared" si="1"/>
        <v>#DIV/0!</v>
      </c>
    </row>
    <row r="6" spans="2:9" ht="21.75" thickBot="1">
      <c r="B6" s="194" t="s">
        <v>1866</v>
      </c>
      <c r="C6" s="196">
        <v>403260</v>
      </c>
      <c r="D6" s="197">
        <v>-78.11</v>
      </c>
      <c r="E6" s="198">
        <v>660</v>
      </c>
      <c r="F6" s="198">
        <v>2054</v>
      </c>
      <c r="H6" s="87">
        <f t="shared" si="0"/>
        <v>403260</v>
      </c>
      <c r="I6" s="87" t="e">
        <f t="shared" si="1"/>
        <v>#DIV/0!</v>
      </c>
    </row>
    <row r="7" spans="2:9" ht="18.75" thickBot="1">
      <c r="B7" s="194" t="s">
        <v>1647</v>
      </c>
      <c r="C7" s="196">
        <v>170520</v>
      </c>
      <c r="D7" s="197">
        <v>-37.159999999999997</v>
      </c>
      <c r="E7" s="198">
        <v>1750</v>
      </c>
      <c r="F7" s="198">
        <v>3800</v>
      </c>
      <c r="H7" s="87">
        <f t="shared" si="0"/>
        <v>170520</v>
      </c>
      <c r="I7" s="87" t="e">
        <f t="shared" si="1"/>
        <v>#DIV/0!</v>
      </c>
    </row>
    <row r="8" spans="2:9" ht="21.75" thickBot="1">
      <c r="B8" s="194" t="s">
        <v>1867</v>
      </c>
      <c r="C8" s="196">
        <v>21760</v>
      </c>
      <c r="D8" s="197">
        <v>-26.45</v>
      </c>
      <c r="E8" s="198">
        <v>500</v>
      </c>
      <c r="F8" s="198">
        <v>2000</v>
      </c>
      <c r="H8" s="87">
        <f t="shared" si="0"/>
        <v>21760</v>
      </c>
      <c r="I8" s="87" t="e">
        <f t="shared" si="1"/>
        <v>#DIV/0!</v>
      </c>
    </row>
    <row r="9" spans="2:9" ht="21.75" thickBot="1">
      <c r="B9" s="194" t="s">
        <v>1868</v>
      </c>
      <c r="C9" s="196">
        <v>27340</v>
      </c>
      <c r="D9" s="197">
        <v>20.5</v>
      </c>
      <c r="E9" s="198">
        <v>500</v>
      </c>
      <c r="F9" s="198">
        <v>2000</v>
      </c>
      <c r="H9" s="87">
        <f t="shared" si="0"/>
        <v>27340</v>
      </c>
      <c r="I9" s="87" t="e">
        <f t="shared" si="1"/>
        <v>#DIV/0!</v>
      </c>
    </row>
    <row r="10" spans="2:9" ht="21.75" thickBot="1">
      <c r="B10" s="194" t="s">
        <v>1869</v>
      </c>
      <c r="C10" s="196">
        <v>94490</v>
      </c>
      <c r="D10" s="197">
        <v>0.13</v>
      </c>
      <c r="E10" s="198">
        <v>500</v>
      </c>
      <c r="F10" s="198">
        <v>2000</v>
      </c>
      <c r="H10" s="87">
        <f t="shared" si="0"/>
        <v>94490</v>
      </c>
      <c r="I10" s="87" t="e">
        <f t="shared" si="1"/>
        <v>#DIV/0!</v>
      </c>
    </row>
    <row r="11" spans="2:9" ht="18.75" thickBot="1">
      <c r="B11" s="194" t="s">
        <v>1648</v>
      </c>
      <c r="C11" s="196">
        <v>2040</v>
      </c>
      <c r="D11" s="197">
        <v>-1.84</v>
      </c>
      <c r="E11" s="198"/>
      <c r="F11" s="198">
        <v>839</v>
      </c>
      <c r="H11" s="87">
        <f t="shared" si="0"/>
        <v>2040</v>
      </c>
      <c r="I11" s="87" t="e">
        <f t="shared" si="1"/>
        <v>#DIV/0!</v>
      </c>
    </row>
    <row r="12" spans="2:9" ht="18.75" thickBot="1">
      <c r="B12" s="194" t="s">
        <v>1649</v>
      </c>
      <c r="C12" s="196">
        <v>37720</v>
      </c>
      <c r="D12" s="197">
        <v>-20.82</v>
      </c>
      <c r="E12" s="198">
        <v>839</v>
      </c>
      <c r="F12" s="198">
        <v>1491</v>
      </c>
      <c r="H12" s="87">
        <f t="shared" si="0"/>
        <v>37720</v>
      </c>
      <c r="I12" s="87" t="e">
        <f t="shared" si="1"/>
        <v>#DIV/0!</v>
      </c>
    </row>
    <row r="13" spans="2:9" ht="21.75" thickBot="1">
      <c r="B13" s="194" t="s">
        <v>1870</v>
      </c>
      <c r="C13" s="196">
        <v>7100</v>
      </c>
      <c r="D13" s="197">
        <v>-4.2</v>
      </c>
      <c r="E13" s="198"/>
      <c r="F13" s="198">
        <v>1418</v>
      </c>
      <c r="H13" s="87">
        <f t="shared" si="0"/>
        <v>7100</v>
      </c>
      <c r="I13" s="87" t="e">
        <f t="shared" si="1"/>
        <v>#DIV/0!</v>
      </c>
    </row>
    <row r="14" spans="2:9" ht="21.75" thickBot="1">
      <c r="B14" s="194" t="s">
        <v>1871</v>
      </c>
      <c r="C14" s="196">
        <v>73780</v>
      </c>
      <c r="D14" s="197">
        <v>-26.29</v>
      </c>
      <c r="E14" s="198"/>
      <c r="F14" s="198">
        <v>2533</v>
      </c>
      <c r="H14" s="87">
        <f t="shared" si="0"/>
        <v>73780</v>
      </c>
      <c r="I14" s="87" t="e">
        <f t="shared" si="1"/>
        <v>#DIV/0!</v>
      </c>
    </row>
    <row r="15" spans="2:9" ht="21.75" thickBot="1">
      <c r="B15" s="194" t="s">
        <v>1872</v>
      </c>
      <c r="C15" s="196">
        <v>291400</v>
      </c>
      <c r="D15" s="197">
        <v>-38.79</v>
      </c>
      <c r="E15" s="198">
        <v>839</v>
      </c>
      <c r="F15" s="198">
        <v>1484</v>
      </c>
      <c r="H15" s="87">
        <f t="shared" si="0"/>
        <v>291400</v>
      </c>
      <c r="I15" s="87" t="e">
        <f t="shared" si="1"/>
        <v>#DIV/0!</v>
      </c>
    </row>
    <row r="16" spans="2:9" ht="21.75" thickBot="1">
      <c r="B16" s="194" t="s">
        <v>1873</v>
      </c>
      <c r="C16" s="196">
        <v>14400</v>
      </c>
      <c r="D16" s="197">
        <v>6.28</v>
      </c>
      <c r="E16" s="198">
        <v>839</v>
      </c>
      <c r="F16" s="198">
        <v>1484</v>
      </c>
      <c r="H16" s="87">
        <f t="shared" si="0"/>
        <v>14400</v>
      </c>
      <c r="I16" s="87" t="e">
        <f t="shared" si="1"/>
        <v>#DIV/0!</v>
      </c>
    </row>
    <row r="17" spans="2:11" ht="21.75" thickBot="1">
      <c r="B17" s="194" t="s">
        <v>1874</v>
      </c>
      <c r="C17" s="196">
        <v>38560</v>
      </c>
      <c r="D17" s="197">
        <v>-32.799999999999997</v>
      </c>
      <c r="E17" s="198">
        <v>700</v>
      </c>
      <c r="F17" s="198">
        <v>1200</v>
      </c>
      <c r="H17" s="87">
        <f t="shared" si="0"/>
        <v>38560</v>
      </c>
      <c r="I17" s="87" t="e">
        <f t="shared" si="1"/>
        <v>#DIV/0!</v>
      </c>
    </row>
    <row r="18" spans="2:11" ht="18.75" thickBot="1">
      <c r="B18" s="194" t="s">
        <v>1875</v>
      </c>
      <c r="C18" s="196">
        <v>36000</v>
      </c>
      <c r="D18" s="197">
        <v>-3.7</v>
      </c>
      <c r="E18" s="198">
        <v>25</v>
      </c>
      <c r="F18" s="198">
        <v>839</v>
      </c>
      <c r="H18" s="87">
        <f t="shared" si="0"/>
        <v>36000</v>
      </c>
      <c r="I18" s="87" t="e">
        <f t="shared" si="1"/>
        <v>#DIV/0!</v>
      </c>
    </row>
    <row r="19" spans="2:11" ht="21.75" thickBot="1">
      <c r="B19" s="194" t="s">
        <v>1876</v>
      </c>
      <c r="C19" s="196">
        <v>155000</v>
      </c>
      <c r="D19" s="197">
        <v>-51.7</v>
      </c>
      <c r="E19" s="198">
        <v>25</v>
      </c>
      <c r="F19" s="198">
        <v>839</v>
      </c>
      <c r="H19" s="87">
        <f t="shared" si="0"/>
        <v>155000</v>
      </c>
      <c r="I19" s="87" t="e">
        <f t="shared" si="1"/>
        <v>#DIV/0!</v>
      </c>
    </row>
    <row r="20" spans="2:11" ht="18.75" thickBot="1">
      <c r="B20" s="194" t="s">
        <v>1650</v>
      </c>
      <c r="C20" s="196">
        <v>19000</v>
      </c>
      <c r="D20" s="197">
        <v>-5.9</v>
      </c>
      <c r="E20" s="198"/>
      <c r="F20" s="198">
        <v>2927</v>
      </c>
      <c r="H20" s="87">
        <f t="shared" si="0"/>
        <v>19000</v>
      </c>
      <c r="I20" s="87" t="e">
        <f t="shared" si="1"/>
        <v>#DIV/0!</v>
      </c>
    </row>
    <row r="21" spans="2:11" ht="21.75" thickBot="1">
      <c r="B21" s="194" t="s">
        <v>1877</v>
      </c>
      <c r="C21" s="196">
        <v>153000</v>
      </c>
      <c r="D21" s="197">
        <v>-25.95</v>
      </c>
      <c r="E21" s="198">
        <v>839</v>
      </c>
      <c r="F21" s="198">
        <v>1484</v>
      </c>
      <c r="H21" s="87">
        <f t="shared" si="0"/>
        <v>153000</v>
      </c>
      <c r="I21" s="87" t="e">
        <f t="shared" si="1"/>
        <v>#DIV/0!</v>
      </c>
    </row>
    <row r="22" spans="2:11" ht="21.75" thickBot="1">
      <c r="B22" s="194" t="s">
        <v>1878</v>
      </c>
      <c r="C22" s="196">
        <v>131000</v>
      </c>
      <c r="D22" s="197">
        <v>-24.82</v>
      </c>
      <c r="E22" s="198">
        <v>839</v>
      </c>
      <c r="F22" s="198">
        <v>1484</v>
      </c>
      <c r="H22" s="87">
        <f t="shared" si="0"/>
        <v>131000</v>
      </c>
      <c r="I22" s="87" t="e">
        <f t="shared" si="1"/>
        <v>#DIV/0!</v>
      </c>
    </row>
    <row r="23" spans="2:11" ht="18.75" thickBot="1">
      <c r="B23" s="194" t="s">
        <v>1651</v>
      </c>
      <c r="C23" s="196">
        <v>4050</v>
      </c>
      <c r="D23" s="197">
        <v>-1.9</v>
      </c>
      <c r="E23" s="198"/>
      <c r="F23" s="198">
        <v>1857</v>
      </c>
      <c r="H23" s="87">
        <f t="shared" si="0"/>
        <v>4050</v>
      </c>
      <c r="I23" s="87" t="e">
        <f t="shared" si="1"/>
        <v>#DIV/0!</v>
      </c>
    </row>
    <row r="24" spans="2:11" ht="18.75" thickBot="1">
      <c r="B24" s="194" t="s">
        <v>1652</v>
      </c>
      <c r="C24" s="196">
        <v>83290</v>
      </c>
      <c r="D24" s="197">
        <v>-28.29</v>
      </c>
      <c r="E24" s="198">
        <v>1857</v>
      </c>
      <c r="F24" s="198">
        <v>2672</v>
      </c>
      <c r="H24" s="87">
        <f t="shared" si="0"/>
        <v>83290</v>
      </c>
      <c r="I24" s="87" t="e">
        <f t="shared" si="1"/>
        <v>#DIV/0!</v>
      </c>
    </row>
    <row r="25" spans="2:11" ht="21.75" thickBot="1">
      <c r="B25" s="194" t="s">
        <v>1879</v>
      </c>
      <c r="C25" s="196">
        <v>74000</v>
      </c>
      <c r="D25" s="197">
        <v>18.5</v>
      </c>
      <c r="E25" s="198">
        <v>25</v>
      </c>
      <c r="F25" s="198">
        <v>1500</v>
      </c>
      <c r="H25" s="87">
        <f t="shared" si="0"/>
        <v>74000</v>
      </c>
      <c r="I25" s="87" t="e">
        <f t="shared" si="1"/>
        <v>#DIV/0!</v>
      </c>
    </row>
    <row r="26" spans="2:11" ht="21.75" thickBot="1">
      <c r="B26" s="194" t="s">
        <v>1882</v>
      </c>
      <c r="C26" s="196">
        <v>265330</v>
      </c>
      <c r="D26" s="197">
        <v>-59.11</v>
      </c>
      <c r="E26" s="198">
        <v>900</v>
      </c>
      <c r="F26" s="198">
        <v>1650</v>
      </c>
      <c r="H26" s="87">
        <f t="shared" si="0"/>
        <v>265330</v>
      </c>
      <c r="I26" s="87" t="e">
        <f t="shared" si="1"/>
        <v>#DIV/0!</v>
      </c>
    </row>
    <row r="27" spans="2:11" ht="18.75" thickBot="1">
      <c r="B27" s="194" t="s">
        <v>1657</v>
      </c>
      <c r="C27" s="196">
        <v>3120</v>
      </c>
      <c r="D27" s="197">
        <v>-2.2999999999999998</v>
      </c>
      <c r="E27" s="198"/>
      <c r="F27" s="198">
        <v>1083</v>
      </c>
      <c r="H27" s="87">
        <f t="shared" si="0"/>
        <v>3120</v>
      </c>
      <c r="I27" s="87" t="e">
        <f t="shared" si="1"/>
        <v>#DIV/0!</v>
      </c>
    </row>
    <row r="28" spans="2:11" ht="18.75" thickBot="1">
      <c r="B28" s="194" t="s">
        <v>1658</v>
      </c>
      <c r="C28" s="196">
        <v>73650</v>
      </c>
      <c r="D28" s="197">
        <v>-26.02</v>
      </c>
      <c r="E28" s="198">
        <v>1083</v>
      </c>
      <c r="F28" s="198">
        <v>2563</v>
      </c>
      <c r="H28" s="87">
        <f t="shared" si="0"/>
        <v>73650</v>
      </c>
      <c r="I28" s="87" t="e">
        <f t="shared" si="1"/>
        <v>#DIV/0!</v>
      </c>
    </row>
    <row r="29" spans="2:11" ht="21.75" thickBot="1">
      <c r="B29" s="194" t="s">
        <v>1883</v>
      </c>
      <c r="C29" s="196">
        <v>40250</v>
      </c>
      <c r="D29" s="197">
        <v>-17.03</v>
      </c>
      <c r="E29" s="198">
        <v>25</v>
      </c>
      <c r="F29" s="198">
        <v>1083</v>
      </c>
      <c r="G29" s="87">
        <v>923</v>
      </c>
      <c r="H29" s="87">
        <f t="shared" si="0"/>
        <v>24531.309999999998</v>
      </c>
      <c r="I29" s="87">
        <f t="shared" si="1"/>
        <v>1.5521906433773305E-6</v>
      </c>
      <c r="J29" s="87">
        <f>1/I29</f>
        <v>644250.75893007079</v>
      </c>
      <c r="K29" s="87">
        <f>I29^2</f>
        <v>2.4092957933881311E-12</v>
      </c>
    </row>
    <row r="30" spans="2:11" ht="21.75" thickBot="1">
      <c r="B30" s="194" t="s">
        <v>1884</v>
      </c>
      <c r="C30" s="196">
        <v>13580</v>
      </c>
      <c r="D30" s="197">
        <v>-9</v>
      </c>
      <c r="E30" s="198"/>
      <c r="F30" s="198">
        <v>1236</v>
      </c>
      <c r="H30" s="87">
        <f t="shared" si="0"/>
        <v>13580</v>
      </c>
      <c r="I30" s="87" t="e">
        <f t="shared" si="1"/>
        <v>#DIV/0!</v>
      </c>
    </row>
    <row r="31" spans="2:11" ht="21.75" thickBot="1">
      <c r="B31" s="194" t="s">
        <v>1885</v>
      </c>
      <c r="C31" s="196">
        <v>28380</v>
      </c>
      <c r="D31" s="197">
        <v>-9.43</v>
      </c>
      <c r="E31" s="198">
        <v>1236</v>
      </c>
      <c r="F31" s="198">
        <v>2000</v>
      </c>
      <c r="H31" s="87">
        <f t="shared" si="0"/>
        <v>28380</v>
      </c>
      <c r="I31" s="87" t="e">
        <f t="shared" si="1"/>
        <v>#DIV/0!</v>
      </c>
    </row>
    <row r="32" spans="2:11" ht="21.75" thickBot="1">
      <c r="B32" s="194" t="s">
        <v>1886</v>
      </c>
      <c r="C32" s="196">
        <v>36390</v>
      </c>
      <c r="D32" s="197">
        <v>-20.399999999999999</v>
      </c>
      <c r="E32" s="198">
        <v>25</v>
      </c>
      <c r="F32" s="198">
        <v>1083</v>
      </c>
      <c r="H32" s="87">
        <f t="shared" ref="H32" si="2">C32+D32*G32</f>
        <v>36390</v>
      </c>
      <c r="I32" s="87" t="e">
        <f t="shared" ref="I32" si="3">EXP(-H32/1.987/G32)</f>
        <v>#DIV/0!</v>
      </c>
    </row>
    <row r="33" spans="2:9" ht="21.75" thickBot="1">
      <c r="B33" s="194" t="s">
        <v>1935</v>
      </c>
      <c r="C33" s="196">
        <v>33630</v>
      </c>
      <c r="D33" s="197">
        <v>-10.36</v>
      </c>
      <c r="E33" s="198">
        <v>25</v>
      </c>
      <c r="F33" s="198">
        <v>435</v>
      </c>
      <c r="H33" s="87">
        <f t="shared" si="0"/>
        <v>33630</v>
      </c>
      <c r="I33" s="87" t="e">
        <f t="shared" si="1"/>
        <v>#DIV/0!</v>
      </c>
    </row>
    <row r="34" spans="2:9" ht="21.75" thickBot="1">
      <c r="B34" s="194" t="s">
        <v>1936</v>
      </c>
      <c r="C34" s="196">
        <v>31500</v>
      </c>
      <c r="D34" s="197">
        <v>-7.36</v>
      </c>
      <c r="E34" s="198">
        <v>435</v>
      </c>
      <c r="F34" s="198">
        <v>1129</v>
      </c>
      <c r="H34" s="87">
        <f t="shared" si="0"/>
        <v>31500</v>
      </c>
      <c r="I34" s="87" t="e">
        <f t="shared" si="1"/>
        <v>#DIV/0!</v>
      </c>
    </row>
    <row r="35" spans="2:9" ht="21.75" thickBot="1">
      <c r="B35" s="194" t="s">
        <v>1937</v>
      </c>
      <c r="C35" s="196">
        <v>2150</v>
      </c>
      <c r="D35" s="197">
        <v>-1.53</v>
      </c>
      <c r="E35" s="198"/>
      <c r="F35" s="198">
        <v>1129</v>
      </c>
      <c r="H35" s="87">
        <f t="shared" si="0"/>
        <v>2150</v>
      </c>
      <c r="I35" s="87" t="e">
        <f t="shared" si="1"/>
        <v>#DIV/0!</v>
      </c>
    </row>
    <row r="36" spans="2:9" ht="21.75" thickBot="1">
      <c r="B36" s="194" t="s">
        <v>1887</v>
      </c>
      <c r="C36" s="196">
        <v>27630</v>
      </c>
      <c r="D36" s="197">
        <v>-18.18</v>
      </c>
      <c r="E36" s="198">
        <v>25</v>
      </c>
      <c r="F36" s="198">
        <v>43</v>
      </c>
      <c r="H36" s="87">
        <f t="shared" si="0"/>
        <v>27630</v>
      </c>
      <c r="I36" s="87" t="e">
        <f t="shared" si="1"/>
        <v>#DIV/0!</v>
      </c>
    </row>
    <row r="37" spans="2:9" ht="18.75" thickBot="1">
      <c r="B37" s="194" t="s">
        <v>1653</v>
      </c>
      <c r="C37" s="198">
        <v>3300</v>
      </c>
      <c r="D37" s="198">
        <v>-1.82</v>
      </c>
      <c r="E37" s="198"/>
      <c r="F37" s="198">
        <v>1536</v>
      </c>
      <c r="H37" s="87">
        <f t="shared" si="0"/>
        <v>3300</v>
      </c>
      <c r="I37" s="87" t="e">
        <f t="shared" si="1"/>
        <v>#DIV/0!</v>
      </c>
    </row>
    <row r="38" spans="2:9" ht="18.75" thickBot="1">
      <c r="B38" s="194" t="s">
        <v>1654</v>
      </c>
      <c r="C38" s="198">
        <v>86900</v>
      </c>
      <c r="D38" s="198">
        <v>-27.78</v>
      </c>
      <c r="E38" s="198">
        <v>1536</v>
      </c>
      <c r="F38" s="198">
        <v>2862</v>
      </c>
      <c r="H38" s="87">
        <f t="shared" si="0"/>
        <v>86900</v>
      </c>
      <c r="I38" s="87" t="e">
        <f t="shared" si="1"/>
        <v>#DIV/0!</v>
      </c>
    </row>
    <row r="39" spans="2:9" ht="21.75" thickBot="1">
      <c r="B39" s="194" t="s">
        <v>1888</v>
      </c>
      <c r="C39" s="196">
        <v>63030</v>
      </c>
      <c r="D39" s="197">
        <v>-15.38</v>
      </c>
      <c r="E39" s="198">
        <v>25</v>
      </c>
      <c r="F39" s="198">
        <v>1371</v>
      </c>
      <c r="H39" s="87">
        <f t="shared" si="0"/>
        <v>63030</v>
      </c>
      <c r="I39" s="87" t="e">
        <f t="shared" si="1"/>
        <v>#DIV/0!</v>
      </c>
    </row>
    <row r="40" spans="2:9" ht="18.75" thickBot="1">
      <c r="B40" s="194" t="s">
        <v>1656</v>
      </c>
      <c r="C40" s="196">
        <v>7490</v>
      </c>
      <c r="D40" s="197">
        <v>-4.54</v>
      </c>
      <c r="E40" s="198"/>
      <c r="F40" s="198">
        <v>1371</v>
      </c>
      <c r="H40" s="87">
        <f t="shared" si="0"/>
        <v>7490</v>
      </c>
      <c r="I40" s="87" t="e">
        <f t="shared" si="1"/>
        <v>#DIV/0!</v>
      </c>
    </row>
    <row r="41" spans="2:9" ht="21.75" thickBot="1">
      <c r="B41" s="194" t="s">
        <v>1889</v>
      </c>
      <c r="C41" s="196">
        <v>61200</v>
      </c>
      <c r="D41" s="198">
        <v>-12.83</v>
      </c>
      <c r="E41" s="198">
        <v>1371</v>
      </c>
      <c r="F41" s="198">
        <v>2000</v>
      </c>
      <c r="H41" s="87">
        <f t="shared" si="0"/>
        <v>61200</v>
      </c>
      <c r="I41" s="87" t="e">
        <f t="shared" si="1"/>
        <v>#DIV/0!</v>
      </c>
    </row>
    <row r="42" spans="2:9" ht="21.75" thickBot="1">
      <c r="B42" s="194" t="s">
        <v>1890</v>
      </c>
      <c r="C42" s="196">
        <v>263430</v>
      </c>
      <c r="D42" s="198">
        <v>-73.459999999999994</v>
      </c>
      <c r="E42" s="198">
        <v>25</v>
      </c>
      <c r="F42" s="198">
        <v>1597</v>
      </c>
      <c r="H42" s="87">
        <f t="shared" si="0"/>
        <v>263430</v>
      </c>
      <c r="I42" s="87" t="e">
        <f t="shared" si="1"/>
        <v>#DIV/0!</v>
      </c>
    </row>
    <row r="43" spans="2:9" ht="21.75" thickBot="1">
      <c r="B43" s="194" t="s">
        <v>1891</v>
      </c>
      <c r="C43" s="196">
        <v>194580</v>
      </c>
      <c r="D43" s="198">
        <v>-59.91</v>
      </c>
      <c r="E43" s="198">
        <v>25</v>
      </c>
      <c r="F43" s="198">
        <v>1500</v>
      </c>
      <c r="H43" s="87">
        <f t="shared" si="0"/>
        <v>194580</v>
      </c>
      <c r="I43" s="87" t="e">
        <f t="shared" si="1"/>
        <v>#DIV/0!</v>
      </c>
    </row>
    <row r="44" spans="2:9" ht="21.75" thickBot="1">
      <c r="B44" s="194" t="s">
        <v>1892</v>
      </c>
      <c r="C44" s="196">
        <v>9820</v>
      </c>
      <c r="D44" s="197">
        <v>-26.32</v>
      </c>
      <c r="E44" s="198"/>
      <c r="F44" s="198">
        <v>100</v>
      </c>
      <c r="H44" s="87">
        <f t="shared" si="0"/>
        <v>9820</v>
      </c>
      <c r="I44" s="87" t="e">
        <f t="shared" si="1"/>
        <v>#DIV/0!</v>
      </c>
    </row>
    <row r="45" spans="2:9" ht="21.75" thickBot="1">
      <c r="B45" s="194" t="s">
        <v>1893</v>
      </c>
      <c r="C45" s="196">
        <v>59150</v>
      </c>
      <c r="D45" s="197">
        <v>-13.35</v>
      </c>
      <c r="E45" s="198">
        <v>25</v>
      </c>
      <c r="F45" s="198">
        <v>2000</v>
      </c>
      <c r="H45" s="87">
        <f t="shared" si="0"/>
        <v>59150</v>
      </c>
      <c r="I45" s="87" t="e">
        <f t="shared" si="1"/>
        <v>#DIV/0!</v>
      </c>
    </row>
    <row r="46" spans="2:9" ht="21.75" thickBot="1">
      <c r="B46" s="194" t="s">
        <v>1894</v>
      </c>
      <c r="C46" s="196">
        <v>21900</v>
      </c>
      <c r="D46" s="197">
        <v>-12.09</v>
      </c>
      <c r="E46" s="198">
        <v>25</v>
      </c>
      <c r="F46" s="198">
        <v>2000</v>
      </c>
      <c r="H46" s="87">
        <f t="shared" si="0"/>
        <v>21900</v>
      </c>
      <c r="I46" s="87" t="e">
        <f t="shared" si="1"/>
        <v>#DIV/0!</v>
      </c>
    </row>
    <row r="47" spans="2:9" ht="18.75" thickBot="1">
      <c r="B47" s="194" t="s">
        <v>1659</v>
      </c>
      <c r="C47" s="196">
        <v>2140</v>
      </c>
      <c r="D47" s="197">
        <v>-2.3199999999999998</v>
      </c>
      <c r="E47" s="198"/>
      <c r="F47" s="198">
        <v>649</v>
      </c>
      <c r="H47" s="87">
        <f t="shared" si="0"/>
        <v>2140</v>
      </c>
      <c r="I47" s="87" t="e">
        <f t="shared" si="1"/>
        <v>#DIV/0!</v>
      </c>
    </row>
    <row r="48" spans="2:9" ht="18.75" thickBot="1">
      <c r="B48" s="194" t="s">
        <v>1660</v>
      </c>
      <c r="C48" s="196">
        <v>30970</v>
      </c>
      <c r="D48" s="197">
        <v>-22.74</v>
      </c>
      <c r="E48" s="198">
        <v>649</v>
      </c>
      <c r="F48" s="198">
        <v>1090</v>
      </c>
      <c r="H48" s="87">
        <f t="shared" si="0"/>
        <v>30970</v>
      </c>
      <c r="I48" s="87" t="e">
        <f t="shared" si="1"/>
        <v>#DIV/0!</v>
      </c>
    </row>
    <row r="49" spans="2:9" ht="21.75" thickBot="1">
      <c r="B49" s="194" t="s">
        <v>1895</v>
      </c>
      <c r="C49" s="196">
        <v>27800</v>
      </c>
      <c r="D49" s="197">
        <v>-41.45</v>
      </c>
      <c r="E49" s="198">
        <v>25</v>
      </c>
      <c r="F49" s="198">
        <v>402</v>
      </c>
      <c r="H49" s="87">
        <f t="shared" si="0"/>
        <v>27800</v>
      </c>
      <c r="I49" s="87" t="e">
        <f t="shared" si="1"/>
        <v>#DIV/0!</v>
      </c>
    </row>
    <row r="50" spans="2:9" ht="21.75" thickBot="1">
      <c r="B50" s="194" t="s">
        <v>1896</v>
      </c>
      <c r="C50" s="196">
        <v>143630</v>
      </c>
      <c r="D50" s="197">
        <v>-25.71</v>
      </c>
      <c r="E50" s="198">
        <v>25</v>
      </c>
      <c r="F50" s="198">
        <v>649</v>
      </c>
      <c r="H50" s="87">
        <f t="shared" si="0"/>
        <v>143630</v>
      </c>
      <c r="I50" s="87" t="e">
        <f t="shared" si="1"/>
        <v>#DIV/0!</v>
      </c>
    </row>
    <row r="51" spans="2:9" ht="21.75" thickBot="1">
      <c r="B51" s="194" t="s">
        <v>1897</v>
      </c>
      <c r="C51" s="196">
        <v>174380</v>
      </c>
      <c r="D51" s="197">
        <v>-48.77</v>
      </c>
      <c r="E51" s="198">
        <v>1090</v>
      </c>
      <c r="F51" s="198">
        <v>2000</v>
      </c>
      <c r="H51" s="87">
        <f t="shared" si="0"/>
        <v>174380</v>
      </c>
      <c r="I51" s="87" t="e">
        <f t="shared" si="1"/>
        <v>#DIV/0!</v>
      </c>
    </row>
    <row r="52" spans="2:9" ht="21.75" thickBot="1">
      <c r="B52" s="194" t="s">
        <v>1898</v>
      </c>
      <c r="C52" s="196">
        <v>97900</v>
      </c>
      <c r="D52" s="197">
        <v>-22.56</v>
      </c>
      <c r="E52" s="198">
        <v>25</v>
      </c>
      <c r="F52" s="198">
        <v>649</v>
      </c>
      <c r="H52" s="87">
        <f t="shared" si="0"/>
        <v>97900</v>
      </c>
      <c r="I52" s="87" t="e">
        <f t="shared" si="1"/>
        <v>#DIV/0!</v>
      </c>
    </row>
    <row r="53" spans="2:9" ht="21.75" thickBot="1">
      <c r="B53" s="194" t="s">
        <v>1899</v>
      </c>
      <c r="C53" s="196">
        <v>129000</v>
      </c>
      <c r="D53" s="197">
        <v>-46.14</v>
      </c>
      <c r="E53" s="198">
        <v>1090</v>
      </c>
      <c r="F53" s="198">
        <v>1700</v>
      </c>
      <c r="H53" s="87">
        <f t="shared" si="0"/>
        <v>129000</v>
      </c>
      <c r="I53" s="87" t="e">
        <f t="shared" si="1"/>
        <v>#DIV/0!</v>
      </c>
    </row>
    <row r="54" spans="2:9" ht="18.75" thickBot="1">
      <c r="B54" s="194" t="s">
        <v>1661</v>
      </c>
      <c r="C54" s="196">
        <v>2900</v>
      </c>
      <c r="D54" s="197">
        <v>-1.9</v>
      </c>
      <c r="E54" s="198"/>
      <c r="F54" s="198">
        <v>1244</v>
      </c>
      <c r="H54" s="87">
        <f t="shared" si="0"/>
        <v>2900</v>
      </c>
      <c r="I54" s="87" t="e">
        <f t="shared" si="1"/>
        <v>#DIV/0!</v>
      </c>
    </row>
    <row r="55" spans="2:9" ht="18.75" thickBot="1">
      <c r="B55" s="194" t="s">
        <v>1662</v>
      </c>
      <c r="C55" s="196">
        <v>56350</v>
      </c>
      <c r="D55" s="197">
        <v>-24.18</v>
      </c>
      <c r="E55" s="198">
        <v>1244</v>
      </c>
      <c r="F55" s="198">
        <v>2062</v>
      </c>
      <c r="H55" s="87">
        <f t="shared" si="0"/>
        <v>56350</v>
      </c>
      <c r="I55" s="87" t="e">
        <f t="shared" si="1"/>
        <v>#DIV/0!</v>
      </c>
    </row>
    <row r="56" spans="2:9" ht="21.75" thickBot="1">
      <c r="B56" s="194" t="s">
        <v>1900</v>
      </c>
      <c r="C56" s="196">
        <v>92940</v>
      </c>
      <c r="D56" s="197">
        <v>-18.239999999999998</v>
      </c>
      <c r="E56" s="198">
        <v>25</v>
      </c>
      <c r="F56" s="198">
        <v>1244</v>
      </c>
      <c r="H56" s="87">
        <f t="shared" si="0"/>
        <v>92940</v>
      </c>
      <c r="I56" s="87" t="e">
        <f t="shared" si="1"/>
        <v>#DIV/0!</v>
      </c>
    </row>
    <row r="57" spans="2:9" ht="21.75" thickBot="1">
      <c r="B57" s="194" t="s">
        <v>1901</v>
      </c>
      <c r="C57" s="196">
        <v>331000</v>
      </c>
      <c r="D57" s="197">
        <v>-82.32</v>
      </c>
      <c r="E57" s="198">
        <v>25</v>
      </c>
      <c r="F57" s="198">
        <v>1244</v>
      </c>
      <c r="H57" s="87">
        <f t="shared" si="0"/>
        <v>331000</v>
      </c>
      <c r="I57" s="87" t="e">
        <f t="shared" si="1"/>
        <v>#DIV/0!</v>
      </c>
    </row>
    <row r="58" spans="2:9" ht="21.75" thickBot="1">
      <c r="B58" s="194" t="s">
        <v>1902</v>
      </c>
      <c r="C58" s="196">
        <v>55500</v>
      </c>
      <c r="D58" s="197">
        <v>-27.96</v>
      </c>
      <c r="E58" s="198">
        <v>925</v>
      </c>
      <c r="F58" s="198">
        <v>1540</v>
      </c>
      <c r="H58" s="87">
        <f t="shared" si="0"/>
        <v>55500</v>
      </c>
      <c r="I58" s="87" t="e">
        <f t="shared" si="1"/>
        <v>#DIV/0!</v>
      </c>
    </row>
    <row r="59" spans="2:9" ht="21.75" thickBot="1">
      <c r="B59" s="194" t="s">
        <v>1903</v>
      </c>
      <c r="C59" s="196">
        <v>228000</v>
      </c>
      <c r="D59" s="197">
        <v>-61</v>
      </c>
      <c r="E59" s="198">
        <v>25</v>
      </c>
      <c r="F59" s="198">
        <v>1244</v>
      </c>
      <c r="H59" s="87">
        <f t="shared" si="0"/>
        <v>228000</v>
      </c>
      <c r="I59" s="87" t="e">
        <f t="shared" si="1"/>
        <v>#DIV/0!</v>
      </c>
    </row>
    <row r="60" spans="2:9" ht="21.75" thickBot="1">
      <c r="B60" s="194" t="s">
        <v>1904</v>
      </c>
      <c r="C60" s="196">
        <v>8380</v>
      </c>
      <c r="D60" s="197">
        <v>-6.71</v>
      </c>
      <c r="E60" s="198">
        <v>800</v>
      </c>
      <c r="F60" s="198">
        <v>1000</v>
      </c>
      <c r="H60" s="87">
        <f t="shared" si="0"/>
        <v>8380</v>
      </c>
      <c r="I60" s="87" t="e">
        <f t="shared" si="1"/>
        <v>#DIV/0!</v>
      </c>
    </row>
    <row r="61" spans="2:9" ht="21.75" thickBot="1">
      <c r="B61" s="194" t="s">
        <v>1905</v>
      </c>
      <c r="C61" s="196">
        <v>124000</v>
      </c>
      <c r="D61" s="197">
        <v>-43.26</v>
      </c>
      <c r="E61" s="198">
        <v>25</v>
      </c>
      <c r="F61" s="198">
        <v>510</v>
      </c>
      <c r="H61" s="87">
        <f t="shared" si="0"/>
        <v>124000</v>
      </c>
      <c r="I61" s="87" t="e">
        <f t="shared" si="1"/>
        <v>#DIV/0!</v>
      </c>
    </row>
    <row r="62" spans="2:9" ht="18.75" thickBot="1">
      <c r="B62" s="194" t="s">
        <v>1663</v>
      </c>
      <c r="C62" s="196">
        <v>6240</v>
      </c>
      <c r="D62" s="197">
        <v>-3.46</v>
      </c>
      <c r="E62" s="198"/>
      <c r="F62" s="198">
        <v>1530</v>
      </c>
      <c r="H62" s="87">
        <f t="shared" si="0"/>
        <v>6240</v>
      </c>
      <c r="I62" s="87" t="e">
        <f t="shared" si="1"/>
        <v>#DIV/0!</v>
      </c>
    </row>
    <row r="63" spans="2:9" ht="21.75" thickBot="1">
      <c r="B63" s="194" t="s">
        <v>1906</v>
      </c>
      <c r="C63" s="196">
        <v>70870</v>
      </c>
      <c r="D63" s="197">
        <v>-18.34</v>
      </c>
      <c r="E63" s="198">
        <v>700</v>
      </c>
      <c r="F63" s="198">
        <v>1200</v>
      </c>
      <c r="H63" s="87">
        <f t="shared" si="0"/>
        <v>70870</v>
      </c>
      <c r="I63" s="87" t="e">
        <f t="shared" si="1"/>
        <v>#DIV/0!</v>
      </c>
    </row>
    <row r="64" spans="2:9" ht="18.75" thickBot="1">
      <c r="B64" s="194" t="s">
        <v>1682</v>
      </c>
      <c r="C64" s="196">
        <v>6650</v>
      </c>
      <c r="D64" s="197">
        <v>-2.2999999999999998</v>
      </c>
      <c r="E64" s="198"/>
      <c r="F64" s="198">
        <v>2620</v>
      </c>
      <c r="H64" s="87">
        <f t="shared" si="0"/>
        <v>6650</v>
      </c>
      <c r="I64" s="87" t="e">
        <f t="shared" si="1"/>
        <v>#DIV/0!</v>
      </c>
    </row>
    <row r="65" spans="2:9" ht="18.75" thickBot="1">
      <c r="B65" s="194" t="s">
        <v>1683</v>
      </c>
      <c r="C65" s="196">
        <v>141200</v>
      </c>
      <c r="D65" s="197">
        <v>-28.73</v>
      </c>
      <c r="E65" s="198">
        <v>2620</v>
      </c>
      <c r="F65" s="198">
        <v>4640</v>
      </c>
      <c r="H65" s="87">
        <f t="shared" si="0"/>
        <v>141200</v>
      </c>
      <c r="I65" s="87" t="e">
        <f t="shared" si="1"/>
        <v>#DIV/0!</v>
      </c>
    </row>
    <row r="66" spans="2:9" ht="21.75" thickBot="1">
      <c r="B66" s="194" t="s">
        <v>1907</v>
      </c>
      <c r="C66" s="196">
        <v>11400</v>
      </c>
      <c r="D66" s="197">
        <v>-10.8</v>
      </c>
      <c r="E66" s="198"/>
      <c r="F66" s="198">
        <v>795</v>
      </c>
      <c r="H66" s="87">
        <f t="shared" si="0"/>
        <v>11400</v>
      </c>
      <c r="I66" s="87" t="e">
        <f t="shared" si="1"/>
        <v>#DIV/0!</v>
      </c>
    </row>
    <row r="67" spans="2:9" ht="21.75" thickBot="1">
      <c r="B67" s="194" t="s">
        <v>1908</v>
      </c>
      <c r="C67" s="196">
        <v>176900</v>
      </c>
      <c r="D67" s="197">
        <v>-58.97</v>
      </c>
      <c r="E67" s="198">
        <v>25</v>
      </c>
      <c r="F67" s="198">
        <v>795</v>
      </c>
      <c r="H67" s="87">
        <f t="shared" ref="H67:H118" si="4">C67+D67*G67</f>
        <v>176900</v>
      </c>
      <c r="I67" s="87" t="e">
        <f t="shared" ref="I67:I118" si="5">EXP(-H67/1.987/G67)</f>
        <v>#DIV/0!</v>
      </c>
    </row>
    <row r="68" spans="2:9" ht="21.75" thickBot="1">
      <c r="B68" s="194" t="s">
        <v>1909</v>
      </c>
      <c r="C68" s="196">
        <v>86000</v>
      </c>
      <c r="D68" s="197">
        <v>-14.2</v>
      </c>
      <c r="E68" s="198">
        <v>25</v>
      </c>
      <c r="F68" s="198">
        <v>2000</v>
      </c>
      <c r="H68" s="87">
        <f t="shared" si="4"/>
        <v>86000</v>
      </c>
      <c r="I68" s="87" t="e">
        <f t="shared" si="5"/>
        <v>#DIV/0!</v>
      </c>
    </row>
    <row r="69" spans="2:9" ht="21.75" thickBot="1">
      <c r="B69" s="194" t="s">
        <v>1910</v>
      </c>
      <c r="C69" s="196">
        <v>12840</v>
      </c>
      <c r="D69" s="197">
        <v>-27.85</v>
      </c>
      <c r="E69" s="198">
        <v>25</v>
      </c>
      <c r="F69" s="198">
        <v>2000</v>
      </c>
      <c r="H69" s="87">
        <f t="shared" si="4"/>
        <v>12840</v>
      </c>
      <c r="I69" s="87" t="e">
        <f t="shared" si="5"/>
        <v>#DIV/0!</v>
      </c>
    </row>
    <row r="70" spans="2:9" ht="21.75" thickBot="1">
      <c r="B70" s="194" t="s">
        <v>1911</v>
      </c>
      <c r="C70" s="198">
        <v>-21610</v>
      </c>
      <c r="D70" s="198">
        <v>3.03</v>
      </c>
      <c r="E70" s="198">
        <v>25</v>
      </c>
      <c r="F70" s="198">
        <v>2000</v>
      </c>
      <c r="H70" s="87">
        <f t="shared" si="4"/>
        <v>-21610</v>
      </c>
      <c r="I70" s="87" t="e">
        <f t="shared" si="5"/>
        <v>#DIV/0!</v>
      </c>
    </row>
    <row r="71" spans="2:9" ht="21.75" thickBot="1">
      <c r="B71" s="194" t="s">
        <v>1912</v>
      </c>
      <c r="C71" s="196">
        <v>-7720</v>
      </c>
      <c r="D71" s="197">
        <v>-15.14</v>
      </c>
      <c r="E71" s="198">
        <v>25</v>
      </c>
      <c r="F71" s="198">
        <v>2000</v>
      </c>
      <c r="H71" s="87">
        <f t="shared" si="4"/>
        <v>-7720</v>
      </c>
      <c r="I71" s="87" t="e">
        <f t="shared" si="5"/>
        <v>#DIV/0!</v>
      </c>
    </row>
    <row r="72" spans="2:9" ht="18.75" thickBot="1">
      <c r="B72" s="194" t="s">
        <v>1664</v>
      </c>
      <c r="C72" s="196">
        <v>6430</v>
      </c>
      <c r="D72" s="197">
        <v>-2.34</v>
      </c>
      <c r="E72" s="198"/>
      <c r="F72" s="198">
        <v>2477</v>
      </c>
      <c r="H72" s="87">
        <f t="shared" si="4"/>
        <v>6430</v>
      </c>
      <c r="I72" s="87" t="e">
        <f t="shared" si="5"/>
        <v>#DIV/0!</v>
      </c>
    </row>
    <row r="73" spans="2:9" ht="18.75" thickBot="1">
      <c r="B73" s="194" t="s">
        <v>1665</v>
      </c>
      <c r="C73" s="196">
        <v>164890</v>
      </c>
      <c r="D73" s="197">
        <v>-32.11</v>
      </c>
      <c r="E73" s="198">
        <v>2477</v>
      </c>
      <c r="F73" s="198">
        <v>4863</v>
      </c>
      <c r="H73" s="87">
        <f t="shared" si="4"/>
        <v>164890</v>
      </c>
      <c r="I73" s="87" t="e">
        <f t="shared" si="5"/>
        <v>#DIV/0!</v>
      </c>
    </row>
    <row r="74" spans="2:9" ht="21.75" thickBot="1">
      <c r="B74" s="194" t="s">
        <v>1913</v>
      </c>
      <c r="C74" s="196">
        <v>24920</v>
      </c>
      <c r="D74" s="197">
        <v>-13.96</v>
      </c>
      <c r="E74" s="198"/>
      <c r="F74" s="198">
        <v>1512</v>
      </c>
      <c r="H74" s="87">
        <f t="shared" si="4"/>
        <v>24920</v>
      </c>
      <c r="I74" s="87" t="e">
        <f t="shared" si="5"/>
        <v>#DIV/0!</v>
      </c>
    </row>
    <row r="75" spans="2:9" ht="21.75" thickBot="1">
      <c r="B75" s="194" t="s">
        <v>1914</v>
      </c>
      <c r="C75" s="196">
        <v>451300</v>
      </c>
      <c r="D75" s="197">
        <v>-100.31</v>
      </c>
      <c r="E75" s="198">
        <v>25</v>
      </c>
      <c r="F75" s="198">
        <v>1512</v>
      </c>
      <c r="H75" s="87">
        <f t="shared" si="4"/>
        <v>451300</v>
      </c>
      <c r="I75" s="87" t="e">
        <f t="shared" si="5"/>
        <v>#DIV/0!</v>
      </c>
    </row>
    <row r="76" spans="2:9" ht="18.75" thickBot="1">
      <c r="B76" s="194" t="s">
        <v>1666</v>
      </c>
      <c r="C76" s="196">
        <v>4180</v>
      </c>
      <c r="D76" s="197">
        <v>-2.42</v>
      </c>
      <c r="E76" s="198"/>
      <c r="F76" s="198">
        <v>1453</v>
      </c>
      <c r="H76" s="87">
        <f t="shared" si="4"/>
        <v>4180</v>
      </c>
      <c r="I76" s="87" t="e">
        <f t="shared" si="5"/>
        <v>#DIV/0!</v>
      </c>
    </row>
    <row r="77" spans="2:9" ht="18.75" thickBot="1">
      <c r="B77" s="194" t="s">
        <v>1667</v>
      </c>
      <c r="C77" s="196">
        <v>92250</v>
      </c>
      <c r="D77" s="197">
        <v>-29.02</v>
      </c>
      <c r="E77" s="198">
        <v>1453</v>
      </c>
      <c r="F77" s="198">
        <v>2914</v>
      </c>
      <c r="H77" s="87">
        <f t="shared" si="4"/>
        <v>92250</v>
      </c>
      <c r="I77" s="87" t="e">
        <f t="shared" si="5"/>
        <v>#DIV/0!</v>
      </c>
    </row>
    <row r="78" spans="2:9" ht="21.75" thickBot="1">
      <c r="B78" s="194" t="s">
        <v>1915</v>
      </c>
      <c r="C78" s="196">
        <v>56310</v>
      </c>
      <c r="D78" s="197">
        <v>-20.57</v>
      </c>
      <c r="E78" s="198">
        <v>25</v>
      </c>
      <c r="F78" s="198">
        <v>1984</v>
      </c>
      <c r="H78" s="87">
        <f t="shared" si="4"/>
        <v>56310</v>
      </c>
      <c r="I78" s="87" t="e">
        <f t="shared" si="5"/>
        <v>#DIV/0!</v>
      </c>
    </row>
    <row r="79" spans="2:9" ht="18.75" thickBot="1">
      <c r="B79" s="194" t="s">
        <v>1686</v>
      </c>
      <c r="C79" s="196">
        <v>13000</v>
      </c>
      <c r="D79" s="197">
        <v>-5.84</v>
      </c>
      <c r="E79" s="198"/>
      <c r="F79" s="198"/>
      <c r="H79" s="87">
        <f t="shared" si="4"/>
        <v>13000</v>
      </c>
      <c r="I79" s="87" t="e">
        <f t="shared" si="5"/>
        <v>#DIV/0!</v>
      </c>
    </row>
    <row r="80" spans="2:9" ht="21.75" thickBot="1">
      <c r="B80" s="194" t="s">
        <v>1916</v>
      </c>
      <c r="C80" s="196">
        <v>377150</v>
      </c>
      <c r="D80" s="197">
        <v>-120.8</v>
      </c>
      <c r="E80" s="198">
        <v>358</v>
      </c>
      <c r="F80" s="198">
        <v>1700</v>
      </c>
      <c r="H80" s="87">
        <f t="shared" si="4"/>
        <v>377150</v>
      </c>
      <c r="I80" s="87" t="e">
        <f t="shared" si="5"/>
        <v>#DIV/0!</v>
      </c>
    </row>
    <row r="81" spans="2:11" ht="21.75" thickBot="1">
      <c r="B81" s="194" t="s">
        <v>1917</v>
      </c>
      <c r="C81" s="196">
        <v>754300</v>
      </c>
      <c r="D81" s="197">
        <v>-241.6</v>
      </c>
      <c r="E81" s="198">
        <v>358</v>
      </c>
      <c r="F81" s="198">
        <v>1700</v>
      </c>
      <c r="H81" s="87">
        <f t="shared" si="4"/>
        <v>754300</v>
      </c>
      <c r="I81" s="87" t="e">
        <f t="shared" si="5"/>
        <v>#DIV/0!</v>
      </c>
    </row>
    <row r="82" spans="2:11" ht="18.75" thickBot="1">
      <c r="B82" s="194" t="s">
        <v>1668</v>
      </c>
      <c r="C82" s="196">
        <v>1150</v>
      </c>
      <c r="D82" s="197">
        <v>-1.91</v>
      </c>
      <c r="E82" s="198"/>
      <c r="F82" s="198">
        <v>328</v>
      </c>
      <c r="H82" s="87">
        <f t="shared" si="4"/>
        <v>1150</v>
      </c>
      <c r="I82" s="87" t="e">
        <f t="shared" si="5"/>
        <v>#DIV/0!</v>
      </c>
    </row>
    <row r="83" spans="2:11" ht="18.75" thickBot="1">
      <c r="B83" s="194" t="s">
        <v>1669</v>
      </c>
      <c r="C83" s="196">
        <v>43490</v>
      </c>
      <c r="D83" s="197">
        <v>-21.54</v>
      </c>
      <c r="E83" s="198">
        <v>328</v>
      </c>
      <c r="F83" s="198">
        <v>1750</v>
      </c>
      <c r="H83" s="87">
        <f t="shared" si="4"/>
        <v>43490</v>
      </c>
      <c r="I83" s="87" t="e">
        <f t="shared" si="5"/>
        <v>#DIV/0!</v>
      </c>
    </row>
    <row r="84" spans="2:11" ht="18.75" thickBot="1">
      <c r="B84" s="194" t="s">
        <v>1880</v>
      </c>
      <c r="C84" s="196">
        <v>6570</v>
      </c>
      <c r="D84" s="197">
        <v>-5.67</v>
      </c>
      <c r="E84" s="198"/>
      <c r="F84" s="198">
        <v>885</v>
      </c>
      <c r="H84" s="87">
        <f t="shared" si="4"/>
        <v>6570</v>
      </c>
      <c r="I84" s="87" t="e">
        <f t="shared" si="5"/>
        <v>#DIV/0!</v>
      </c>
    </row>
    <row r="85" spans="2:11" ht="21.75" thickBot="1">
      <c r="B85" s="194" t="s">
        <v>1918</v>
      </c>
      <c r="C85" s="196">
        <v>43300</v>
      </c>
      <c r="D85" s="197">
        <v>-16.260000000000002</v>
      </c>
      <c r="E85" s="198">
        <v>885</v>
      </c>
      <c r="F85" s="198">
        <v>1535</v>
      </c>
      <c r="H85" s="87">
        <f t="shared" si="4"/>
        <v>43300</v>
      </c>
      <c r="I85" s="87" t="e">
        <f t="shared" si="5"/>
        <v>#DIV/0!</v>
      </c>
    </row>
    <row r="86" spans="2:11" ht="18.75" thickBot="1">
      <c r="B86" s="194" t="s">
        <v>1881</v>
      </c>
      <c r="C86" s="196">
        <v>4500</v>
      </c>
      <c r="D86" s="197">
        <v>-3.79</v>
      </c>
      <c r="E86" s="198"/>
      <c r="F86" s="198">
        <v>1113</v>
      </c>
      <c r="H86" s="87">
        <f t="shared" si="4"/>
        <v>4500</v>
      </c>
      <c r="I86" s="87" t="e">
        <f t="shared" si="5"/>
        <v>#DIV/0!</v>
      </c>
    </row>
    <row r="87" spans="2:11" ht="21.75" thickBot="1">
      <c r="B87" s="194" t="s">
        <v>1919</v>
      </c>
      <c r="C87" s="196">
        <v>39000</v>
      </c>
      <c r="D87" s="197">
        <v>-21.04</v>
      </c>
      <c r="E87" s="198">
        <v>328</v>
      </c>
      <c r="F87" s="198">
        <v>1113</v>
      </c>
      <c r="H87" s="87">
        <f t="shared" si="4"/>
        <v>39000</v>
      </c>
      <c r="I87" s="87" t="e">
        <f t="shared" si="5"/>
        <v>#DIV/0!</v>
      </c>
    </row>
    <row r="88" spans="2:11" ht="18.75" thickBot="1">
      <c r="B88" s="194" t="s">
        <v>1670</v>
      </c>
      <c r="C88" s="196">
        <v>410</v>
      </c>
      <c r="D88" s="197">
        <v>-1.06</v>
      </c>
      <c r="E88" s="198"/>
      <c r="F88" s="198">
        <v>115</v>
      </c>
      <c r="H88" s="87">
        <f t="shared" si="4"/>
        <v>410</v>
      </c>
      <c r="I88" s="87" t="e">
        <f t="shared" si="5"/>
        <v>#DIV/0!</v>
      </c>
    </row>
    <row r="89" spans="2:11" ht="21.75" thickBot="1">
      <c r="B89" s="194" t="s">
        <v>1920</v>
      </c>
      <c r="C89" s="196">
        <v>14000</v>
      </c>
      <c r="D89" s="197">
        <v>-16.32</v>
      </c>
      <c r="E89" s="198">
        <v>115</v>
      </c>
      <c r="F89" s="198">
        <v>445</v>
      </c>
      <c r="H89" s="87">
        <f t="shared" si="4"/>
        <v>14000</v>
      </c>
      <c r="I89" s="87" t="e">
        <f t="shared" si="5"/>
        <v>#DIV/0!</v>
      </c>
    </row>
    <row r="90" spans="2:11" ht="21.75" thickBot="1">
      <c r="B90" s="194" t="s">
        <v>1921</v>
      </c>
      <c r="C90" s="196">
        <v>13810</v>
      </c>
      <c r="D90" s="197">
        <v>1.19</v>
      </c>
      <c r="E90" s="198">
        <v>445</v>
      </c>
      <c r="F90" s="198">
        <v>2000</v>
      </c>
      <c r="H90" s="87">
        <f t="shared" si="4"/>
        <v>13810</v>
      </c>
      <c r="I90" s="87" t="e">
        <f t="shared" si="5"/>
        <v>#DIV/0!</v>
      </c>
      <c r="J90" s="139"/>
      <c r="K90" s="139"/>
    </row>
    <row r="91" spans="2:11" ht="21.75" thickBot="1">
      <c r="B91" s="194" t="s">
        <v>1922</v>
      </c>
      <c r="C91" s="196">
        <v>86440</v>
      </c>
      <c r="D91" s="197">
        <v>-17.37</v>
      </c>
      <c r="E91" s="198">
        <v>445</v>
      </c>
      <c r="F91" s="198">
        <v>2000</v>
      </c>
      <c r="H91" s="87">
        <f t="shared" si="4"/>
        <v>86440</v>
      </c>
      <c r="I91" s="87" t="e">
        <f t="shared" si="5"/>
        <v>#DIV/0!</v>
      </c>
      <c r="J91" s="139"/>
      <c r="K91" s="139"/>
    </row>
    <row r="92" spans="2:11" ht="21.75" thickBot="1">
      <c r="B92" s="194" t="s">
        <v>1923</v>
      </c>
      <c r="C92" s="198">
        <v>109440</v>
      </c>
      <c r="D92" s="198">
        <v>-39.04</v>
      </c>
      <c r="E92" s="198">
        <v>445</v>
      </c>
      <c r="F92" s="198">
        <v>2000</v>
      </c>
      <c r="H92" s="87">
        <f t="shared" si="4"/>
        <v>109440</v>
      </c>
      <c r="I92" s="87" t="e">
        <f t="shared" si="5"/>
        <v>#DIV/0!</v>
      </c>
      <c r="J92" s="139"/>
      <c r="K92" s="139"/>
    </row>
    <row r="93" spans="2:11" ht="18.75" thickBot="1">
      <c r="B93" s="194" t="s">
        <v>1671</v>
      </c>
      <c r="C93" s="196">
        <v>12080</v>
      </c>
      <c r="D93" s="197">
        <v>-7.17</v>
      </c>
      <c r="E93" s="198"/>
      <c r="F93" s="198">
        <v>1412</v>
      </c>
      <c r="H93" s="87">
        <f t="shared" si="4"/>
        <v>12080</v>
      </c>
      <c r="I93" s="87" t="e">
        <f t="shared" si="5"/>
        <v>#DIV/0!</v>
      </c>
    </row>
    <row r="94" spans="2:11" ht="18.75" thickBot="1">
      <c r="B94" s="194" t="s">
        <v>1672</v>
      </c>
      <c r="C94" s="196">
        <v>94500</v>
      </c>
      <c r="D94" s="197">
        <v>-26.62</v>
      </c>
      <c r="E94" s="198">
        <v>1412</v>
      </c>
      <c r="F94" s="198">
        <v>3280</v>
      </c>
      <c r="H94" s="87">
        <f t="shared" si="4"/>
        <v>94500</v>
      </c>
      <c r="I94" s="87" t="e">
        <f t="shared" si="5"/>
        <v>#DIV/0!</v>
      </c>
    </row>
    <row r="95" spans="2:11" ht="21.75" thickBot="1">
      <c r="B95" s="194" t="s">
        <v>1924</v>
      </c>
      <c r="C95" s="196">
        <v>24900</v>
      </c>
      <c r="D95" s="197">
        <v>19.72</v>
      </c>
      <c r="E95" s="198">
        <v>25</v>
      </c>
      <c r="F95" s="198">
        <v>1412</v>
      </c>
      <c r="H95" s="87">
        <f t="shared" si="4"/>
        <v>24900</v>
      </c>
      <c r="I95" s="87" t="e">
        <f t="shared" si="5"/>
        <v>#DIV/0!</v>
      </c>
    </row>
    <row r="96" spans="2:11" ht="21.75" thickBot="1">
      <c r="B96" s="194" t="s">
        <v>1939</v>
      </c>
      <c r="C96" s="196">
        <v>1840</v>
      </c>
      <c r="D96" s="197">
        <v>-1.08</v>
      </c>
      <c r="E96" s="198"/>
      <c r="F96" s="198">
        <v>1423</v>
      </c>
      <c r="H96" s="87">
        <f t="shared" si="4"/>
        <v>1840</v>
      </c>
      <c r="I96" s="87" t="e">
        <f t="shared" si="5"/>
        <v>#DIV/0!</v>
      </c>
    </row>
    <row r="97" spans="2:9" ht="21.75" thickBot="1">
      <c r="B97" s="194" t="s">
        <v>1941</v>
      </c>
      <c r="C97" s="196">
        <v>216800</v>
      </c>
      <c r="D97" s="197">
        <v>-42</v>
      </c>
      <c r="E97" s="198">
        <v>25</v>
      </c>
      <c r="F97" s="198">
        <v>1412</v>
      </c>
      <c r="H97" s="87">
        <f t="shared" si="4"/>
        <v>216800</v>
      </c>
      <c r="I97" s="87" t="e">
        <f t="shared" si="5"/>
        <v>#DIV/0!</v>
      </c>
    </row>
    <row r="98" spans="2:9" ht="21.75" thickBot="1">
      <c r="B98" s="194" t="s">
        <v>1940</v>
      </c>
      <c r="C98" s="196">
        <v>2290</v>
      </c>
      <c r="D98" s="197">
        <v>-1.1499999999999999</v>
      </c>
      <c r="E98" s="198"/>
      <c r="F98" s="198">
        <v>1723</v>
      </c>
      <c r="H98" s="87">
        <f t="shared" si="4"/>
        <v>2290</v>
      </c>
      <c r="I98" s="87" t="e">
        <f t="shared" si="5"/>
        <v>#DIV/0!</v>
      </c>
    </row>
    <row r="99" spans="2:9" ht="21.75" thickBot="1">
      <c r="B99" s="194" t="s">
        <v>1942</v>
      </c>
      <c r="C99" s="196">
        <v>216500</v>
      </c>
      <c r="D99" s="197">
        <v>-41.95</v>
      </c>
      <c r="E99" s="198">
        <v>25</v>
      </c>
      <c r="F99" s="198">
        <v>1412</v>
      </c>
      <c r="H99" s="87">
        <f t="shared" si="4"/>
        <v>216500</v>
      </c>
      <c r="I99" s="87" t="e">
        <f t="shared" si="5"/>
        <v>#DIV/0!</v>
      </c>
    </row>
    <row r="100" spans="2:9" ht="18.75" thickBot="1">
      <c r="B100" s="194" t="s">
        <v>1673</v>
      </c>
      <c r="C100" s="196">
        <v>1680</v>
      </c>
      <c r="D100" s="197">
        <v>-3.33</v>
      </c>
      <c r="E100" s="198"/>
      <c r="F100" s="198">
        <v>232</v>
      </c>
      <c r="H100" s="87">
        <f t="shared" si="4"/>
        <v>1680</v>
      </c>
      <c r="I100" s="87" t="e">
        <f t="shared" si="5"/>
        <v>#DIV/0!</v>
      </c>
    </row>
    <row r="101" spans="2:9" ht="18.75" thickBot="1">
      <c r="B101" s="194" t="s">
        <v>1674</v>
      </c>
      <c r="C101" s="196">
        <v>70740</v>
      </c>
      <c r="D101" s="197">
        <v>-24.59</v>
      </c>
      <c r="E101" s="198">
        <v>232</v>
      </c>
      <c r="F101" s="198">
        <v>2603</v>
      </c>
      <c r="H101" s="87">
        <f t="shared" si="4"/>
        <v>70740</v>
      </c>
      <c r="I101" s="87" t="e">
        <f t="shared" si="5"/>
        <v>#DIV/0!</v>
      </c>
    </row>
    <row r="102" spans="2:9" ht="21.75" thickBot="1">
      <c r="B102" s="194" t="s">
        <v>1925</v>
      </c>
      <c r="C102" s="196">
        <v>-1500</v>
      </c>
      <c r="D102" s="197">
        <v>12.17</v>
      </c>
      <c r="E102" s="198">
        <v>232</v>
      </c>
      <c r="F102" s="198">
        <v>1700</v>
      </c>
      <c r="H102" s="87">
        <f t="shared" si="4"/>
        <v>-1500</v>
      </c>
      <c r="I102" s="87" t="e">
        <f t="shared" si="5"/>
        <v>#DIV/0!</v>
      </c>
    </row>
    <row r="103" spans="2:9" ht="21.75" thickBot="1">
      <c r="B103" s="194" t="s">
        <v>1926</v>
      </c>
      <c r="C103" s="196">
        <v>137400</v>
      </c>
      <c r="D103" s="197">
        <v>-47.41</v>
      </c>
      <c r="E103" s="198">
        <v>232</v>
      </c>
      <c r="F103" s="198">
        <v>1630</v>
      </c>
      <c r="H103" s="87">
        <f t="shared" si="4"/>
        <v>137400</v>
      </c>
      <c r="I103" s="87" t="e">
        <f t="shared" si="5"/>
        <v>#DIV/0!</v>
      </c>
    </row>
    <row r="104" spans="2:9" ht="18.75" thickBot="1">
      <c r="B104" s="194" t="s">
        <v>1675</v>
      </c>
      <c r="C104" s="196">
        <v>3700</v>
      </c>
      <c r="D104" s="197">
        <v>-1.9</v>
      </c>
      <c r="E104" s="198"/>
      <c r="F104" s="198">
        <v>1670</v>
      </c>
      <c r="H104" s="87">
        <f t="shared" si="4"/>
        <v>3700</v>
      </c>
      <c r="I104" s="87" t="e">
        <f t="shared" si="5"/>
        <v>#DIV/0!</v>
      </c>
    </row>
    <row r="105" spans="2:9" ht="18.75" thickBot="1">
      <c r="B105" s="194" t="s">
        <v>1676</v>
      </c>
      <c r="C105" s="196">
        <v>102000</v>
      </c>
      <c r="D105" s="197">
        <v>-28.68</v>
      </c>
      <c r="E105" s="198">
        <v>1670</v>
      </c>
      <c r="F105" s="198">
        <v>3290</v>
      </c>
      <c r="H105" s="87">
        <f t="shared" si="4"/>
        <v>102000</v>
      </c>
      <c r="I105" s="87" t="e">
        <f t="shared" si="5"/>
        <v>#DIV/0!</v>
      </c>
    </row>
    <row r="106" spans="2:9" ht="18.75" thickBot="1">
      <c r="B106" s="194" t="s">
        <v>1677</v>
      </c>
      <c r="C106" s="196">
        <v>44160</v>
      </c>
      <c r="D106" s="197">
        <v>-3</v>
      </c>
      <c r="E106" s="198">
        <v>25</v>
      </c>
      <c r="F106" s="198">
        <v>1670</v>
      </c>
      <c r="H106" s="87">
        <f t="shared" si="4"/>
        <v>44160</v>
      </c>
      <c r="I106" s="87" t="e">
        <f t="shared" si="5"/>
        <v>#DIV/0!</v>
      </c>
    </row>
    <row r="107" spans="2:9" ht="21.75" thickBot="1">
      <c r="B107" s="194" t="s">
        <v>1927</v>
      </c>
      <c r="C107" s="196">
        <v>80380</v>
      </c>
      <c r="D107" s="197">
        <v>-22.29</v>
      </c>
      <c r="E107" s="198">
        <v>25</v>
      </c>
      <c r="F107" s="198">
        <v>1670</v>
      </c>
      <c r="H107" s="87">
        <f t="shared" si="4"/>
        <v>80380</v>
      </c>
      <c r="I107" s="87" t="e">
        <f t="shared" si="5"/>
        <v>#DIV/0!</v>
      </c>
    </row>
    <row r="108" spans="2:9" ht="21.75" thickBot="1">
      <c r="B108" s="194" t="s">
        <v>1928</v>
      </c>
      <c r="C108" s="196">
        <v>123000</v>
      </c>
      <c r="D108" s="197">
        <v>-17.7</v>
      </c>
      <c r="E108" s="198">
        <v>25</v>
      </c>
      <c r="F108" s="198">
        <v>1670</v>
      </c>
      <c r="H108" s="87">
        <f t="shared" si="4"/>
        <v>123000</v>
      </c>
      <c r="I108" s="87" t="e">
        <f t="shared" si="5"/>
        <v>#DIV/0!</v>
      </c>
    </row>
    <row r="109" spans="2:9" ht="21.75" thickBot="1">
      <c r="B109" s="194" t="s">
        <v>1938</v>
      </c>
      <c r="C109" s="196">
        <v>224900</v>
      </c>
      <c r="D109" s="197">
        <v>-42.44</v>
      </c>
      <c r="E109" s="198">
        <v>25</v>
      </c>
      <c r="F109" s="198">
        <v>1670</v>
      </c>
      <c r="H109" s="87">
        <f t="shared" si="4"/>
        <v>224900</v>
      </c>
      <c r="I109" s="87" t="e">
        <f t="shared" si="5"/>
        <v>#DIV/0!</v>
      </c>
    </row>
    <row r="110" spans="2:9" ht="18.75" thickBot="1">
      <c r="B110" s="194" t="s">
        <v>1678</v>
      </c>
      <c r="C110" s="196">
        <v>1750</v>
      </c>
      <c r="D110" s="197">
        <v>-2.5299999999999998</v>
      </c>
      <c r="E110" s="198"/>
      <c r="F110" s="198">
        <v>420</v>
      </c>
      <c r="H110" s="87">
        <f t="shared" si="4"/>
        <v>1750</v>
      </c>
      <c r="I110" s="87" t="e">
        <f t="shared" si="5"/>
        <v>#DIV/0!</v>
      </c>
    </row>
    <row r="111" spans="2:9" ht="18.75" thickBot="1">
      <c r="B111" s="194" t="s">
        <v>1679</v>
      </c>
      <c r="C111" s="196">
        <v>28230</v>
      </c>
      <c r="D111" s="197">
        <v>-23.96</v>
      </c>
      <c r="E111" s="198">
        <v>420</v>
      </c>
      <c r="F111" s="198">
        <v>907</v>
      </c>
      <c r="H111" s="87">
        <f t="shared" si="4"/>
        <v>28230</v>
      </c>
      <c r="I111" s="87" t="e">
        <f t="shared" si="5"/>
        <v>#DIV/0!</v>
      </c>
    </row>
    <row r="112" spans="2:9" ht="21.75" thickBot="1">
      <c r="B112" s="194" t="s">
        <v>1929</v>
      </c>
      <c r="C112" s="196">
        <v>110000</v>
      </c>
      <c r="D112" s="197">
        <v>-47.4</v>
      </c>
      <c r="E112" s="198">
        <v>907</v>
      </c>
      <c r="F112" s="198">
        <v>1700</v>
      </c>
      <c r="H112" s="87">
        <f t="shared" si="4"/>
        <v>110000</v>
      </c>
      <c r="I112" s="87" t="e">
        <f t="shared" si="5"/>
        <v>#DIV/0!</v>
      </c>
    </row>
    <row r="113" spans="2:9" ht="21.75" thickBot="1">
      <c r="B113" s="194" t="s">
        <v>1930</v>
      </c>
      <c r="C113" s="198">
        <v>66400</v>
      </c>
      <c r="D113" s="198">
        <v>-25.8</v>
      </c>
      <c r="E113" s="198">
        <v>420</v>
      </c>
      <c r="F113" s="198">
        <v>907</v>
      </c>
      <c r="H113" s="87">
        <f t="shared" si="4"/>
        <v>66400</v>
      </c>
      <c r="I113" s="87" t="e">
        <f t="shared" si="5"/>
        <v>#DIV/0!</v>
      </c>
    </row>
    <row r="114" spans="2:9" ht="21.75" thickBot="1">
      <c r="B114" s="194" t="s">
        <v>1931</v>
      </c>
      <c r="C114" s="196">
        <v>-1200</v>
      </c>
      <c r="D114" s="198">
        <v>-7.3</v>
      </c>
      <c r="E114" s="198">
        <v>1182</v>
      </c>
      <c r="F114" s="198">
        <v>1700</v>
      </c>
      <c r="H114" s="87">
        <f t="shared" si="4"/>
        <v>-1200</v>
      </c>
      <c r="I114" s="87" t="e">
        <f t="shared" si="5"/>
        <v>#DIV/0!</v>
      </c>
    </row>
    <row r="115" spans="2:9" ht="18.75" thickBot="1">
      <c r="B115" s="194" t="s">
        <v>1680</v>
      </c>
      <c r="C115" s="196">
        <v>5000</v>
      </c>
      <c r="D115" s="198">
        <v>-2.35</v>
      </c>
      <c r="E115" s="198"/>
      <c r="F115" s="198">
        <v>1852</v>
      </c>
      <c r="H115" s="87">
        <f t="shared" si="4"/>
        <v>5000</v>
      </c>
      <c r="I115" s="87" t="e">
        <f t="shared" si="5"/>
        <v>#DIV/0!</v>
      </c>
    </row>
    <row r="116" spans="2:9" ht="18.75" thickBot="1">
      <c r="B116" s="194" t="s">
        <v>1681</v>
      </c>
      <c r="C116" s="196">
        <v>138550</v>
      </c>
      <c r="D116" s="198">
        <v>-29.59</v>
      </c>
      <c r="E116" s="198">
        <v>1852</v>
      </c>
      <c r="F116" s="198">
        <v>4410</v>
      </c>
      <c r="H116" s="87">
        <f t="shared" si="4"/>
        <v>138550</v>
      </c>
      <c r="I116" s="87" t="e">
        <f t="shared" si="5"/>
        <v>#DIV/0!</v>
      </c>
    </row>
    <row r="117" spans="2:9" ht="21.75" thickBot="1">
      <c r="B117" s="194" t="s">
        <v>1932</v>
      </c>
      <c r="C117" s="196">
        <v>20800</v>
      </c>
      <c r="D117" s="198">
        <v>-7.05</v>
      </c>
      <c r="E117" s="198"/>
      <c r="F117" s="198">
        <v>2680</v>
      </c>
      <c r="H117" s="87">
        <f t="shared" si="4"/>
        <v>20800</v>
      </c>
      <c r="I117" s="87" t="e">
        <f t="shared" si="5"/>
        <v>#DIV/0!</v>
      </c>
    </row>
    <row r="118" spans="2:9" ht="21.75" thickBot="1">
      <c r="B118" s="194" t="s">
        <v>1933</v>
      </c>
      <c r="C118" s="196">
        <v>261000</v>
      </c>
      <c r="D118" s="198">
        <v>-43.9</v>
      </c>
      <c r="E118" s="198">
        <v>25</v>
      </c>
      <c r="F118" s="198">
        <v>1850</v>
      </c>
      <c r="H118" s="87">
        <f t="shared" si="4"/>
        <v>261000</v>
      </c>
      <c r="I118" s="87" t="e">
        <f t="shared" si="5"/>
        <v>#DIV/0!</v>
      </c>
    </row>
    <row r="119" spans="2:9" ht="18.75" thickBot="1">
      <c r="B119" s="195"/>
      <c r="C119" s="196"/>
      <c r="D119" s="198"/>
      <c r="E119" s="198"/>
      <c r="F119" s="198"/>
    </row>
    <row r="120" spans="2:9" s="139" customFormat="1" ht="19.5" thickBot="1">
      <c r="B120" s="195"/>
      <c r="C120" s="199"/>
      <c r="D120" s="200"/>
      <c r="E120" s="200"/>
      <c r="F120" s="200"/>
      <c r="I120" s="87"/>
    </row>
    <row r="121" spans="2:9" s="139" customFormat="1" ht="19.5" thickBot="1">
      <c r="B121" s="195"/>
      <c r="C121" s="199"/>
      <c r="D121" s="200"/>
      <c r="E121" s="200"/>
      <c r="F121" s="200"/>
      <c r="I121" s="87"/>
    </row>
    <row r="122" spans="2:9" s="139" customFormat="1" ht="19.5" thickBot="1">
      <c r="B122" s="195"/>
      <c r="C122" s="199"/>
      <c r="D122" s="200"/>
      <c r="E122" s="200"/>
      <c r="F122" s="200"/>
      <c r="I122" s="87"/>
    </row>
    <row r="123" spans="2:9" s="139" customFormat="1" ht="19.5" thickBot="1">
      <c r="B123" s="195"/>
      <c r="C123" s="199"/>
      <c r="D123" s="200"/>
      <c r="E123" s="200"/>
      <c r="F123" s="200"/>
      <c r="I123" s="87"/>
    </row>
    <row r="124" spans="2:9" s="139" customFormat="1" ht="19.5" thickBot="1">
      <c r="B124" s="195"/>
      <c r="C124" s="199"/>
      <c r="D124" s="200"/>
      <c r="E124" s="200"/>
      <c r="F124" s="200"/>
      <c r="I124" s="87"/>
    </row>
    <row r="125" spans="2:9" s="139" customFormat="1" ht="19.5" thickBot="1">
      <c r="B125" s="195"/>
      <c r="C125" s="200"/>
      <c r="D125" s="200"/>
      <c r="E125" s="200"/>
      <c r="F125" s="200"/>
      <c r="I125" s="87"/>
    </row>
    <row r="126" spans="2:9" s="139" customFormat="1" ht="19.5" thickBot="1">
      <c r="B126" s="195"/>
      <c r="C126" s="200"/>
      <c r="D126" s="200"/>
      <c r="E126" s="200"/>
      <c r="F126" s="200"/>
      <c r="I126" s="87"/>
    </row>
    <row r="127" spans="2:9" s="139" customFormat="1" ht="19.5" thickBot="1">
      <c r="B127" s="195"/>
      <c r="C127" s="200"/>
      <c r="D127" s="200"/>
      <c r="E127" s="200"/>
      <c r="F127" s="200"/>
      <c r="I127" s="87"/>
    </row>
    <row r="128" spans="2:9" s="139" customFormat="1" ht="19.5" thickBot="1">
      <c r="B128" s="195"/>
      <c r="C128" s="200"/>
      <c r="D128" s="200"/>
      <c r="E128" s="200"/>
      <c r="F128" s="200"/>
      <c r="I128" s="87"/>
    </row>
    <row r="129" spans="2:9" s="139" customFormat="1" ht="19.5" thickBot="1">
      <c r="B129" s="195"/>
      <c r="C129" s="200"/>
      <c r="D129" s="200"/>
      <c r="E129" s="200"/>
      <c r="F129" s="200"/>
      <c r="I129" s="87"/>
    </row>
    <row r="130" spans="2:9" s="139" customFormat="1" ht="19.5" thickBot="1">
      <c r="B130" s="195"/>
      <c r="C130" s="200"/>
      <c r="D130" s="200"/>
      <c r="E130" s="200"/>
      <c r="F130" s="200"/>
      <c r="I130" s="87"/>
    </row>
    <row r="131" spans="2:9" s="139" customFormat="1" ht="19.5" thickBot="1">
      <c r="B131" s="195"/>
      <c r="C131" s="200"/>
      <c r="D131" s="200"/>
      <c r="E131" s="200"/>
      <c r="F131" s="200"/>
      <c r="I131" s="87"/>
    </row>
    <row r="132" spans="2:9" s="139" customFormat="1" ht="19.5" thickBot="1">
      <c r="B132" s="195"/>
      <c r="C132" s="200"/>
      <c r="D132" s="200"/>
      <c r="E132" s="200"/>
      <c r="F132" s="200"/>
      <c r="I132" s="87"/>
    </row>
    <row r="133" spans="2:9" s="139" customFormat="1" ht="19.5" thickBot="1">
      <c r="B133" s="195"/>
      <c r="C133" s="200"/>
      <c r="D133" s="200"/>
      <c r="E133" s="200"/>
      <c r="F133" s="200"/>
      <c r="I133" s="87"/>
    </row>
    <row r="134" spans="2:9" s="139" customFormat="1" ht="19.5" thickBot="1">
      <c r="B134" s="195"/>
      <c r="C134" s="200"/>
      <c r="D134" s="200"/>
      <c r="E134" s="200"/>
      <c r="F134" s="200"/>
      <c r="I134" s="87"/>
    </row>
    <row r="135" spans="2:9" s="139" customFormat="1" ht="19.5" thickBot="1">
      <c r="B135" s="195"/>
      <c r="C135" s="200"/>
      <c r="D135" s="200"/>
      <c r="E135" s="200"/>
      <c r="F135" s="200"/>
      <c r="I135" s="87"/>
    </row>
    <row r="136" spans="2:9" s="139" customFormat="1" ht="19.5" thickBot="1">
      <c r="B136" s="195"/>
      <c r="C136" s="200"/>
      <c r="D136" s="200"/>
      <c r="E136" s="200"/>
      <c r="F136" s="200"/>
      <c r="I136" s="87"/>
    </row>
    <row r="137" spans="2:9" s="139" customFormat="1" ht="19.5" thickBot="1">
      <c r="B137" s="195"/>
      <c r="C137" s="200"/>
      <c r="D137" s="200"/>
      <c r="E137" s="200"/>
      <c r="F137" s="200"/>
      <c r="I137" s="87"/>
    </row>
    <row r="138" spans="2:9" s="139" customFormat="1" ht="19.5" thickBot="1">
      <c r="B138" s="195"/>
      <c r="C138" s="200"/>
      <c r="D138" s="200"/>
      <c r="E138" s="200"/>
      <c r="F138" s="200"/>
      <c r="I138" s="87"/>
    </row>
    <row r="139" spans="2:9" s="139" customFormat="1" ht="19.5" thickBot="1">
      <c r="B139" s="195"/>
      <c r="C139" s="200"/>
      <c r="D139" s="200"/>
      <c r="E139" s="200"/>
      <c r="F139" s="200"/>
      <c r="I139" s="87"/>
    </row>
    <row r="140" spans="2:9" s="139" customFormat="1" ht="19.5" thickBot="1">
      <c r="B140" s="195"/>
      <c r="C140" s="200"/>
      <c r="D140" s="200"/>
      <c r="E140" s="200"/>
      <c r="F140" s="200"/>
      <c r="I140" s="87"/>
    </row>
    <row r="141" spans="2:9" s="139" customFormat="1" ht="19.5" thickBot="1">
      <c r="B141" s="195"/>
      <c r="C141" s="200"/>
      <c r="D141" s="200"/>
      <c r="E141" s="200"/>
      <c r="F141" s="200"/>
      <c r="I141" s="87"/>
    </row>
    <row r="142" spans="2:9" s="139" customFormat="1" ht="19.5" thickBot="1">
      <c r="B142" s="195"/>
      <c r="C142" s="200"/>
      <c r="D142" s="200"/>
      <c r="E142" s="200"/>
      <c r="F142" s="200"/>
      <c r="I142" s="87"/>
    </row>
    <row r="143" spans="2:9" s="139" customFormat="1" ht="19.5" thickBot="1">
      <c r="B143" s="195"/>
      <c r="C143" s="200"/>
      <c r="D143" s="200"/>
      <c r="E143" s="200"/>
      <c r="F143" s="200"/>
      <c r="I143" s="87"/>
    </row>
    <row r="144" spans="2:9" s="139" customFormat="1" ht="19.5" thickBot="1">
      <c r="B144" s="195"/>
      <c r="C144" s="200"/>
      <c r="D144" s="200"/>
      <c r="E144" s="200"/>
      <c r="F144" s="200"/>
      <c r="I144" s="87"/>
    </row>
    <row r="145" spans="2:9" s="139" customFormat="1" ht="19.5" thickBot="1">
      <c r="B145" s="195"/>
      <c r="C145" s="200"/>
      <c r="D145" s="200"/>
      <c r="E145" s="200"/>
      <c r="F145" s="200"/>
      <c r="I145" s="87"/>
    </row>
    <row r="146" spans="2:9" s="139" customFormat="1" ht="19.5" thickBot="1">
      <c r="B146" s="195"/>
      <c r="C146" s="200"/>
      <c r="D146" s="200"/>
      <c r="E146" s="200"/>
      <c r="F146" s="200"/>
      <c r="I146" s="87"/>
    </row>
    <row r="147" spans="2:9" s="139" customFormat="1" ht="19.5" thickBot="1">
      <c r="B147" s="195"/>
      <c r="C147" s="200"/>
      <c r="D147" s="200"/>
      <c r="E147" s="200"/>
      <c r="F147" s="200"/>
      <c r="I147" s="87"/>
    </row>
    <row r="148" spans="2:9" s="139" customFormat="1" ht="19.5" thickBot="1">
      <c r="B148" s="195"/>
      <c r="C148" s="200"/>
      <c r="D148" s="200"/>
      <c r="E148" s="200"/>
      <c r="F148" s="200"/>
      <c r="I148" s="87"/>
    </row>
    <row r="149" spans="2:9" s="139" customFormat="1" ht="19.5" thickBot="1">
      <c r="B149" s="195"/>
      <c r="C149" s="200"/>
      <c r="D149" s="200"/>
      <c r="E149" s="200"/>
      <c r="F149" s="200"/>
      <c r="I149" s="87"/>
    </row>
    <row r="150" spans="2:9" s="139" customFormat="1" ht="19.5" thickBot="1">
      <c r="B150" s="195"/>
      <c r="C150" s="200"/>
      <c r="D150" s="200"/>
      <c r="E150" s="200"/>
      <c r="F150" s="200"/>
      <c r="I150" s="87"/>
    </row>
    <row r="151" spans="2:9" s="139" customFormat="1" ht="19.5" thickBot="1">
      <c r="B151" s="195"/>
      <c r="C151" s="200"/>
      <c r="D151" s="200"/>
      <c r="E151" s="200"/>
      <c r="F151" s="200"/>
      <c r="I151" s="87"/>
    </row>
    <row r="152" spans="2:9" s="139" customFormat="1" ht="19.5" thickBot="1">
      <c r="B152" s="195"/>
      <c r="C152" s="200"/>
      <c r="D152" s="200"/>
      <c r="E152" s="200"/>
      <c r="F152" s="200"/>
      <c r="I152" s="87"/>
    </row>
    <row r="153" spans="2:9" s="139" customFormat="1" ht="19.5" thickBot="1">
      <c r="B153" s="195"/>
      <c r="C153" s="200"/>
      <c r="D153" s="200"/>
      <c r="E153" s="200"/>
      <c r="F153" s="200"/>
      <c r="I153" s="87"/>
    </row>
    <row r="154" spans="2:9" s="139" customFormat="1" ht="19.5" thickBot="1">
      <c r="B154" s="195"/>
      <c r="C154" s="200"/>
      <c r="D154" s="200"/>
      <c r="E154" s="200"/>
      <c r="F154" s="200"/>
      <c r="I154" s="87"/>
    </row>
    <row r="155" spans="2:9" s="139" customFormat="1" ht="19.5" thickBot="1">
      <c r="B155" s="195"/>
      <c r="C155" s="200"/>
      <c r="D155" s="200"/>
      <c r="E155" s="200"/>
      <c r="F155" s="200"/>
      <c r="I155" s="87"/>
    </row>
    <row r="156" spans="2:9" s="139" customFormat="1" ht="19.5" thickBot="1">
      <c r="B156" s="195"/>
      <c r="C156" s="200"/>
      <c r="D156" s="200"/>
      <c r="E156" s="200"/>
      <c r="F156" s="200"/>
      <c r="I156" s="87"/>
    </row>
    <row r="157" spans="2:9" s="139" customFormat="1" ht="19.5" thickBot="1">
      <c r="B157" s="195"/>
      <c r="C157" s="200"/>
      <c r="D157" s="200"/>
      <c r="E157" s="200"/>
      <c r="F157" s="200"/>
      <c r="I157" s="87"/>
    </row>
    <row r="158" spans="2:9" s="139" customFormat="1" ht="19.5" thickBot="1">
      <c r="B158" s="195"/>
      <c r="C158" s="200"/>
      <c r="D158" s="200"/>
      <c r="E158" s="200"/>
      <c r="F158" s="200"/>
      <c r="I158" s="87"/>
    </row>
    <row r="159" spans="2:9" s="139" customFormat="1" ht="19.5" thickBot="1">
      <c r="B159" s="195"/>
      <c r="C159" s="200"/>
      <c r="D159" s="200"/>
      <c r="E159" s="200"/>
      <c r="F159" s="200"/>
      <c r="I159" s="87"/>
    </row>
    <row r="160" spans="2:9" s="139" customFormat="1" ht="19.5" thickBot="1">
      <c r="B160" s="195"/>
      <c r="C160" s="200"/>
      <c r="D160" s="200"/>
      <c r="E160" s="200"/>
      <c r="F160" s="200"/>
      <c r="I160" s="87"/>
    </row>
    <row r="161" spans="2:9" s="139" customFormat="1" ht="19.5" thickBot="1">
      <c r="B161" s="195"/>
      <c r="C161" s="200"/>
      <c r="D161" s="200"/>
      <c r="E161" s="200"/>
      <c r="F161" s="200"/>
      <c r="I161" s="87"/>
    </row>
    <row r="162" spans="2:9" s="139" customFormat="1" ht="19.5" thickBot="1">
      <c r="B162" s="195"/>
      <c r="C162" s="200"/>
      <c r="D162" s="200"/>
      <c r="E162" s="200"/>
      <c r="F162" s="200"/>
      <c r="I162" s="87"/>
    </row>
    <row r="163" spans="2:9" s="139" customFormat="1" ht="19.5" thickBot="1">
      <c r="B163" s="195"/>
      <c r="C163" s="200"/>
      <c r="D163" s="200"/>
      <c r="E163" s="200"/>
      <c r="F163" s="200"/>
      <c r="I163" s="87"/>
    </row>
    <row r="164" spans="2:9" s="139" customFormat="1" ht="19.5" thickBot="1">
      <c r="B164" s="195"/>
      <c r="C164" s="200"/>
      <c r="D164" s="200"/>
      <c r="E164" s="200"/>
      <c r="F164" s="200"/>
      <c r="I164" s="87"/>
    </row>
    <row r="165" spans="2:9" s="139" customFormat="1" ht="19.5" thickBot="1">
      <c r="B165" s="195"/>
      <c r="C165" s="200"/>
      <c r="D165" s="200"/>
      <c r="E165" s="200"/>
      <c r="F165" s="200"/>
      <c r="I165" s="87"/>
    </row>
    <row r="166" spans="2:9" s="139" customFormat="1" ht="19.5" thickBot="1">
      <c r="B166" s="195"/>
      <c r="C166" s="200"/>
      <c r="D166" s="200"/>
      <c r="E166" s="200"/>
      <c r="F166" s="200"/>
      <c r="I166" s="87"/>
    </row>
    <row r="167" spans="2:9" s="139" customFormat="1" ht="19.5" thickBot="1">
      <c r="B167" s="195"/>
      <c r="C167" s="200"/>
      <c r="D167" s="200"/>
      <c r="E167" s="200"/>
      <c r="F167" s="200"/>
      <c r="I167" s="87"/>
    </row>
    <row r="168" spans="2:9" s="139" customFormat="1" ht="19.5" thickBot="1">
      <c r="B168" s="195"/>
      <c r="C168" s="200"/>
      <c r="D168" s="200"/>
      <c r="E168" s="200"/>
      <c r="F168" s="200"/>
      <c r="I168" s="87"/>
    </row>
    <row r="169" spans="2:9" s="139" customFormat="1" ht="21.75" thickBot="1">
      <c r="B169" s="194" t="s">
        <v>1934</v>
      </c>
      <c r="C169" s="196">
        <v>63030</v>
      </c>
      <c r="D169" s="197">
        <v>-15.38</v>
      </c>
      <c r="E169" s="198">
        <v>25</v>
      </c>
      <c r="F169" s="198">
        <v>1371</v>
      </c>
      <c r="I169" s="87"/>
    </row>
    <row r="170" spans="2:9" s="139" customFormat="1" ht="21.75" thickBot="1">
      <c r="B170" s="194" t="s">
        <v>1655</v>
      </c>
      <c r="C170" s="196">
        <v>7490</v>
      </c>
      <c r="D170" s="197">
        <v>-4.54</v>
      </c>
      <c r="E170" s="198"/>
      <c r="F170" s="198">
        <v>1371</v>
      </c>
      <c r="I170" s="87"/>
    </row>
    <row r="171" spans="2:9" s="139" customFormat="1" ht="18.75"/>
    <row r="172" spans="2:9" s="139" customFormat="1" ht="18.75"/>
    <row r="173" spans="2:9" s="139" customFormat="1" ht="18.75"/>
    <row r="174" spans="2:9" s="139" customFormat="1" ht="18.75"/>
    <row r="175" spans="2:9" s="139" customFormat="1" ht="18.75"/>
    <row r="176" spans="2:9" s="139" customFormat="1" ht="18.75"/>
    <row r="177" s="139" customFormat="1" ht="18.75"/>
    <row r="178" s="139" customFormat="1" ht="18.75"/>
    <row r="179" s="139" customFormat="1" ht="18.75"/>
    <row r="180" s="139" customFormat="1" ht="18.75"/>
    <row r="181" s="139" customFormat="1" ht="18.75"/>
    <row r="182" s="139" customFormat="1" ht="18.75"/>
    <row r="183" s="139" customFormat="1" ht="18.75"/>
    <row r="184" s="139" customFormat="1" ht="18.75"/>
    <row r="185" s="139" customFormat="1" ht="18.75"/>
    <row r="186" s="139" customFormat="1" ht="18.75"/>
    <row r="187" s="139" customFormat="1" ht="18.75"/>
    <row r="188" s="139" customFormat="1" ht="18.75"/>
    <row r="189" s="139" customFormat="1" ht="18.75"/>
    <row r="190" s="139" customFormat="1" ht="18.75"/>
    <row r="191" s="139" customFormat="1" ht="18.75"/>
    <row r="192" s="139" customFormat="1" ht="18.75"/>
    <row r="193" s="139" customFormat="1" ht="18.75"/>
    <row r="194" s="139" customFormat="1" ht="18.75"/>
    <row r="195" s="139" customFormat="1" ht="18.75"/>
    <row r="196" s="139" customFormat="1" ht="18.75"/>
    <row r="197" s="139" customFormat="1" ht="18.75"/>
    <row r="198" s="139" customFormat="1" ht="18.75"/>
    <row r="199" s="139" customFormat="1" ht="18.75"/>
    <row r="200" s="139" customFormat="1" ht="18.75"/>
    <row r="201" s="139" customFormat="1" ht="18.75"/>
    <row r="202" s="139" customFormat="1" ht="18.75"/>
    <row r="203" s="139" customFormat="1" ht="18.75"/>
    <row r="204" s="139" customFormat="1" ht="18.75"/>
    <row r="205" s="139" customFormat="1" ht="18.75"/>
    <row r="206" s="139" customFormat="1" ht="18.75"/>
    <row r="207" s="139" customFormat="1" ht="18.75"/>
    <row r="208" s="139" customFormat="1" ht="18.75"/>
    <row r="209" s="139" customFormat="1" ht="18.75"/>
    <row r="210" s="139" customFormat="1" ht="18.75"/>
    <row r="211" s="139" customFormat="1" ht="18.75"/>
    <row r="212" s="139" customFormat="1" ht="18.75"/>
    <row r="213" s="139" customFormat="1" ht="18.75"/>
    <row r="214" s="139" customFormat="1" ht="18.75"/>
    <row r="215" s="139" customFormat="1" ht="18.75"/>
    <row r="216" s="139" customFormat="1" ht="18.75"/>
    <row r="217" s="139" customFormat="1" ht="18.75"/>
    <row r="218" s="139" customFormat="1" ht="18.75"/>
    <row r="219" s="139" customFormat="1" ht="18.75"/>
    <row r="220" s="139" customFormat="1" ht="18.75"/>
    <row r="221" s="139" customFormat="1" ht="18.75"/>
    <row r="222" s="139" customFormat="1" ht="18.75"/>
    <row r="223" s="139" customFormat="1" ht="18.75"/>
    <row r="224" s="139" customFormat="1" ht="18.75"/>
    <row r="225" s="139" customFormat="1" ht="18.75"/>
    <row r="226" s="139" customFormat="1" ht="18.75"/>
    <row r="227" s="139" customFormat="1" ht="18.75"/>
    <row r="228" s="139" customFormat="1" ht="18.75"/>
    <row r="229" s="139" customFormat="1" ht="18.75"/>
    <row r="230" s="139" customFormat="1" ht="18.75"/>
    <row r="231" s="139" customFormat="1" ht="18.75"/>
    <row r="232" s="139" customFormat="1" ht="18.75"/>
    <row r="233" s="139" customFormat="1" ht="18.75"/>
    <row r="234" s="139" customFormat="1" ht="18.75"/>
    <row r="235" s="139" customFormat="1" ht="18.75"/>
    <row r="236" s="139" customFormat="1" ht="18.75"/>
    <row r="237" s="139" customFormat="1" ht="18.75"/>
    <row r="238" s="139" customFormat="1" ht="18.75"/>
    <row r="239" s="139" customFormat="1" ht="18.75"/>
  </sheetData>
  <mergeCells count="2">
    <mergeCell ref="C1:D1"/>
    <mergeCell ref="E1:F2"/>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17"/>
  <sheetViews>
    <sheetView zoomScale="120" zoomScaleNormal="120" workbookViewId="0">
      <selection activeCell="D22" sqref="D22"/>
    </sheetView>
  </sheetViews>
  <sheetFormatPr defaultColWidth="9.140625" defaultRowHeight="15"/>
  <cols>
    <col min="1" max="1" width="2.42578125" style="142" customWidth="1"/>
    <col min="2" max="2" width="47.5703125" style="142" customWidth="1"/>
    <col min="3" max="3" width="26.28515625" style="142" customWidth="1"/>
    <col min="4" max="4" width="16.7109375" style="142" customWidth="1"/>
    <col min="5" max="16384" width="9.140625" style="142"/>
  </cols>
  <sheetData>
    <row r="1" spans="2:5" ht="18.75">
      <c r="B1" s="144" t="s">
        <v>1707</v>
      </c>
      <c r="C1" s="141" t="s">
        <v>1687</v>
      </c>
      <c r="D1" s="142" t="s">
        <v>1692</v>
      </c>
      <c r="E1" s="140" t="s">
        <v>1644</v>
      </c>
    </row>
    <row r="2" spans="2:5">
      <c r="B2" s="142" t="s">
        <v>1688</v>
      </c>
      <c r="C2" s="143" t="s">
        <v>1690</v>
      </c>
      <c r="D2" s="142" t="s">
        <v>1691</v>
      </c>
      <c r="E2" s="142" t="s">
        <v>1711</v>
      </c>
    </row>
    <row r="3" spans="2:5" ht="15.75">
      <c r="B3" s="142" t="s">
        <v>1702</v>
      </c>
      <c r="C3" s="143" t="s">
        <v>1689</v>
      </c>
      <c r="D3" s="142" t="s">
        <v>1693</v>
      </c>
      <c r="E3" s="142" t="s">
        <v>1712</v>
      </c>
    </row>
    <row r="4" spans="2:5" ht="15.75">
      <c r="B4" s="142" t="s">
        <v>1703</v>
      </c>
      <c r="C4" s="143" t="s">
        <v>1694</v>
      </c>
      <c r="D4" s="142" t="s">
        <v>1695</v>
      </c>
      <c r="E4" s="142" t="s">
        <v>1713</v>
      </c>
    </row>
    <row r="5" spans="2:5">
      <c r="B5" s="142" t="s">
        <v>1696</v>
      </c>
      <c r="C5" s="143" t="s">
        <v>1697</v>
      </c>
      <c r="D5" s="142" t="s">
        <v>1698</v>
      </c>
    </row>
    <row r="6" spans="2:5">
      <c r="B6" s="142" t="s">
        <v>1699</v>
      </c>
      <c r="C6" s="143" t="s">
        <v>1700</v>
      </c>
      <c r="D6" s="142" t="s">
        <v>1701</v>
      </c>
    </row>
    <row r="7" spans="2:5">
      <c r="B7" s="142" t="s">
        <v>1704</v>
      </c>
      <c r="C7" s="143" t="s">
        <v>1705</v>
      </c>
      <c r="D7" s="142" t="s">
        <v>1706</v>
      </c>
    </row>
    <row r="8" spans="2:5">
      <c r="B8" s="142" t="s">
        <v>1708</v>
      </c>
      <c r="C8" s="143" t="s">
        <v>1709</v>
      </c>
      <c r="D8" s="142" t="s">
        <v>1710</v>
      </c>
    </row>
    <row r="9" spans="2:5">
      <c r="B9" s="142" t="s">
        <v>1714</v>
      </c>
      <c r="C9" s="143" t="s">
        <v>1715</v>
      </c>
      <c r="D9" s="142" t="s">
        <v>1716</v>
      </c>
    </row>
    <row r="10" spans="2:5">
      <c r="B10" s="142" t="s">
        <v>1717</v>
      </c>
      <c r="C10" s="143" t="s">
        <v>1718</v>
      </c>
      <c r="D10" s="142" t="s">
        <v>1719</v>
      </c>
    </row>
    <row r="11" spans="2:5">
      <c r="B11" s="142" t="s">
        <v>1720</v>
      </c>
      <c r="C11" s="143" t="s">
        <v>1721</v>
      </c>
      <c r="D11" s="142" t="s">
        <v>101</v>
      </c>
    </row>
    <row r="12" spans="2:5">
      <c r="B12" s="142" t="s">
        <v>1722</v>
      </c>
      <c r="C12" s="143" t="s">
        <v>1723</v>
      </c>
      <c r="D12" s="142" t="s">
        <v>101</v>
      </c>
    </row>
    <row r="13" spans="2:5">
      <c r="B13" s="142" t="s">
        <v>1724</v>
      </c>
      <c r="C13" s="143" t="s">
        <v>1725</v>
      </c>
      <c r="D13" s="142" t="s">
        <v>1726</v>
      </c>
    </row>
    <row r="16" spans="2:5">
      <c r="B16" s="142" t="s">
        <v>1727</v>
      </c>
      <c r="C16" s="143" t="s">
        <v>1728</v>
      </c>
      <c r="D16" s="142" t="s">
        <v>1726</v>
      </c>
    </row>
    <row r="17" spans="2:4">
      <c r="B17" s="142" t="s">
        <v>1729</v>
      </c>
      <c r="C17" s="143" t="s">
        <v>1730</v>
      </c>
      <c r="D17" s="142" t="s">
        <v>1731</v>
      </c>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4"/>
  <sheetViews>
    <sheetView showGridLines="0" topLeftCell="B1" zoomScaleNormal="100" workbookViewId="0">
      <selection activeCell="B17" sqref="A17:XFD17"/>
    </sheetView>
  </sheetViews>
  <sheetFormatPr defaultRowHeight="12.75"/>
  <cols>
    <col min="1" max="1" width="2.85546875" hidden="1" customWidth="1"/>
    <col min="2" max="2" width="22.140625" customWidth="1"/>
    <col min="4" max="4" width="1.7109375" customWidth="1"/>
    <col min="5" max="5" width="10.5703125" customWidth="1"/>
    <col min="6" max="6" width="9.7109375" style="39" customWidth="1"/>
    <col min="7" max="7" width="2.42578125" customWidth="1"/>
    <col min="9" max="9" width="10" customWidth="1"/>
  </cols>
  <sheetData>
    <row r="1" spans="2:11" ht="15">
      <c r="B1" s="162" t="s">
        <v>1732</v>
      </c>
      <c r="C1" s="41"/>
      <c r="D1" s="41"/>
      <c r="E1" s="41"/>
      <c r="F1" s="161"/>
      <c r="G1" s="41"/>
      <c r="H1" s="41"/>
    </row>
    <row r="2" spans="2:11" ht="15">
      <c r="B2" s="162" t="s">
        <v>1733</v>
      </c>
      <c r="C2" s="41"/>
      <c r="D2" s="41"/>
      <c r="E2" s="41"/>
      <c r="F2" s="161"/>
      <c r="G2" s="41"/>
      <c r="H2" s="41"/>
    </row>
    <row r="3" spans="2:11" ht="14.25">
      <c r="E3" s="156" t="s">
        <v>1734</v>
      </c>
      <c r="F3" s="157"/>
      <c r="H3" s="154" t="s">
        <v>1772</v>
      </c>
      <c r="I3" s="155"/>
    </row>
    <row r="4" spans="2:11">
      <c r="B4" s="57" t="s">
        <v>1736</v>
      </c>
      <c r="J4">
        <v>1873</v>
      </c>
    </row>
    <row r="5" spans="2:11" ht="15.75">
      <c r="C5" s="176" t="s">
        <v>1840</v>
      </c>
      <c r="D5" s="145"/>
      <c r="E5" s="146" t="s">
        <v>115</v>
      </c>
      <c r="F5" s="147" t="s">
        <v>6</v>
      </c>
      <c r="G5" s="1"/>
      <c r="H5" s="150" t="s">
        <v>115</v>
      </c>
      <c r="I5" s="151" t="s">
        <v>6</v>
      </c>
    </row>
    <row r="6" spans="2:11">
      <c r="B6" s="57" t="s">
        <v>1761</v>
      </c>
      <c r="C6" s="159">
        <v>200</v>
      </c>
      <c r="E6" s="148">
        <v>19700</v>
      </c>
      <c r="F6" s="149">
        <v>-10.46</v>
      </c>
      <c r="H6" s="152">
        <v>82426.778242677829</v>
      </c>
      <c r="I6" s="153">
        <v>-43.76569037656904</v>
      </c>
      <c r="J6">
        <f t="shared" ref="J6:J29" si="0">E6+F6*J$4</f>
        <v>108.41999999999825</v>
      </c>
      <c r="K6">
        <f t="shared" ref="K6:K29" si="1">EXP(-J6/J$4/1.987)</f>
        <v>0.97128802070971398</v>
      </c>
    </row>
    <row r="7" spans="2:11">
      <c r="B7" s="57" t="s">
        <v>1735</v>
      </c>
      <c r="C7" s="159">
        <v>5.8000000000000003E-2</v>
      </c>
      <c r="E7" s="148">
        <v>-15046</v>
      </c>
      <c r="F7" s="149">
        <v>-5.33</v>
      </c>
      <c r="H7" s="152">
        <v>-62953.974895397492</v>
      </c>
      <c r="I7" s="153">
        <v>-22.301255230125523</v>
      </c>
      <c r="J7">
        <f t="shared" si="0"/>
        <v>-25029.09</v>
      </c>
      <c r="K7">
        <f t="shared" si="1"/>
        <v>833.19291967044683</v>
      </c>
    </row>
    <row r="8" spans="2:11">
      <c r="B8" s="57" t="s">
        <v>1737</v>
      </c>
      <c r="C8" s="159">
        <v>2.1999999999999999E-2</v>
      </c>
      <c r="E8" s="148">
        <v>-15600</v>
      </c>
      <c r="F8" s="149">
        <v>-5.15</v>
      </c>
      <c r="H8" s="152">
        <v>-65271.966527196659</v>
      </c>
      <c r="I8" s="153">
        <v>-21.548117154811717</v>
      </c>
      <c r="J8">
        <f t="shared" si="0"/>
        <v>-25245.95</v>
      </c>
      <c r="K8">
        <f t="shared" si="1"/>
        <v>883.1853158984527</v>
      </c>
    </row>
    <row r="9" spans="2:11">
      <c r="B9" s="57" t="s">
        <v>1738</v>
      </c>
      <c r="C9" s="159">
        <v>2240</v>
      </c>
      <c r="E9" s="148">
        <v>-9430</v>
      </c>
      <c r="F9" s="149">
        <v>11.8</v>
      </c>
      <c r="H9" s="152">
        <v>-39456.066945606697</v>
      </c>
      <c r="I9" s="153">
        <v>49.3723849372385</v>
      </c>
      <c r="J9">
        <f t="shared" si="0"/>
        <v>12671.400000000001</v>
      </c>
      <c r="K9">
        <f t="shared" si="1"/>
        <v>3.3214152193969212E-2</v>
      </c>
    </row>
    <row r="10" spans="2:11">
      <c r="B10" s="57" t="s">
        <v>1773</v>
      </c>
      <c r="C10" s="160" t="s">
        <v>1774</v>
      </c>
      <c r="E10" s="148">
        <v>5563</v>
      </c>
      <c r="F10" s="149">
        <v>-10.17</v>
      </c>
      <c r="H10" s="152">
        <v>23276.150627615065</v>
      </c>
      <c r="I10" s="153">
        <v>-42.552301255230127</v>
      </c>
      <c r="J10">
        <f t="shared" si="0"/>
        <v>-13485.41</v>
      </c>
      <c r="K10">
        <f t="shared" si="1"/>
        <v>37.468554798800639</v>
      </c>
    </row>
    <row r="11" spans="2:11">
      <c r="B11" s="57" t="s">
        <v>1739</v>
      </c>
      <c r="C11" s="159">
        <v>0.03</v>
      </c>
      <c r="E11" s="148">
        <v>-13000</v>
      </c>
      <c r="F11" s="149">
        <v>11</v>
      </c>
      <c r="H11" s="152">
        <v>-54393.305439330543</v>
      </c>
      <c r="I11" s="153">
        <v>46.02510460251046</v>
      </c>
      <c r="J11">
        <f t="shared" si="0"/>
        <v>7603</v>
      </c>
      <c r="K11">
        <f t="shared" si="1"/>
        <v>0.12965080921746511</v>
      </c>
    </row>
    <row r="12" spans="2:11">
      <c r="B12" s="57" t="s">
        <v>1740</v>
      </c>
      <c r="C12" s="159">
        <v>1400</v>
      </c>
      <c r="E12" s="148">
        <v>50800</v>
      </c>
      <c r="F12" s="149">
        <v>-25.4</v>
      </c>
      <c r="H12" s="152">
        <v>212552.30125523012</v>
      </c>
      <c r="I12" s="153">
        <v>-106.27615062761507</v>
      </c>
      <c r="J12">
        <f t="shared" si="0"/>
        <v>3225.8000000000029</v>
      </c>
      <c r="K12">
        <f t="shared" si="1"/>
        <v>0.42030869396763132</v>
      </c>
    </row>
    <row r="13" spans="2:11">
      <c r="B13" s="57" t="s">
        <v>1741</v>
      </c>
      <c r="C13" s="159">
        <v>1.054</v>
      </c>
      <c r="E13" s="148">
        <v>-1525</v>
      </c>
      <c r="F13" s="149">
        <v>-8.34</v>
      </c>
      <c r="H13" s="152">
        <v>-6380.7531380753144</v>
      </c>
      <c r="I13" s="153">
        <v>-34.895397489539747</v>
      </c>
      <c r="J13">
        <f t="shared" si="0"/>
        <v>-17145.82</v>
      </c>
      <c r="K13">
        <f t="shared" si="1"/>
        <v>100.18782870452731</v>
      </c>
    </row>
    <row r="14" spans="2:11">
      <c r="B14" s="57" t="s">
        <v>1742</v>
      </c>
      <c r="C14" s="159">
        <v>8.77</v>
      </c>
      <c r="E14" s="148">
        <v>11064</v>
      </c>
      <c r="F14" s="149">
        <v>-11</v>
      </c>
      <c r="H14" s="152">
        <v>46292.887029288708</v>
      </c>
      <c r="I14" s="153">
        <v>-46.02510460251046</v>
      </c>
      <c r="J14">
        <f t="shared" si="0"/>
        <v>-9539</v>
      </c>
      <c r="K14">
        <f t="shared" si="1"/>
        <v>12.97610721136086</v>
      </c>
    </row>
    <row r="15" spans="2:11">
      <c r="B15" s="57" t="s">
        <v>1743</v>
      </c>
      <c r="C15" s="159">
        <v>1</v>
      </c>
      <c r="E15" s="148"/>
      <c r="F15" s="149">
        <v>-9.01</v>
      </c>
      <c r="H15" s="152"/>
      <c r="I15" s="153">
        <v>-37.69874476987448</v>
      </c>
      <c r="J15">
        <f t="shared" si="0"/>
        <v>-16875.73</v>
      </c>
      <c r="K15">
        <f t="shared" si="1"/>
        <v>93.174500225979003</v>
      </c>
    </row>
    <row r="16" spans="2:11">
      <c r="B16" s="57" t="s">
        <v>1744</v>
      </c>
      <c r="C16" s="159">
        <v>1.1399999999999999</v>
      </c>
      <c r="E16" s="148">
        <v>4600</v>
      </c>
      <c r="F16" s="149">
        <v>-11.2</v>
      </c>
      <c r="H16" s="152">
        <v>19246.861924686193</v>
      </c>
      <c r="I16" s="153">
        <v>-46.861924686192467</v>
      </c>
      <c r="J16">
        <f t="shared" si="0"/>
        <v>-16377.599999999999</v>
      </c>
      <c r="K16">
        <f t="shared" si="1"/>
        <v>81.502000905696448</v>
      </c>
    </row>
    <row r="17" spans="2:11">
      <c r="B17" s="57" t="s">
        <v>1748</v>
      </c>
      <c r="C17" s="158" t="s">
        <v>1745</v>
      </c>
      <c r="D17" s="145"/>
      <c r="E17" s="148">
        <v>-34310</v>
      </c>
      <c r="F17" s="149">
        <v>6.79</v>
      </c>
      <c r="H17" s="152">
        <v>-143556.48535564853</v>
      </c>
      <c r="I17" s="153">
        <v>28.410041841004187</v>
      </c>
      <c r="J17">
        <f t="shared" si="0"/>
        <v>-21592.33</v>
      </c>
      <c r="K17">
        <f t="shared" si="1"/>
        <v>330.8995449389032</v>
      </c>
    </row>
    <row r="18" spans="2:11">
      <c r="B18" s="57" t="s">
        <v>1746</v>
      </c>
      <c r="C18" s="159">
        <v>2.8</v>
      </c>
      <c r="E18" s="148">
        <v>3820</v>
      </c>
      <c r="F18" s="149">
        <v>-10.62</v>
      </c>
      <c r="H18" s="152">
        <v>15983.263598326361</v>
      </c>
      <c r="I18" s="153">
        <v>-44.43514644351464</v>
      </c>
      <c r="J18">
        <f t="shared" si="0"/>
        <v>-16071.259999999998</v>
      </c>
      <c r="K18">
        <f t="shared" si="1"/>
        <v>75.06201514469042</v>
      </c>
    </row>
    <row r="19" spans="2:11">
      <c r="B19" s="57" t="s">
        <v>1747</v>
      </c>
      <c r="C19" s="158" t="s">
        <v>1745</v>
      </c>
      <c r="D19" s="145"/>
      <c r="E19" s="148">
        <v>-29200</v>
      </c>
      <c r="F19" s="149">
        <v>-4.5999999999999996</v>
      </c>
      <c r="H19" s="152">
        <v>-122175.73221757323</v>
      </c>
      <c r="I19" s="153">
        <v>-19.246861924686193</v>
      </c>
      <c r="J19">
        <f t="shared" si="0"/>
        <v>-37815.800000000003</v>
      </c>
      <c r="K19">
        <f t="shared" si="1"/>
        <v>25874.882652048916</v>
      </c>
    </row>
    <row r="20" spans="2:11">
      <c r="B20" s="57" t="s">
        <v>1749</v>
      </c>
      <c r="C20" s="158" t="s">
        <v>1745</v>
      </c>
      <c r="D20" s="145"/>
      <c r="E20" s="148">
        <v>8720</v>
      </c>
      <c r="F20" s="149">
        <v>7.28</v>
      </c>
      <c r="H20" s="152">
        <v>36485.355648535566</v>
      </c>
      <c r="I20" s="153">
        <v>30.460251046025107</v>
      </c>
      <c r="J20">
        <f t="shared" si="0"/>
        <v>22355.440000000002</v>
      </c>
      <c r="K20">
        <f t="shared" si="1"/>
        <v>2.4618038300560992E-3</v>
      </c>
    </row>
    <row r="21" spans="2:11">
      <c r="B21" s="57" t="s">
        <v>1750</v>
      </c>
      <c r="C21" s="158" t="s">
        <v>1745</v>
      </c>
      <c r="D21" s="145"/>
      <c r="E21" s="148">
        <v>8720</v>
      </c>
      <c r="F21" s="149">
        <f>--11.02</f>
        <v>11.02</v>
      </c>
      <c r="H21" s="152">
        <v>36485.355648535566</v>
      </c>
      <c r="I21" s="153">
        <v>46.10878661087866</v>
      </c>
      <c r="J21">
        <f t="shared" si="0"/>
        <v>29360.46</v>
      </c>
      <c r="K21">
        <f t="shared" si="1"/>
        <v>3.7480845172174602E-4</v>
      </c>
    </row>
    <row r="22" spans="2:11">
      <c r="B22" s="57" t="s">
        <v>1838</v>
      </c>
      <c r="C22" s="158">
        <v>2.7E-4</v>
      </c>
      <c r="D22" s="145"/>
      <c r="E22" s="148"/>
      <c r="F22" s="149"/>
      <c r="H22" s="152"/>
      <c r="I22" s="153"/>
      <c r="J22">
        <f t="shared" si="0"/>
        <v>0</v>
      </c>
      <c r="K22">
        <f t="shared" si="1"/>
        <v>1</v>
      </c>
    </row>
    <row r="23" spans="2:11">
      <c r="B23" s="57" t="s">
        <v>1751</v>
      </c>
      <c r="C23" s="159">
        <v>1.3</v>
      </c>
      <c r="E23" s="148">
        <v>976</v>
      </c>
      <c r="F23" s="149">
        <v>-9.1199999999999992</v>
      </c>
      <c r="H23" s="152">
        <v>4083.682008368201</v>
      </c>
      <c r="I23" s="153">
        <v>-38.15899581589958</v>
      </c>
      <c r="J23">
        <f t="shared" si="0"/>
        <v>-16105.759999999998</v>
      </c>
      <c r="K23">
        <f t="shared" si="1"/>
        <v>75.761081172200775</v>
      </c>
    </row>
    <row r="24" spans="2:11">
      <c r="B24" s="57" t="s">
        <v>1752</v>
      </c>
      <c r="C24" s="159">
        <v>1</v>
      </c>
      <c r="E24" s="148"/>
      <c r="F24" s="149">
        <v>-10.23</v>
      </c>
      <c r="H24" s="152"/>
      <c r="I24" s="153">
        <v>-42.803347280334734</v>
      </c>
      <c r="J24">
        <f t="shared" si="0"/>
        <v>-19160.79</v>
      </c>
      <c r="K24">
        <f t="shared" si="1"/>
        <v>172.16701491811199</v>
      </c>
    </row>
    <row r="25" spans="2:11">
      <c r="B25" s="57" t="s">
        <v>1755</v>
      </c>
      <c r="C25" s="159">
        <v>1.86</v>
      </c>
      <c r="E25" s="148">
        <v>6600</v>
      </c>
      <c r="F25" s="149">
        <v>-12.52</v>
      </c>
      <c r="H25" s="152">
        <v>27615.062761506277</v>
      </c>
      <c r="I25" s="153">
        <v>-52.384937238493727</v>
      </c>
      <c r="J25">
        <f t="shared" si="0"/>
        <v>-16849.96</v>
      </c>
      <c r="K25">
        <f t="shared" si="1"/>
        <v>92.531556280537586</v>
      </c>
    </row>
    <row r="26" spans="2:11">
      <c r="B26" s="57" t="s">
        <v>1753</v>
      </c>
      <c r="C26" s="159">
        <v>1</v>
      </c>
      <c r="E26" s="148"/>
      <c r="F26" s="149">
        <v>-10.199999999999999</v>
      </c>
      <c r="H26" s="152"/>
      <c r="I26" s="153">
        <v>-42.677824267782427</v>
      </c>
      <c r="J26">
        <f t="shared" si="0"/>
        <v>-19104.599999999999</v>
      </c>
      <c r="K26">
        <f t="shared" si="1"/>
        <v>169.58713825998032</v>
      </c>
    </row>
    <row r="27" spans="2:11">
      <c r="B27" s="57" t="s">
        <v>1754</v>
      </c>
      <c r="C27" s="159">
        <v>1.4</v>
      </c>
      <c r="E27" s="148">
        <v>5500</v>
      </c>
      <c r="F27" s="149">
        <v>-12.5</v>
      </c>
      <c r="H27" s="152">
        <v>23012.552301255229</v>
      </c>
      <c r="I27" s="153">
        <v>-52.301255230125527</v>
      </c>
      <c r="J27">
        <f t="shared" si="0"/>
        <v>-17912.5</v>
      </c>
      <c r="K27">
        <f t="shared" si="1"/>
        <v>123.10677358469513</v>
      </c>
    </row>
    <row r="28" spans="2:11">
      <c r="B28" s="57" t="s">
        <v>1756</v>
      </c>
      <c r="C28" s="159">
        <v>0.66</v>
      </c>
      <c r="E28" s="148">
        <v>-5000</v>
      </c>
      <c r="F28" s="149">
        <v>-7.42</v>
      </c>
      <c r="H28" s="152">
        <v>-20920.50209205021</v>
      </c>
      <c r="I28" s="153">
        <v>-31.04602510460251</v>
      </c>
      <c r="J28">
        <f t="shared" si="0"/>
        <v>-18897.66</v>
      </c>
      <c r="K28">
        <f t="shared" si="1"/>
        <v>160.41473104719694</v>
      </c>
    </row>
    <row r="29" spans="2:11">
      <c r="B29" s="57" t="s">
        <v>1757</v>
      </c>
      <c r="C29" s="158" t="s">
        <v>1745</v>
      </c>
      <c r="D29" s="145"/>
      <c r="E29" s="148">
        <v>860</v>
      </c>
      <c r="F29" s="149">
        <v>5.71</v>
      </c>
      <c r="H29" s="152">
        <v>3598.3263598326362</v>
      </c>
      <c r="I29" s="153">
        <v>23.89121338912134</v>
      </c>
      <c r="J29">
        <f t="shared" si="0"/>
        <v>11554.83</v>
      </c>
      <c r="K29">
        <f t="shared" si="1"/>
        <v>4.4835315788833624E-2</v>
      </c>
    </row>
    <row r="30" spans="2:11">
      <c r="B30" s="57" t="s">
        <v>1758</v>
      </c>
      <c r="C30" s="158" t="s">
        <v>1745</v>
      </c>
      <c r="D30" s="145"/>
      <c r="E30" s="148">
        <v>-28000</v>
      </c>
      <c r="F30" s="149">
        <v>-0.69</v>
      </c>
      <c r="H30" s="152">
        <v>-117154.81171548118</v>
      </c>
      <c r="I30" s="153">
        <v>-2.8870292887029287</v>
      </c>
      <c r="J30">
        <f>E30+F30*J$4</f>
        <v>-29292.37</v>
      </c>
      <c r="K30">
        <f>EXP(-J30/J$4/1.987)</f>
        <v>2619.6599922501614</v>
      </c>
    </row>
    <row r="31" spans="2:11">
      <c r="B31" s="57" t="s">
        <v>1759</v>
      </c>
      <c r="C31" s="158" t="s">
        <v>1745</v>
      </c>
      <c r="D31" s="145"/>
      <c r="E31" s="148">
        <v>28900</v>
      </c>
      <c r="F31" s="149">
        <v>-12.51</v>
      </c>
      <c r="H31" s="152">
        <v>120920.50209205021</v>
      </c>
      <c r="I31" s="153">
        <v>-52.343096234309627</v>
      </c>
    </row>
    <row r="32" spans="2:11">
      <c r="B32" s="57" t="s">
        <v>1760</v>
      </c>
      <c r="C32" s="159">
        <v>2.8050000000000002</v>
      </c>
      <c r="E32" s="148">
        <v>5056</v>
      </c>
      <c r="F32" s="149">
        <v>-11.08</v>
      </c>
      <c r="H32" s="152">
        <v>21154.811715481173</v>
      </c>
      <c r="I32" s="153">
        <v>-46.359832635983267</v>
      </c>
    </row>
    <row r="33" spans="2:9">
      <c r="B33" s="57" t="s">
        <v>1762</v>
      </c>
      <c r="C33" s="159">
        <v>1.32E-3</v>
      </c>
      <c r="E33" s="148">
        <v>-30907</v>
      </c>
      <c r="F33" s="149">
        <v>-4.46</v>
      </c>
      <c r="H33" s="152">
        <v>-129317.99163179917</v>
      </c>
      <c r="I33" s="153">
        <v>-18.661087866108787</v>
      </c>
    </row>
    <row r="34" spans="2:9">
      <c r="B34" s="57" t="s">
        <v>1763</v>
      </c>
      <c r="C34" s="159">
        <v>7.3999999999999996E-2</v>
      </c>
      <c r="E34" s="148">
        <v>-9700</v>
      </c>
      <c r="F34" s="149">
        <v>-8.85</v>
      </c>
      <c r="H34" s="152">
        <v>-40585.774058577408</v>
      </c>
      <c r="I34" s="153">
        <v>-37.029288702928874</v>
      </c>
    </row>
    <row r="35" spans="2:9">
      <c r="B35" s="57" t="s">
        <v>1764</v>
      </c>
      <c r="C35" s="159">
        <v>7.6999999999999999E-2</v>
      </c>
      <c r="E35" s="148">
        <v>-6000</v>
      </c>
      <c r="F35" s="149">
        <v>-10.75</v>
      </c>
      <c r="H35" s="152">
        <v>-25104.602510460252</v>
      </c>
      <c r="I35" s="153">
        <v>-44.979079497907954</v>
      </c>
    </row>
    <row r="36" spans="2:9">
      <c r="B36" s="57" t="s">
        <v>1765</v>
      </c>
      <c r="C36" s="159">
        <v>1</v>
      </c>
      <c r="E36" s="148"/>
      <c r="F36" s="149">
        <v>-11.5</v>
      </c>
      <c r="H36" s="152"/>
      <c r="I36" s="153">
        <v>-48.11715481171548</v>
      </c>
    </row>
    <row r="37" spans="2:9">
      <c r="B37" s="57" t="s">
        <v>1766</v>
      </c>
      <c r="C37" s="159">
        <v>1.2</v>
      </c>
      <c r="E37" s="148">
        <v>7500</v>
      </c>
      <c r="F37" s="149">
        <v>-15.2</v>
      </c>
      <c r="H37" s="152">
        <v>31380.753138075313</v>
      </c>
      <c r="I37" s="153">
        <v>-63.598326359832633</v>
      </c>
    </row>
    <row r="38" spans="2:9">
      <c r="B38" s="57" t="s">
        <v>1767</v>
      </c>
      <c r="C38" s="159">
        <v>2.7E-2</v>
      </c>
      <c r="E38" s="148">
        <v>-13400</v>
      </c>
      <c r="F38" s="149">
        <v>-12</v>
      </c>
      <c r="H38" s="152">
        <v>-56066.945606694564</v>
      </c>
      <c r="I38" s="153">
        <v>-50.209205020920507</v>
      </c>
    </row>
    <row r="39" spans="2:9">
      <c r="B39" s="57" t="s">
        <v>1768</v>
      </c>
      <c r="C39" s="159">
        <v>0.08</v>
      </c>
      <c r="E39" s="148">
        <v>-10100</v>
      </c>
      <c r="F39" s="149">
        <v>-8.6</v>
      </c>
      <c r="H39" s="152">
        <v>-42259.414225941422</v>
      </c>
      <c r="I39" s="153">
        <v>-35.98326359832636</v>
      </c>
    </row>
    <row r="40" spans="2:9">
      <c r="B40" s="57" t="s">
        <v>1769</v>
      </c>
      <c r="C40" s="159">
        <v>0.1</v>
      </c>
      <c r="E40" s="148">
        <v>-4950</v>
      </c>
      <c r="F40" s="149">
        <v>-10.9</v>
      </c>
      <c r="H40" s="152">
        <v>-20711.297071129709</v>
      </c>
      <c r="I40" s="153">
        <v>-45.60669456066946</v>
      </c>
    </row>
    <row r="41" spans="2:9">
      <c r="B41" s="57" t="s">
        <v>1770</v>
      </c>
      <c r="C41" s="159">
        <v>1.4E-2</v>
      </c>
      <c r="E41" s="148">
        <v>-19300</v>
      </c>
      <c r="F41" s="149">
        <v>-8.31</v>
      </c>
      <c r="H41" s="152">
        <v>-80753.138075313807</v>
      </c>
      <c r="I41" s="153">
        <v>-34.769874476987454</v>
      </c>
    </row>
    <row r="42" spans="2:9">
      <c r="B42" s="57" t="s">
        <v>1771</v>
      </c>
      <c r="C42" s="159">
        <v>1.6E-2</v>
      </c>
      <c r="E42" s="148">
        <v>-15400</v>
      </c>
      <c r="F42" s="149">
        <v>-10.130000000000001</v>
      </c>
      <c r="H42" s="152">
        <v>-64435.146443514648</v>
      </c>
      <c r="I42" s="153">
        <v>-42.384937238493727</v>
      </c>
    </row>
    <row r="44" spans="2:9">
      <c r="B44" s="57" t="s">
        <v>1839</v>
      </c>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7"/>
  <sheetViews>
    <sheetView topLeftCell="B1" workbookViewId="0">
      <selection activeCell="I37" sqref="I37"/>
    </sheetView>
  </sheetViews>
  <sheetFormatPr defaultRowHeight="12.75"/>
  <cols>
    <col min="1" max="1" width="2.85546875" hidden="1" customWidth="1"/>
    <col min="2" max="2" width="16.28515625" style="41" customWidth="1"/>
    <col min="4" max="4" width="1.7109375" customWidth="1"/>
    <col min="5" max="5" width="10.42578125" customWidth="1"/>
    <col min="6" max="6" width="11.7109375" style="39" customWidth="1"/>
    <col min="7" max="7" width="4.28515625" customWidth="1"/>
    <col min="8" max="8" width="11.85546875" customWidth="1"/>
    <col min="9" max="9" width="11.7109375" customWidth="1"/>
  </cols>
  <sheetData>
    <row r="1" spans="2:9" ht="15">
      <c r="B1" s="162" t="s">
        <v>1845</v>
      </c>
      <c r="C1" s="41"/>
      <c r="D1" s="41"/>
      <c r="E1" s="41"/>
      <c r="F1" s="161"/>
      <c r="G1" s="41"/>
      <c r="H1" s="41"/>
    </row>
    <row r="2" spans="2:9" ht="15">
      <c r="B2" s="162" t="s">
        <v>1733</v>
      </c>
      <c r="C2" s="41"/>
      <c r="D2" s="41"/>
      <c r="E2" s="41"/>
      <c r="F2" s="161"/>
      <c r="G2" s="41"/>
      <c r="H2" s="41"/>
    </row>
    <row r="3" spans="2:9">
      <c r="E3" s="186" t="s">
        <v>1857</v>
      </c>
      <c r="F3" s="157"/>
      <c r="H3" s="187" t="s">
        <v>1858</v>
      </c>
      <c r="I3" s="155"/>
    </row>
    <row r="4" spans="2:9">
      <c r="B4" s="41" t="s">
        <v>1736</v>
      </c>
    </row>
    <row r="5" spans="2:9" ht="15.75">
      <c r="C5" s="176" t="s">
        <v>1840</v>
      </c>
      <c r="D5" s="145"/>
      <c r="E5" s="146" t="s">
        <v>115</v>
      </c>
      <c r="F5" s="147" t="s">
        <v>6</v>
      </c>
      <c r="G5" s="1"/>
      <c r="H5" s="150" t="s">
        <v>115</v>
      </c>
      <c r="I5" s="151" t="s">
        <v>6</v>
      </c>
    </row>
    <row r="6" spans="2:9">
      <c r="B6" s="41" t="s">
        <v>1735</v>
      </c>
      <c r="C6" s="159">
        <v>2.0000000000000001E-4</v>
      </c>
      <c r="E6" s="148">
        <v>-37000</v>
      </c>
      <c r="F6" s="149">
        <v>2.98</v>
      </c>
      <c r="H6" s="180">
        <v>-37000</v>
      </c>
      <c r="I6" s="183">
        <v>-4.6100000000000003</v>
      </c>
    </row>
    <row r="7" spans="2:9">
      <c r="B7" s="188" t="s">
        <v>1846</v>
      </c>
      <c r="C7" s="159">
        <v>1.62</v>
      </c>
      <c r="E7" s="148">
        <v>1800</v>
      </c>
      <c r="F7" s="179" t="s">
        <v>1745</v>
      </c>
      <c r="H7" s="180">
        <v>1800</v>
      </c>
      <c r="I7" s="184">
        <v>-11.54</v>
      </c>
    </row>
    <row r="8" spans="2:9">
      <c r="B8" s="41" t="s">
        <v>1737</v>
      </c>
      <c r="C8" s="159">
        <v>1.6000000000000001E-3</v>
      </c>
      <c r="E8" s="148">
        <v>-14200</v>
      </c>
      <c r="F8" s="149">
        <v>-5.22</v>
      </c>
      <c r="H8" s="180">
        <v>-14200</v>
      </c>
      <c r="I8" s="183">
        <v>-11</v>
      </c>
    </row>
    <row r="9" spans="2:9">
      <c r="B9" s="188" t="s">
        <v>1855</v>
      </c>
      <c r="C9" s="159">
        <v>8.9999999999999993E-3</v>
      </c>
      <c r="E9" s="148">
        <v>-26200</v>
      </c>
      <c r="F9" s="179" t="s">
        <v>1745</v>
      </c>
      <c r="H9" s="180">
        <v>-26200</v>
      </c>
      <c r="I9" s="184">
        <v>-5.78</v>
      </c>
    </row>
    <row r="10" spans="2:9">
      <c r="B10" s="41" t="s">
        <v>1773</v>
      </c>
      <c r="C10" s="160">
        <v>0.31</v>
      </c>
      <c r="E10" s="148">
        <v>4980</v>
      </c>
      <c r="F10" s="149">
        <v>-5.01</v>
      </c>
      <c r="H10" s="180">
        <v>4980</v>
      </c>
      <c r="I10" s="183">
        <v>-10.99</v>
      </c>
    </row>
    <row r="11" spans="2:9">
      <c r="B11" s="41" t="s">
        <v>1856</v>
      </c>
      <c r="C11" s="159">
        <v>0.6</v>
      </c>
      <c r="E11" s="148">
        <v>-1920</v>
      </c>
      <c r="F11" s="179" t="s">
        <v>1745</v>
      </c>
      <c r="H11" s="180">
        <v>-1920</v>
      </c>
      <c r="I11" s="184">
        <v>-8.3699999999999992</v>
      </c>
    </row>
    <row r="12" spans="2:9">
      <c r="B12" s="41" t="s">
        <v>1738</v>
      </c>
      <c r="C12" s="177">
        <v>1.27</v>
      </c>
      <c r="E12" s="178">
        <v>-44520</v>
      </c>
      <c r="F12" s="149">
        <v>24.25</v>
      </c>
      <c r="H12" s="182">
        <v>-44520</v>
      </c>
      <c r="I12" s="183">
        <v>15.88</v>
      </c>
    </row>
    <row r="13" spans="2:9">
      <c r="B13" s="41" t="s">
        <v>1741</v>
      </c>
      <c r="C13" s="159">
        <v>0.45</v>
      </c>
      <c r="E13" s="148">
        <v>300</v>
      </c>
      <c r="F13" s="149">
        <v>-1.74</v>
      </c>
      <c r="H13" s="180">
        <v>300</v>
      </c>
      <c r="I13" s="183">
        <v>-10.88</v>
      </c>
    </row>
    <row r="14" spans="2:9">
      <c r="B14" s="41" t="s">
        <v>1744</v>
      </c>
      <c r="C14" s="177">
        <v>0.46</v>
      </c>
      <c r="E14" s="148">
        <v>2500</v>
      </c>
      <c r="F14" s="149">
        <v>-2.86</v>
      </c>
      <c r="H14" s="180">
        <v>2500</v>
      </c>
      <c r="I14" s="183">
        <v>-11.85</v>
      </c>
    </row>
    <row r="15" spans="2:9">
      <c r="B15" s="188" t="s">
        <v>1743</v>
      </c>
      <c r="C15" s="159">
        <v>0.39</v>
      </c>
      <c r="E15" s="148">
        <v>-2200</v>
      </c>
      <c r="F15" s="149">
        <v>-0.69</v>
      </c>
      <c r="H15" s="180">
        <v>-2200</v>
      </c>
      <c r="I15" s="183">
        <v>-9.58</v>
      </c>
    </row>
    <row r="16" spans="2:9">
      <c r="B16" s="41" t="s">
        <v>1742</v>
      </c>
      <c r="C16" s="159">
        <v>2.1800000000000002</v>
      </c>
      <c r="E16" s="148">
        <v>2900</v>
      </c>
      <c r="F16" s="179" t="s">
        <v>1745</v>
      </c>
      <c r="H16" s="180">
        <v>2900</v>
      </c>
      <c r="I16" s="184">
        <v>-9.2899999999999991</v>
      </c>
    </row>
    <row r="17" spans="2:9">
      <c r="B17" s="188" t="s">
        <v>1847</v>
      </c>
      <c r="C17" s="159">
        <v>0.36</v>
      </c>
      <c r="E17" s="148">
        <v>-1000</v>
      </c>
      <c r="F17" s="149">
        <v>3.28</v>
      </c>
      <c r="H17" s="180">
        <v>-1000</v>
      </c>
      <c r="I17" s="183">
        <v>-5.75</v>
      </c>
    </row>
    <row r="18" spans="2:9">
      <c r="B18" s="41" t="s">
        <v>1848</v>
      </c>
      <c r="C18" s="159">
        <v>0.13</v>
      </c>
      <c r="E18" s="148">
        <v>-7470</v>
      </c>
      <c r="F18" s="179" t="s">
        <v>1745</v>
      </c>
      <c r="H18" s="180">
        <v>-7470</v>
      </c>
      <c r="I18" s="184">
        <v>-9.5500000000000007</v>
      </c>
    </row>
    <row r="19" spans="2:9">
      <c r="B19" s="41" t="s">
        <v>1849</v>
      </c>
      <c r="C19" s="21" t="s">
        <v>1745</v>
      </c>
      <c r="E19" s="179" t="s">
        <v>1745</v>
      </c>
      <c r="F19" s="179" t="s">
        <v>1745</v>
      </c>
      <c r="H19" s="181" t="s">
        <v>1745</v>
      </c>
      <c r="I19" s="184">
        <v>8.36</v>
      </c>
    </row>
    <row r="20" spans="2:9">
      <c r="B20" s="41" t="s">
        <v>1850</v>
      </c>
      <c r="C20" s="159">
        <v>0.32</v>
      </c>
      <c r="E20" s="148">
        <v>-4200</v>
      </c>
      <c r="F20" s="185" t="s">
        <v>1745</v>
      </c>
      <c r="H20" s="180">
        <v>-4200</v>
      </c>
      <c r="I20" s="183">
        <v>-7.38</v>
      </c>
    </row>
    <row r="21" spans="2:9">
      <c r="B21" s="41" t="s">
        <v>1851</v>
      </c>
      <c r="C21" s="158">
        <v>2.2000000000000002</v>
      </c>
      <c r="D21" s="145"/>
      <c r="E21" s="148">
        <v>-38910</v>
      </c>
      <c r="F21" s="149">
        <v>22.34</v>
      </c>
      <c r="H21" s="180">
        <v>-38910</v>
      </c>
      <c r="I21" s="183">
        <v>14.96</v>
      </c>
    </row>
    <row r="22" spans="2:9">
      <c r="B22" s="41" t="s">
        <v>1751</v>
      </c>
      <c r="C22" s="159">
        <v>1</v>
      </c>
      <c r="E22" s="148">
        <v>0</v>
      </c>
      <c r="F22" s="149"/>
      <c r="H22" s="181" t="s">
        <v>1745</v>
      </c>
      <c r="I22" s="183">
        <v>-9</v>
      </c>
    </row>
    <row r="23" spans="2:9">
      <c r="B23" s="41" t="s">
        <v>1755</v>
      </c>
      <c r="C23" s="158">
        <v>2.1</v>
      </c>
      <c r="D23" s="145"/>
      <c r="E23" s="148">
        <v>7780</v>
      </c>
      <c r="F23" s="149">
        <v>-2.69</v>
      </c>
      <c r="H23" s="180">
        <v>7780</v>
      </c>
      <c r="I23" s="183">
        <v>-12.79</v>
      </c>
    </row>
    <row r="24" spans="2:9">
      <c r="B24" s="41" t="s">
        <v>1752</v>
      </c>
      <c r="C24" s="158">
        <v>1</v>
      </c>
      <c r="D24" s="145"/>
      <c r="E24" s="179">
        <v>0</v>
      </c>
      <c r="F24" s="185" t="s">
        <v>1745</v>
      </c>
      <c r="G24" s="1"/>
      <c r="H24" s="181" t="s">
        <v>1745</v>
      </c>
      <c r="I24" s="183">
        <v>-10.1</v>
      </c>
    </row>
    <row r="25" spans="2:9">
      <c r="B25" s="41" t="s">
        <v>1852</v>
      </c>
      <c r="C25" s="176" t="s">
        <v>1745</v>
      </c>
      <c r="D25" s="145"/>
      <c r="E25" s="179" t="s">
        <v>1745</v>
      </c>
      <c r="F25" s="179" t="s">
        <v>1745</v>
      </c>
      <c r="H25" s="181" t="s">
        <v>1745</v>
      </c>
      <c r="I25" s="184">
        <v>9.49</v>
      </c>
    </row>
    <row r="26" spans="2:9">
      <c r="B26" s="41" t="s">
        <v>1853</v>
      </c>
      <c r="C26" s="176" t="s">
        <v>1745</v>
      </c>
      <c r="D26" s="145"/>
      <c r="E26" s="179" t="s">
        <v>1745</v>
      </c>
      <c r="F26" s="179" t="s">
        <v>1745</v>
      </c>
      <c r="H26" s="181" t="s">
        <v>1745</v>
      </c>
      <c r="I26" s="184">
        <v>0.33600000000000002</v>
      </c>
    </row>
    <row r="27" spans="2:9">
      <c r="B27" s="41" t="s">
        <v>1740</v>
      </c>
      <c r="C27" s="159">
        <v>1.4</v>
      </c>
      <c r="E27" s="148">
        <v>1200</v>
      </c>
      <c r="F27" s="179" t="s">
        <v>1745</v>
      </c>
      <c r="H27" s="180">
        <v>1200</v>
      </c>
      <c r="I27" s="184">
        <v>-11.63</v>
      </c>
    </row>
    <row r="28" spans="2:9">
      <c r="B28" s="41" t="s">
        <v>1854</v>
      </c>
      <c r="C28" s="159">
        <v>1.35</v>
      </c>
      <c r="E28" s="148">
        <v>1120</v>
      </c>
      <c r="F28" s="179" t="s">
        <v>1745</v>
      </c>
      <c r="H28" s="180">
        <v>1120</v>
      </c>
      <c r="I28" s="184">
        <v>-10.31</v>
      </c>
    </row>
    <row r="29" spans="2:9">
      <c r="B29" s="41" t="s">
        <v>1859</v>
      </c>
      <c r="C29" s="21" t="s">
        <v>1745</v>
      </c>
      <c r="E29" s="179" t="s">
        <v>1745</v>
      </c>
      <c r="F29" s="179" t="s">
        <v>1745</v>
      </c>
      <c r="H29" s="181" t="s">
        <v>1745</v>
      </c>
      <c r="I29" s="184">
        <v>3.62</v>
      </c>
    </row>
    <row r="30" spans="2:9">
      <c r="B30" s="41" t="s">
        <v>1762</v>
      </c>
      <c r="C30" s="159">
        <v>1.5E-5</v>
      </c>
      <c r="E30" s="148">
        <v>-42000</v>
      </c>
      <c r="F30" s="149">
        <v>-0.43</v>
      </c>
      <c r="H30" s="180">
        <v>-42000</v>
      </c>
      <c r="I30" s="183">
        <v>-7.24</v>
      </c>
    </row>
    <row r="31" spans="2:9">
      <c r="B31" s="41" t="s">
        <v>1746</v>
      </c>
      <c r="C31" s="159">
        <v>0.14000000000000001</v>
      </c>
      <c r="E31" s="148">
        <v>-25000</v>
      </c>
      <c r="F31" s="149">
        <v>9.4600000000000009</v>
      </c>
      <c r="H31" s="180">
        <v>-25000</v>
      </c>
      <c r="I31" s="183">
        <v>-1.07</v>
      </c>
    </row>
    <row r="32" spans="2:9">
      <c r="B32" s="41" t="s">
        <v>1764</v>
      </c>
      <c r="C32" s="159">
        <v>1.9000000000000001E-4</v>
      </c>
      <c r="E32" s="148">
        <v>-28300</v>
      </c>
      <c r="F32" s="149">
        <v>-1.93</v>
      </c>
      <c r="H32" s="180">
        <v>-28300</v>
      </c>
      <c r="I32" s="183">
        <v>-10.66</v>
      </c>
    </row>
    <row r="33" spans="2:9">
      <c r="B33" s="41" t="s">
        <v>1769</v>
      </c>
      <c r="C33" s="158">
        <v>1.0999999999999999E-2</v>
      </c>
      <c r="D33" s="145"/>
      <c r="E33" s="148">
        <v>-12450</v>
      </c>
      <c r="F33" s="149">
        <v>-2.2999999999999998</v>
      </c>
      <c r="H33" s="180">
        <v>-12450</v>
      </c>
      <c r="I33" s="183">
        <v>-11.15</v>
      </c>
    </row>
    <row r="34" spans="2:9">
      <c r="B34" s="41" t="s">
        <v>1768</v>
      </c>
      <c r="C34" s="158">
        <v>8.9999999999999993E-3</v>
      </c>
      <c r="D34" s="145"/>
      <c r="E34" s="148">
        <v>-17600</v>
      </c>
      <c r="F34" s="149"/>
      <c r="H34" s="180">
        <v>-17600</v>
      </c>
      <c r="I34" s="183">
        <v>-8.85</v>
      </c>
    </row>
    <row r="35" spans="2:9">
      <c r="B35" s="41" t="s">
        <v>1766</v>
      </c>
      <c r="C35" s="158">
        <v>13.5</v>
      </c>
      <c r="D35" s="145"/>
      <c r="E35" s="148">
        <v>16500</v>
      </c>
      <c r="F35" s="149">
        <v>-3.65</v>
      </c>
      <c r="H35" s="180">
        <v>16500</v>
      </c>
      <c r="I35" s="183">
        <v>-15.04</v>
      </c>
    </row>
    <row r="36" spans="2:9">
      <c r="B36" s="41" t="s">
        <v>1765</v>
      </c>
      <c r="C36" s="159">
        <v>11.3</v>
      </c>
      <c r="E36" s="148">
        <v>9000</v>
      </c>
      <c r="F36" s="179" t="s">
        <v>1745</v>
      </c>
      <c r="H36" s="180">
        <v>9000</v>
      </c>
      <c r="I36" s="184">
        <v>11.39</v>
      </c>
    </row>
    <row r="37" spans="2:9">
      <c r="B37" s="41" t="s">
        <v>1771</v>
      </c>
      <c r="C37" s="159">
        <v>6.9999999999999994E-5</v>
      </c>
      <c r="E37" s="148">
        <v>-69000</v>
      </c>
      <c r="F37" s="149">
        <v>17.87</v>
      </c>
      <c r="H37" s="180">
        <v>-69000</v>
      </c>
      <c r="I37" s="183">
        <v>7.87</v>
      </c>
    </row>
  </sheetData>
  <pageMargins left="0.511811024" right="0.511811024" top="0.78740157499999996" bottom="0.78740157499999996" header="0.31496062000000002" footer="0.31496062000000002"/>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5"/>
  <sheetViews>
    <sheetView topLeftCell="B1" workbookViewId="0">
      <selection activeCell="K9" sqref="K9"/>
    </sheetView>
  </sheetViews>
  <sheetFormatPr defaultRowHeight="12.75"/>
  <cols>
    <col min="1" max="1" width="2.85546875" hidden="1" customWidth="1"/>
    <col min="2" max="2" width="22.140625" customWidth="1"/>
    <col min="4" max="4" width="1.7109375" customWidth="1"/>
    <col min="5" max="5" width="10.5703125" customWidth="1"/>
    <col min="6" max="6" width="11.5703125" style="39" customWidth="1"/>
    <col min="7" max="7" width="2.42578125" customWidth="1"/>
    <col min="9" max="9" width="13.7109375" customWidth="1"/>
  </cols>
  <sheetData>
    <row r="1" spans="2:9" ht="15">
      <c r="B1" s="162" t="s">
        <v>1948</v>
      </c>
      <c r="C1" s="41"/>
      <c r="D1" s="41"/>
      <c r="E1" s="41"/>
      <c r="F1" s="161"/>
      <c r="G1" s="41"/>
      <c r="H1" s="41"/>
    </row>
    <row r="2" spans="2:9" ht="15">
      <c r="B2" s="162" t="s">
        <v>1733</v>
      </c>
      <c r="C2" s="41"/>
      <c r="D2" s="41"/>
      <c r="E2" s="41"/>
      <c r="F2" s="161"/>
      <c r="G2" s="41"/>
      <c r="H2" s="41"/>
    </row>
    <row r="3" spans="2:9" ht="14.25">
      <c r="E3" s="186" t="s">
        <v>1966</v>
      </c>
      <c r="F3" s="157"/>
      <c r="H3" s="187" t="s">
        <v>1967</v>
      </c>
      <c r="I3" s="155"/>
    </row>
    <row r="4" spans="2:9">
      <c r="B4" s="57" t="s">
        <v>1736</v>
      </c>
    </row>
    <row r="5" spans="2:9" ht="15.75">
      <c r="C5" s="206" t="s">
        <v>1965</v>
      </c>
      <c r="D5" s="145"/>
      <c r="E5" s="146" t="s">
        <v>115</v>
      </c>
      <c r="F5" s="147" t="s">
        <v>6</v>
      </c>
      <c r="G5" s="1"/>
      <c r="H5" s="150" t="s">
        <v>115</v>
      </c>
      <c r="I5" s="151" t="s">
        <v>6</v>
      </c>
    </row>
    <row r="6" spans="2:9">
      <c r="B6" s="57" t="s">
        <v>1761</v>
      </c>
      <c r="C6" s="159">
        <v>3.23</v>
      </c>
      <c r="E6" s="148">
        <v>3900</v>
      </c>
      <c r="F6" s="149">
        <v>-0.32</v>
      </c>
      <c r="H6" s="207">
        <v>3900</v>
      </c>
      <c r="I6" s="153"/>
    </row>
    <row r="7" spans="2:9">
      <c r="B7" s="57" t="s">
        <v>1735</v>
      </c>
      <c r="C7" s="159">
        <v>2.8E-3</v>
      </c>
      <c r="E7" s="148">
        <v>-8630</v>
      </c>
      <c r="F7" s="149">
        <v>-5.84</v>
      </c>
      <c r="H7" s="207">
        <v>-8630</v>
      </c>
      <c r="I7" s="153"/>
    </row>
    <row r="8" spans="2:9">
      <c r="B8" s="205" t="s">
        <v>1949</v>
      </c>
      <c r="C8" s="159">
        <v>4.8000000000000001E-4</v>
      </c>
      <c r="E8" s="148">
        <v>-22350</v>
      </c>
      <c r="F8" s="149"/>
      <c r="H8" s="207">
        <v>-22350</v>
      </c>
      <c r="I8" s="153"/>
    </row>
    <row r="9" spans="2:9">
      <c r="B9" s="205" t="s">
        <v>1846</v>
      </c>
      <c r="C9" s="159">
        <v>0.14000000000000001</v>
      </c>
      <c r="E9" s="148">
        <v>-4630</v>
      </c>
      <c r="F9" s="149">
        <v>-0.73</v>
      </c>
      <c r="H9" s="207">
        <v>-4630</v>
      </c>
      <c r="I9" s="153"/>
    </row>
    <row r="10" spans="2:9">
      <c r="B10" s="205" t="s">
        <v>1950</v>
      </c>
      <c r="C10" s="160">
        <v>1.25</v>
      </c>
      <c r="E10" s="148">
        <v>5960</v>
      </c>
      <c r="F10" s="149">
        <v>-3.6</v>
      </c>
      <c r="H10" s="207">
        <v>5960</v>
      </c>
      <c r="I10" s="153"/>
    </row>
    <row r="11" spans="2:9">
      <c r="B11" s="57" t="s">
        <v>1773</v>
      </c>
      <c r="C11" s="159">
        <v>1.5E-5</v>
      </c>
      <c r="E11" s="148">
        <v>8550</v>
      </c>
      <c r="F11" s="149">
        <v>17.8</v>
      </c>
      <c r="H11" s="207">
        <v>8550</v>
      </c>
      <c r="I11" s="153"/>
    </row>
    <row r="12" spans="2:9">
      <c r="B12" s="57" t="s">
        <v>1856</v>
      </c>
      <c r="C12" s="159">
        <v>5.1000000000000004E-4</v>
      </c>
      <c r="E12" s="148">
        <v>-22200</v>
      </c>
      <c r="F12" s="149"/>
      <c r="H12" s="207">
        <v>-22200</v>
      </c>
      <c r="I12" s="153"/>
    </row>
    <row r="13" spans="2:9">
      <c r="B13" s="57" t="s">
        <v>1951</v>
      </c>
      <c r="C13" s="159">
        <v>15.6</v>
      </c>
      <c r="E13" s="148">
        <v>-25700</v>
      </c>
      <c r="F13" s="149">
        <v>22.9</v>
      </c>
      <c r="H13" s="207">
        <v>-25700</v>
      </c>
      <c r="I13" s="153"/>
    </row>
    <row r="14" spans="2:9">
      <c r="B14" s="57" t="s">
        <v>1952</v>
      </c>
      <c r="C14" s="159">
        <v>0.53</v>
      </c>
      <c r="E14" s="148">
        <v>-1860</v>
      </c>
      <c r="F14" s="149"/>
      <c r="H14" s="207">
        <v>-1860</v>
      </c>
      <c r="I14" s="153"/>
    </row>
    <row r="15" spans="2:9">
      <c r="B15" s="57" t="s">
        <v>1953</v>
      </c>
      <c r="C15" s="159">
        <v>15.4</v>
      </c>
      <c r="E15" s="148">
        <v>8000</v>
      </c>
      <c r="F15" s="149"/>
      <c r="H15" s="207">
        <v>8000</v>
      </c>
      <c r="I15" s="153"/>
    </row>
    <row r="16" spans="2:9">
      <c r="B16" s="57" t="s">
        <v>1744</v>
      </c>
      <c r="C16" s="159">
        <v>43</v>
      </c>
      <c r="E16" s="148">
        <v>11000</v>
      </c>
      <c r="F16" s="149"/>
      <c r="H16" s="207">
        <v>11000</v>
      </c>
      <c r="I16" s="153"/>
    </row>
    <row r="17" spans="2:14">
      <c r="B17" s="57" t="s">
        <v>1954</v>
      </c>
      <c r="C17" s="158">
        <v>24.1</v>
      </c>
      <c r="D17" s="145"/>
      <c r="E17" s="148">
        <v>12970</v>
      </c>
      <c r="F17" s="149">
        <v>-2.48</v>
      </c>
      <c r="H17" s="207">
        <v>12970</v>
      </c>
      <c r="I17" s="153"/>
    </row>
    <row r="18" spans="2:14">
      <c r="B18" s="57" t="s">
        <v>1847</v>
      </c>
      <c r="C18" s="159">
        <v>19.5</v>
      </c>
      <c r="E18" s="148">
        <v>9300</v>
      </c>
      <c r="F18" s="149">
        <v>-0.41</v>
      </c>
      <c r="H18" s="207">
        <v>9300</v>
      </c>
      <c r="I18" s="153"/>
    </row>
    <row r="19" spans="2:14">
      <c r="B19" s="57" t="s">
        <v>1955</v>
      </c>
      <c r="C19" s="158">
        <v>3.4000000000000002E-2</v>
      </c>
      <c r="D19" s="145"/>
      <c r="E19" s="148">
        <v>-10800</v>
      </c>
      <c r="F19" s="149">
        <v>0.61</v>
      </c>
      <c r="H19" s="207">
        <v>-10800</v>
      </c>
      <c r="I19" s="153"/>
      <c r="N19" s="57"/>
    </row>
    <row r="20" spans="2:14">
      <c r="B20" s="57" t="s">
        <v>1848</v>
      </c>
      <c r="C20" s="158">
        <v>8.9999999999999993E-3</v>
      </c>
      <c r="D20" s="145"/>
      <c r="E20" s="148">
        <v>-16000</v>
      </c>
      <c r="F20" s="149">
        <v>1.52</v>
      </c>
      <c r="H20" s="207">
        <v>-16000</v>
      </c>
      <c r="I20" s="153"/>
    </row>
    <row r="21" spans="2:14">
      <c r="B21" s="57" t="s">
        <v>1749</v>
      </c>
      <c r="C21" s="158"/>
      <c r="D21" s="145"/>
      <c r="E21" s="148">
        <v>10400</v>
      </c>
      <c r="F21" s="149">
        <v>8.4</v>
      </c>
      <c r="H21" s="207">
        <v>10400</v>
      </c>
      <c r="I21" s="153"/>
    </row>
    <row r="22" spans="2:14">
      <c r="B22" s="57" t="s">
        <v>1956</v>
      </c>
      <c r="C22" s="158">
        <v>0.41</v>
      </c>
      <c r="D22" s="145"/>
      <c r="E22" s="148">
        <v>-9550</v>
      </c>
      <c r="F22" s="149">
        <v>4.71</v>
      </c>
      <c r="H22" s="207">
        <v>-9550</v>
      </c>
      <c r="I22" s="153"/>
    </row>
    <row r="23" spans="2:14">
      <c r="B23" s="57" t="s">
        <v>1851</v>
      </c>
      <c r="C23" s="159">
        <v>0.08</v>
      </c>
      <c r="E23" s="148">
        <v>-40200</v>
      </c>
      <c r="F23" s="149">
        <v>22.3</v>
      </c>
      <c r="H23" s="207">
        <v>-40200</v>
      </c>
      <c r="I23" s="153"/>
    </row>
    <row r="24" spans="2:14">
      <c r="B24" s="57" t="s">
        <v>1850</v>
      </c>
      <c r="C24" s="159">
        <v>4.3999999999999997E-2</v>
      </c>
      <c r="E24" s="148">
        <v>-8670</v>
      </c>
      <c r="F24" s="149">
        <v>-0.31</v>
      </c>
      <c r="H24" s="207">
        <v>-8670</v>
      </c>
      <c r="I24" s="153"/>
    </row>
    <row r="25" spans="2:14">
      <c r="B25" s="57" t="s">
        <v>1751</v>
      </c>
      <c r="C25" s="159">
        <v>0.51</v>
      </c>
      <c r="E25" s="148">
        <v>-1950</v>
      </c>
      <c r="F25" s="149"/>
      <c r="H25" s="207">
        <v>-1950</v>
      </c>
      <c r="I25" s="153"/>
    </row>
    <row r="26" spans="2:14">
      <c r="B26" s="57" t="s">
        <v>1957</v>
      </c>
      <c r="C26" s="159">
        <v>0.53</v>
      </c>
      <c r="E26" s="148">
        <v>1550</v>
      </c>
      <c r="F26" s="149">
        <v>-2.31</v>
      </c>
      <c r="H26" s="207">
        <v>1550</v>
      </c>
      <c r="I26" s="153"/>
    </row>
    <row r="27" spans="2:14">
      <c r="B27" s="57" t="s">
        <v>1756</v>
      </c>
      <c r="C27" s="159">
        <v>2.2200000000000002</v>
      </c>
      <c r="E27" s="148">
        <v>2340</v>
      </c>
      <c r="F27" s="149"/>
      <c r="H27" s="207">
        <v>2340</v>
      </c>
      <c r="I27" s="153"/>
    </row>
    <row r="28" spans="2:14">
      <c r="B28" s="57" t="s">
        <v>1958</v>
      </c>
      <c r="C28" s="159">
        <v>2.66</v>
      </c>
      <c r="E28" s="148">
        <v>3550</v>
      </c>
      <c r="F28" s="149">
        <v>-2.5</v>
      </c>
      <c r="H28" s="207">
        <v>3550</v>
      </c>
      <c r="I28" s="153"/>
    </row>
    <row r="29" spans="2:14">
      <c r="B29" s="57" t="s">
        <v>1758</v>
      </c>
      <c r="C29" s="158"/>
      <c r="D29" s="145"/>
      <c r="E29" s="148">
        <v>-20400</v>
      </c>
      <c r="F29" s="149">
        <v>10.8</v>
      </c>
      <c r="H29" s="207">
        <v>-20400</v>
      </c>
      <c r="I29" s="153"/>
    </row>
    <row r="30" spans="2:14">
      <c r="B30" s="57" t="s">
        <v>1740</v>
      </c>
      <c r="C30" s="158">
        <v>5.27</v>
      </c>
      <c r="D30" s="145"/>
      <c r="E30" s="148">
        <v>8620</v>
      </c>
      <c r="F30" s="149">
        <v>-2.5499999999999998</v>
      </c>
      <c r="H30" s="207">
        <v>8620</v>
      </c>
      <c r="I30" s="153"/>
    </row>
    <row r="31" spans="2:14">
      <c r="B31" s="57" t="s">
        <v>1854</v>
      </c>
      <c r="C31" s="158">
        <v>1.3</v>
      </c>
      <c r="D31" s="145"/>
      <c r="E31" s="148">
        <v>800</v>
      </c>
      <c r="F31" s="149"/>
      <c r="H31" s="207">
        <v>800</v>
      </c>
      <c r="I31" s="153"/>
    </row>
    <row r="32" spans="2:14">
      <c r="B32" s="57" t="s">
        <v>1959</v>
      </c>
      <c r="C32" s="159">
        <v>0.05</v>
      </c>
      <c r="E32" s="148">
        <v>-10200</v>
      </c>
      <c r="F32" s="149">
        <v>0.87</v>
      </c>
      <c r="H32" s="207">
        <v>-10200</v>
      </c>
      <c r="I32" s="153"/>
    </row>
    <row r="33" spans="2:9">
      <c r="B33" s="57" t="s">
        <v>1748</v>
      </c>
      <c r="C33" s="159"/>
      <c r="E33" s="148">
        <v>-28600</v>
      </c>
      <c r="F33" s="149">
        <v>13.79</v>
      </c>
      <c r="H33" s="207">
        <v>-28600</v>
      </c>
      <c r="I33" s="153"/>
    </row>
    <row r="34" spans="2:9">
      <c r="B34" s="57" t="s">
        <v>1960</v>
      </c>
      <c r="C34" s="159">
        <v>1.4E-2</v>
      </c>
      <c r="E34" s="148">
        <v>-12500</v>
      </c>
      <c r="F34" s="149"/>
      <c r="H34" s="207">
        <v>-12500</v>
      </c>
      <c r="I34" s="153"/>
    </row>
    <row r="35" spans="2:9">
      <c r="B35" s="57" t="s">
        <v>1961</v>
      </c>
      <c r="C35" s="159">
        <v>2E-3</v>
      </c>
      <c r="E35" s="148">
        <v>-18200</v>
      </c>
      <c r="F35" s="149"/>
      <c r="H35" s="207">
        <v>-18200</v>
      </c>
      <c r="I35" s="153"/>
    </row>
    <row r="36" spans="2:9">
      <c r="B36" s="57" t="s">
        <v>1762</v>
      </c>
      <c r="C36" s="159">
        <v>6.0000000000000001E-3</v>
      </c>
      <c r="E36" s="148">
        <v>-15000</v>
      </c>
      <c r="F36" s="149"/>
      <c r="H36" s="207">
        <v>-15000</v>
      </c>
      <c r="I36" s="153"/>
    </row>
    <row r="37" spans="2:9">
      <c r="B37" s="57" t="s">
        <v>1962</v>
      </c>
      <c r="C37" s="159">
        <v>0.01</v>
      </c>
      <c r="E37" s="148">
        <v>-2900</v>
      </c>
      <c r="F37" s="149">
        <v>-7.18</v>
      </c>
      <c r="H37" s="207">
        <v>-2900</v>
      </c>
      <c r="I37" s="153"/>
    </row>
    <row r="38" spans="2:9">
      <c r="B38" s="57" t="s">
        <v>1746</v>
      </c>
      <c r="C38" s="159">
        <v>4.8000000000000001E-2</v>
      </c>
      <c r="E38" s="148">
        <v>-8900</v>
      </c>
      <c r="F38" s="149"/>
      <c r="H38" s="207">
        <v>-8900</v>
      </c>
      <c r="I38" s="153"/>
    </row>
    <row r="39" spans="2:9">
      <c r="B39" s="57" t="s">
        <v>1963</v>
      </c>
      <c r="C39" s="159">
        <v>3.2800000000000003E-2</v>
      </c>
      <c r="E39" s="148">
        <v>-10000</v>
      </c>
      <c r="F39" s="149"/>
      <c r="H39" s="207">
        <v>-10000</v>
      </c>
      <c r="I39" s="153"/>
    </row>
    <row r="40" spans="2:9">
      <c r="B40" s="57" t="s">
        <v>1964</v>
      </c>
      <c r="C40" s="159">
        <v>8.5</v>
      </c>
      <c r="E40" s="148">
        <v>6730</v>
      </c>
      <c r="F40" s="149">
        <v>-0.31</v>
      </c>
      <c r="H40" s="207">
        <v>6730</v>
      </c>
      <c r="I40" s="153"/>
    </row>
    <row r="41" spans="2:9">
      <c r="B41" s="57" t="s">
        <v>1769</v>
      </c>
      <c r="C41" s="159">
        <v>130</v>
      </c>
      <c r="E41" s="148">
        <v>28100</v>
      </c>
      <c r="F41" s="149">
        <v>-9.4</v>
      </c>
      <c r="H41" s="207">
        <v>28100</v>
      </c>
      <c r="I41" s="153"/>
    </row>
    <row r="42" spans="2:9">
      <c r="B42" s="57" t="s">
        <v>1770</v>
      </c>
      <c r="C42" s="159">
        <v>0.14599999999999999</v>
      </c>
      <c r="E42" s="148">
        <v>-5640</v>
      </c>
      <c r="F42" s="149"/>
      <c r="H42" s="207">
        <v>-5640</v>
      </c>
      <c r="I42" s="153"/>
    </row>
    <row r="45" spans="2:9">
      <c r="B45" s="57"/>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12</vt:i4>
      </vt:variant>
    </vt:vector>
  </HeadingPairs>
  <TitlesOfParts>
    <vt:vector size="12" baseType="lpstr">
      <vt:lpstr>Massa Molec</vt:lpstr>
      <vt:lpstr>H e S formação</vt:lpstr>
      <vt:lpstr>Cp's</vt:lpstr>
      <vt:lpstr>Hmistura</vt:lpstr>
      <vt:lpstr>Gibbs_C</vt:lpstr>
      <vt:lpstr>Gibbs_J</vt:lpstr>
      <vt:lpstr>gama_zero_Fe</vt:lpstr>
      <vt:lpstr>gama_zero_Ni</vt:lpstr>
      <vt:lpstr>gama_zero_Cu</vt:lpstr>
      <vt:lpstr>e(Fe)</vt:lpstr>
      <vt:lpstr>e(Fe-solido)</vt:lpstr>
      <vt:lpstr>e(Ni)</vt:lpstr>
    </vt:vector>
  </TitlesOfParts>
  <Company>USP-PMT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Dados termodinâmicos</dc:title>
  <dc:creator>beneduce@gmail.com</dc:creator>
  <cp:lastModifiedBy>Flávio Beneduce</cp:lastModifiedBy>
  <dcterms:created xsi:type="dcterms:W3CDTF">2010-08-13T12:10:34Z</dcterms:created>
  <dcterms:modified xsi:type="dcterms:W3CDTF">2018-06-28T02:04:15Z</dcterms:modified>
</cp:coreProperties>
</file>