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liseumartins/Dropbox/Eliseu/Analise Balancos/2018/"/>
    </mc:Choice>
  </mc:AlternateContent>
  <xr:revisionPtr revIDLastSave="0" documentId="13_ncr:1_{68DEBC8F-B124-E946-931C-F7A6D83684AB}" xr6:coauthVersionLast="31" xr6:coauthVersionMax="31" xr10:uidLastSave="{00000000-0000-0000-0000-000000000000}"/>
  <bookViews>
    <workbookView xWindow="9880" yWindow="1180" windowWidth="25600" windowHeight="18380" tabRatio="500" xr2:uid="{00000000-000D-0000-FFFF-FFFF00000000}"/>
  </bookViews>
  <sheets>
    <sheet name="Exercício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D25" i="1"/>
  <c r="D15" i="1"/>
  <c r="E15" i="1" s="1"/>
  <c r="E25" i="1"/>
  <c r="A19" i="1"/>
  <c r="D22" i="1"/>
  <c r="D12" i="1" s="1"/>
  <c r="E12" i="1" s="1"/>
  <c r="F12" i="1" s="1"/>
  <c r="D23" i="1"/>
  <c r="D24" i="1"/>
  <c r="D11" i="1"/>
  <c r="E21" i="1"/>
  <c r="E22" i="1"/>
  <c r="E23" i="1"/>
  <c r="E11" i="1"/>
  <c r="F21" i="1"/>
  <c r="F23" i="1" s="1"/>
  <c r="F22" i="1"/>
  <c r="F11" i="1"/>
  <c r="G22" i="1" s="1"/>
  <c r="G21" i="1"/>
  <c r="G11" i="1"/>
  <c r="C16" i="1"/>
  <c r="C17" i="1"/>
  <c r="D16" i="1"/>
  <c r="E16" i="1"/>
  <c r="F16" i="1" s="1"/>
  <c r="G16" i="1" s="1"/>
  <c r="H16" i="1" s="1"/>
  <c r="H21" i="1"/>
  <c r="C13" i="1"/>
  <c r="H22" i="1" l="1"/>
  <c r="F25" i="1"/>
  <c r="F15" i="1"/>
  <c r="E17" i="1"/>
  <c r="G12" i="1"/>
  <c r="G23" i="1"/>
  <c r="D26" i="1"/>
  <c r="D17" i="1"/>
  <c r="D27" i="1" l="1"/>
  <c r="D28" i="1"/>
  <c r="G15" i="1"/>
  <c r="G17" i="1" s="1"/>
  <c r="F17" i="1"/>
  <c r="G25" i="1"/>
  <c r="H25" i="1"/>
  <c r="H23" i="1"/>
  <c r="D29" i="1" l="1"/>
  <c r="D9" i="1"/>
  <c r="E24" i="1" l="1"/>
  <c r="D13" i="1"/>
  <c r="E26" i="1" l="1"/>
  <c r="E27" i="1" l="1"/>
  <c r="E28" i="1" l="1"/>
  <c r="E29" i="1" l="1"/>
  <c r="E9" i="1"/>
  <c r="E13" i="1" l="1"/>
  <c r="F24" i="1"/>
  <c r="F26" i="1" l="1"/>
  <c r="F27" i="1" l="1"/>
  <c r="F28" i="1"/>
  <c r="F29" i="1" l="1"/>
  <c r="F9" i="1"/>
  <c r="G24" i="1" l="1"/>
  <c r="F13" i="1"/>
  <c r="G26" i="1" l="1"/>
  <c r="H24" i="1"/>
  <c r="G27" i="1" l="1"/>
  <c r="G28" i="1"/>
  <c r="H26" i="1"/>
  <c r="G29" i="1" l="1"/>
  <c r="H28" i="1"/>
  <c r="H27" i="1"/>
  <c r="G9" i="1"/>
  <c r="G13" i="1" l="1"/>
  <c r="H9" i="1"/>
  <c r="H29" i="1" s="1"/>
</calcChain>
</file>

<file path=xl/sharedStrings.xml><?xml version="1.0" encoding="utf-8"?>
<sst xmlns="http://schemas.openxmlformats.org/spreadsheetml/2006/main" count="28" uniqueCount="27">
  <si>
    <t xml:space="preserve"> </t>
  </si>
  <si>
    <t>Prof. Eliseu Martins</t>
  </si>
  <si>
    <t>Calcular o valor da empresa considerando os fluxos de dividendos, caixa da firma e caixa dos acionistas.</t>
  </si>
  <si>
    <t>M 0</t>
  </si>
  <si>
    <t>M 4a</t>
  </si>
  <si>
    <t>Caixa</t>
  </si>
  <si>
    <t>Recebíveis</t>
  </si>
  <si>
    <t>Imobilizado</t>
  </si>
  <si>
    <t>Dep. Acum.</t>
  </si>
  <si>
    <t>Dívida</t>
  </si>
  <si>
    <t>PL</t>
  </si>
  <si>
    <t>kd</t>
  </si>
  <si>
    <t>ke</t>
  </si>
  <si>
    <t>Soma</t>
  </si>
  <si>
    <t>Receita</t>
  </si>
  <si>
    <t>(-)Deprec.</t>
  </si>
  <si>
    <t>Lucro Operacional</t>
  </si>
  <si>
    <t>Rec. Financ.</t>
  </si>
  <si>
    <t>Desp. Fin.</t>
  </si>
  <si>
    <t>Lucro AIR</t>
  </si>
  <si>
    <t>IR</t>
  </si>
  <si>
    <t>LL</t>
  </si>
  <si>
    <t>LL/PL</t>
  </si>
  <si>
    <t>Dividendos</t>
  </si>
  <si>
    <t xml:space="preserve">          FEA/USP</t>
  </si>
  <si>
    <t xml:space="preserve">              DEPTO. CONTABILIDADE   -  Análise de Balanços</t>
  </si>
  <si>
    <t xml:space="preserve"> EXERCÍCIO No.7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</si>
</sst>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&quot;* #,##0.00_-;\-&quot;R$&quot;* #,##0.00_-;_-&quot;R$&quot;* &quot;-&quot;??_-;_-@_-"/>
    <numFmt numFmtId="165" formatCode="_(&quot;R$&quot;* #,##0_);_(&quot;R$&quot;* \(#,##0\);_(&quot;R$&quot;* &quot;-&quot;??_);_(@_)"/>
    <numFmt numFmtId="166" formatCode="\R\$#,##0_);\(\R\$#,##0\)"/>
    <numFmt numFmtId="167" formatCode="0.0%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MS Sans Serif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"/>
      <name val="MS Sans Serif"/>
      <family val="2"/>
    </font>
    <font>
      <b/>
      <sz val="11"/>
      <name val="Calibri"/>
      <family val="2"/>
      <scheme val="minor"/>
    </font>
    <font>
      <u val="singleAccounting"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165" fontId="2" fillId="2" borderId="0" xfId="1" applyNumberFormat="1" applyFont="1" applyFill="1"/>
    <xf numFmtId="0" fontId="3" fillId="2" borderId="0" xfId="0" applyFont="1" applyFill="1"/>
    <xf numFmtId="0" fontId="4" fillId="2" borderId="0" xfId="0" applyFont="1" applyFill="1"/>
    <xf numFmtId="166" fontId="3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166" fontId="3" fillId="2" borderId="0" xfId="0" applyNumberFormat="1" applyFont="1" applyFill="1" applyAlignment="1">
      <alignment horizontal="right"/>
    </xf>
    <xf numFmtId="0" fontId="8" fillId="2" borderId="0" xfId="0" applyFont="1" applyFill="1"/>
    <xf numFmtId="165" fontId="2" fillId="2" borderId="0" xfId="1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165" fontId="2" fillId="2" borderId="2" xfId="1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0" fontId="2" fillId="2" borderId="4" xfId="0" applyFont="1" applyFill="1" applyBorder="1"/>
    <xf numFmtId="165" fontId="2" fillId="2" borderId="0" xfId="1" applyNumberFormat="1" applyFont="1" applyFill="1" applyBorder="1" applyAlignment="1">
      <alignment horizontal="right"/>
    </xf>
    <xf numFmtId="165" fontId="2" fillId="2" borderId="5" xfId="1" applyNumberFormat="1" applyFont="1" applyFill="1" applyBorder="1" applyAlignment="1">
      <alignment horizontal="right"/>
    </xf>
    <xf numFmtId="165" fontId="2" fillId="2" borderId="6" xfId="1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165" fontId="2" fillId="2" borderId="0" xfId="0" applyNumberFormat="1" applyFont="1" applyFill="1" applyBorder="1"/>
    <xf numFmtId="165" fontId="2" fillId="2" borderId="5" xfId="0" applyNumberFormat="1" applyFont="1" applyFill="1" applyBorder="1"/>
    <xf numFmtId="165" fontId="2" fillId="2" borderId="6" xfId="0" applyNumberFormat="1" applyFont="1" applyFill="1" applyBorder="1"/>
    <xf numFmtId="9" fontId="2" fillId="2" borderId="0" xfId="0" applyNumberFormat="1" applyFont="1" applyFill="1"/>
    <xf numFmtId="165" fontId="9" fillId="2" borderId="0" xfId="1" applyNumberFormat="1" applyFont="1" applyFill="1" applyBorder="1"/>
    <xf numFmtId="165" fontId="9" fillId="2" borderId="0" xfId="0" applyNumberFormat="1" applyFont="1" applyFill="1" applyBorder="1"/>
    <xf numFmtId="165" fontId="9" fillId="2" borderId="5" xfId="0" applyNumberFormat="1" applyFont="1" applyFill="1" applyBorder="1"/>
    <xf numFmtId="165" fontId="9" fillId="2" borderId="6" xfId="0" applyNumberFormat="1" applyFont="1" applyFill="1" applyBorder="1"/>
    <xf numFmtId="165" fontId="2" fillId="2" borderId="5" xfId="1" applyNumberFormat="1" applyFont="1" applyFill="1" applyBorder="1"/>
    <xf numFmtId="165" fontId="2" fillId="2" borderId="6" xfId="1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5" fontId="9" fillId="2" borderId="5" xfId="1" applyNumberFormat="1" applyFont="1" applyFill="1" applyBorder="1"/>
    <xf numFmtId="0" fontId="2" fillId="2" borderId="7" xfId="0" applyFont="1" applyFill="1" applyBorder="1"/>
    <xf numFmtId="165" fontId="2" fillId="2" borderId="8" xfId="1" applyNumberFormat="1" applyFont="1" applyFill="1" applyBorder="1"/>
    <xf numFmtId="165" fontId="2" fillId="2" borderId="9" xfId="1" applyNumberFormat="1" applyFont="1" applyFill="1" applyBorder="1"/>
    <xf numFmtId="165" fontId="2" fillId="2" borderId="0" xfId="1" applyNumberFormat="1" applyFont="1" applyFill="1" applyAlignment="1">
      <alignment horizontal="center"/>
    </xf>
    <xf numFmtId="165" fontId="2" fillId="2" borderId="0" xfId="0" applyNumberFormat="1" applyFont="1" applyFill="1"/>
    <xf numFmtId="167" fontId="2" fillId="2" borderId="0" xfId="2" applyNumberFormat="1" applyFont="1" applyFill="1"/>
    <xf numFmtId="165" fontId="2" fillId="2" borderId="2" xfId="1" applyNumberFormat="1" applyFont="1" applyFill="1" applyBorder="1"/>
    <xf numFmtId="165" fontId="2" fillId="2" borderId="2" xfId="0" applyNumberFormat="1" applyFont="1" applyFill="1" applyBorder="1"/>
    <xf numFmtId="165" fontId="2" fillId="2" borderId="10" xfId="0" applyNumberFormat="1" applyFont="1" applyFill="1" applyBorder="1"/>
    <xf numFmtId="165" fontId="2" fillId="2" borderId="3" xfId="0" applyNumberFormat="1" applyFont="1" applyFill="1" applyBorder="1"/>
    <xf numFmtId="165" fontId="9" fillId="2" borderId="0" xfId="0" applyNumberFormat="1" applyFont="1" applyFill="1"/>
    <xf numFmtId="165" fontId="2" fillId="2" borderId="9" xfId="0" applyNumberFormat="1" applyFont="1" applyFill="1" applyBorder="1"/>
    <xf numFmtId="165" fontId="2" fillId="2" borderId="8" xfId="0" applyNumberFormat="1" applyFont="1" applyFill="1" applyBorder="1"/>
    <xf numFmtId="165" fontId="2" fillId="2" borderId="11" xfId="0" applyNumberFormat="1" applyFont="1" applyFill="1" applyBorder="1"/>
    <xf numFmtId="165" fontId="2" fillId="2" borderId="12" xfId="0" applyNumberFormat="1" applyFont="1" applyFill="1" applyBorder="1"/>
    <xf numFmtId="167" fontId="2" fillId="2" borderId="0" xfId="0" applyNumberFormat="1" applyFont="1" applyFill="1"/>
    <xf numFmtId="165" fontId="2" fillId="2" borderId="12" xfId="1" applyNumberFormat="1" applyFont="1" applyFill="1" applyBorder="1"/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/>
    <xf numFmtId="9" fontId="2" fillId="2" borderId="15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5">
    <cellStyle name="Hiperlink" xfId="3" builtinId="8" hidden="1"/>
    <cellStyle name="Hiperlink Visitado" xfId="4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145" zoomScaleNormal="145" zoomScalePageLayoutView="145" workbookViewId="0">
      <selection activeCell="B6" sqref="B6"/>
    </sheetView>
  </sheetViews>
  <sheetFormatPr baseColWidth="10" defaultColWidth="11" defaultRowHeight="16"/>
  <cols>
    <col min="1" max="1" width="10.33203125" style="1" customWidth="1"/>
    <col min="2" max="2" width="13.6640625" style="1" bestFit="1" customWidth="1"/>
    <col min="3" max="3" width="20.6640625" style="2" bestFit="1" customWidth="1"/>
    <col min="4" max="4" width="13.5" style="1" bestFit="1" customWidth="1"/>
    <col min="5" max="5" width="14.1640625" style="1" bestFit="1" customWidth="1"/>
    <col min="6" max="6" width="13.33203125" style="1" bestFit="1" customWidth="1"/>
    <col min="7" max="7" width="13.6640625" style="1" bestFit="1" customWidth="1"/>
    <col min="8" max="8" width="15" style="1" customWidth="1"/>
    <col min="9" max="9" width="12.5" style="1" bestFit="1" customWidth="1"/>
    <col min="10" max="10" width="11.6640625" style="1" bestFit="1" customWidth="1"/>
    <col min="11" max="11" width="18.33203125" style="1" bestFit="1" customWidth="1"/>
    <col min="12" max="16384" width="11" style="1"/>
  </cols>
  <sheetData>
    <row r="1" spans="1:9">
      <c r="C1" s="1"/>
      <c r="D1" s="2"/>
      <c r="E1" s="2"/>
    </row>
    <row r="2" spans="1:9">
      <c r="A2" s="3"/>
      <c r="B2" s="3"/>
      <c r="C2" s="4" t="s">
        <v>24</v>
      </c>
      <c r="D2" s="4"/>
      <c r="E2" s="5"/>
    </row>
    <row r="3" spans="1:9">
      <c r="A3" s="6"/>
      <c r="B3" s="7" t="s">
        <v>25</v>
      </c>
      <c r="C3" s="7"/>
      <c r="D3" s="7"/>
      <c r="E3" s="7"/>
    </row>
    <row r="4" spans="1:9">
      <c r="A4" s="3"/>
      <c r="B4" s="8" t="s">
        <v>0</v>
      </c>
      <c r="C4" s="3"/>
      <c r="D4" s="9"/>
      <c r="E4" s="5" t="s">
        <v>1</v>
      </c>
    </row>
    <row r="5" spans="1:9">
      <c r="B5" s="10" t="s">
        <v>26</v>
      </c>
      <c r="C5" s="1"/>
      <c r="D5" s="2"/>
      <c r="E5" s="2"/>
    </row>
    <row r="6" spans="1:9">
      <c r="B6" s="10" t="s">
        <v>2</v>
      </c>
      <c r="C6" s="1"/>
      <c r="D6" s="2"/>
      <c r="E6" s="2"/>
    </row>
    <row r="7" spans="1:9">
      <c r="B7" s="10"/>
      <c r="C7" s="1"/>
      <c r="D7" s="2"/>
      <c r="E7" s="2"/>
    </row>
    <row r="8" spans="1:9">
      <c r="C8" s="11" t="s">
        <v>3</v>
      </c>
      <c r="D8" s="12">
        <v>1</v>
      </c>
      <c r="E8" s="12">
        <v>2</v>
      </c>
      <c r="F8" s="12">
        <v>3</v>
      </c>
      <c r="G8" s="12">
        <v>4</v>
      </c>
      <c r="H8" s="12" t="s">
        <v>4</v>
      </c>
    </row>
    <row r="9" spans="1:9">
      <c r="B9" s="13" t="s">
        <v>5</v>
      </c>
      <c r="C9" s="14">
        <v>0</v>
      </c>
      <c r="D9" s="15">
        <f>+D21+D24+D25+D27-D28</f>
        <v>300000</v>
      </c>
      <c r="E9" s="15">
        <f>+D9+E21+E24+E25+E27-E28</f>
        <v>600000</v>
      </c>
      <c r="F9" s="15">
        <f t="shared" ref="F9:G9" si="0">+E9+F21+F24+F25+F27-F28</f>
        <v>900000</v>
      </c>
      <c r="G9" s="15">
        <f t="shared" si="0"/>
        <v>1200000</v>
      </c>
      <c r="H9" s="16">
        <f>+G9+G11+G12-G15</f>
        <v>800000</v>
      </c>
    </row>
    <row r="10" spans="1:9">
      <c r="B10" s="17" t="s">
        <v>6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20"/>
    </row>
    <row r="11" spans="1:9">
      <c r="B11" s="17" t="s">
        <v>7</v>
      </c>
      <c r="C11" s="21">
        <v>2000000</v>
      </c>
      <c r="D11" s="22">
        <f>+C11</f>
        <v>2000000</v>
      </c>
      <c r="E11" s="22">
        <f t="shared" ref="E11:F11" si="1">+D11</f>
        <v>2000000</v>
      </c>
      <c r="F11" s="22">
        <f t="shared" si="1"/>
        <v>2000000</v>
      </c>
      <c r="G11" s="23">
        <f>+F11</f>
        <v>2000000</v>
      </c>
      <c r="H11" s="24"/>
      <c r="I11" s="22"/>
    </row>
    <row r="12" spans="1:9" ht="19">
      <c r="A12" s="25"/>
      <c r="B12" s="17" t="s">
        <v>8</v>
      </c>
      <c r="C12" s="26">
        <v>0</v>
      </c>
      <c r="D12" s="27">
        <f>+C12+D22</f>
        <v>-300000</v>
      </c>
      <c r="E12" s="27">
        <f t="shared" ref="E12:G12" si="2">+D12+E22</f>
        <v>-600000</v>
      </c>
      <c r="F12" s="27">
        <f t="shared" si="2"/>
        <v>-900000</v>
      </c>
      <c r="G12" s="28">
        <f t="shared" si="2"/>
        <v>-1200000</v>
      </c>
      <c r="H12" s="29"/>
    </row>
    <row r="13" spans="1:9">
      <c r="A13" s="25"/>
      <c r="B13" s="17"/>
      <c r="C13" s="21">
        <f>SUM(C9:C12)</f>
        <v>2000000</v>
      </c>
      <c r="D13" s="21">
        <f t="shared" ref="D13:G13" si="3">SUM(D9:D12)</f>
        <v>2000000</v>
      </c>
      <c r="E13" s="21">
        <f t="shared" si="3"/>
        <v>2000000</v>
      </c>
      <c r="F13" s="21">
        <f t="shared" si="3"/>
        <v>2000000</v>
      </c>
      <c r="G13" s="30">
        <f t="shared" si="3"/>
        <v>2000000</v>
      </c>
      <c r="H13" s="31"/>
    </row>
    <row r="14" spans="1:9">
      <c r="A14" s="25"/>
      <c r="B14" s="17"/>
      <c r="C14" s="21"/>
      <c r="D14" s="32"/>
      <c r="E14" s="32"/>
      <c r="F14" s="32"/>
      <c r="G14" s="33"/>
      <c r="H14" s="34"/>
    </row>
    <row r="15" spans="1:9">
      <c r="A15" s="25"/>
      <c r="B15" s="17" t="s">
        <v>9</v>
      </c>
      <c r="C15" s="21">
        <v>1200000</v>
      </c>
      <c r="D15" s="22">
        <f>+C15</f>
        <v>1200000</v>
      </c>
      <c r="E15" s="22">
        <f t="shared" ref="E15:G16" si="4">+D15</f>
        <v>1200000</v>
      </c>
      <c r="F15" s="22">
        <f t="shared" si="4"/>
        <v>1200000</v>
      </c>
      <c r="G15" s="23">
        <f>+F15</f>
        <v>1200000</v>
      </c>
      <c r="H15" s="24"/>
    </row>
    <row r="16" spans="1:9" ht="19">
      <c r="A16" s="25">
        <v>0.12</v>
      </c>
      <c r="B16" s="17" t="s">
        <v>10</v>
      </c>
      <c r="C16" s="26">
        <f>+C11-C15</f>
        <v>800000</v>
      </c>
      <c r="D16" s="26">
        <f>+C16</f>
        <v>800000</v>
      </c>
      <c r="E16" s="26">
        <f t="shared" si="4"/>
        <v>800000</v>
      </c>
      <c r="F16" s="26">
        <f t="shared" si="4"/>
        <v>800000</v>
      </c>
      <c r="G16" s="35">
        <f t="shared" si="4"/>
        <v>800000</v>
      </c>
      <c r="H16" s="31">
        <f>+G16</f>
        <v>800000</v>
      </c>
    </row>
    <row r="17" spans="1:13">
      <c r="A17" s="25"/>
      <c r="B17" s="36"/>
      <c r="C17" s="37">
        <f>+C15+C16</f>
        <v>2000000</v>
      </c>
      <c r="D17" s="37">
        <f t="shared" ref="D17:G17" si="5">+D15+D16</f>
        <v>2000000</v>
      </c>
      <c r="E17" s="37">
        <f t="shared" si="5"/>
        <v>2000000</v>
      </c>
      <c r="F17" s="37">
        <f t="shared" si="5"/>
        <v>2000000</v>
      </c>
      <c r="G17" s="37">
        <f t="shared" si="5"/>
        <v>2000000</v>
      </c>
      <c r="H17" s="38"/>
    </row>
    <row r="18" spans="1:13">
      <c r="A18" s="25">
        <f>+A25*(1-A27)</f>
        <v>6.5999999999999989E-2</v>
      </c>
      <c r="B18" s="1" t="s">
        <v>11</v>
      </c>
      <c r="C18" s="21"/>
      <c r="D18" s="22"/>
      <c r="E18" s="22"/>
      <c r="F18" s="22"/>
      <c r="G18" s="22"/>
      <c r="H18" s="22"/>
    </row>
    <row r="19" spans="1:13">
      <c r="A19" s="25">
        <f>+A16</f>
        <v>0.12</v>
      </c>
      <c r="B19" s="1" t="s">
        <v>12</v>
      </c>
      <c r="C19" s="21"/>
      <c r="D19" s="22"/>
      <c r="E19" s="22"/>
      <c r="F19" s="22"/>
      <c r="G19" s="22"/>
      <c r="H19" s="22"/>
    </row>
    <row r="20" spans="1:13">
      <c r="A20" s="25"/>
      <c r="C20" s="11" t="s">
        <v>3</v>
      </c>
      <c r="D20" s="12">
        <v>1</v>
      </c>
      <c r="E20" s="12">
        <v>2</v>
      </c>
      <c r="F20" s="12">
        <v>3</v>
      </c>
      <c r="G20" s="12">
        <v>4</v>
      </c>
      <c r="H20" s="39" t="s">
        <v>13</v>
      </c>
      <c r="K20" s="40"/>
      <c r="L20" s="41"/>
    </row>
    <row r="21" spans="1:13">
      <c r="A21" s="25"/>
      <c r="B21" s="13" t="s">
        <v>14</v>
      </c>
      <c r="C21" s="42"/>
      <c r="D21" s="43">
        <v>500000</v>
      </c>
      <c r="E21" s="43">
        <f>+D21</f>
        <v>500000</v>
      </c>
      <c r="F21" s="43">
        <f t="shared" ref="F21:G21" si="6">+E21</f>
        <v>500000</v>
      </c>
      <c r="G21" s="44">
        <f t="shared" si="6"/>
        <v>500000</v>
      </c>
      <c r="H21" s="45">
        <f>SUM(D21:G21)</f>
        <v>2000000</v>
      </c>
      <c r="K21" s="40"/>
    </row>
    <row r="22" spans="1:13" ht="19">
      <c r="A22" s="25">
        <v>0.15</v>
      </c>
      <c r="B22" s="17" t="s">
        <v>15</v>
      </c>
      <c r="C22" s="21"/>
      <c r="D22" s="27">
        <f>-$A$22*C11</f>
        <v>-300000</v>
      </c>
      <c r="E22" s="27">
        <f>-$A$22*D11</f>
        <v>-300000</v>
      </c>
      <c r="F22" s="27">
        <f>-$A$22*E11</f>
        <v>-300000</v>
      </c>
      <c r="G22" s="28">
        <f>-$A$22*F11</f>
        <v>-300000</v>
      </c>
      <c r="H22" s="29">
        <f t="shared" ref="H22:H27" si="7">SUM(D22:G22)</f>
        <v>-1200000</v>
      </c>
      <c r="I22" s="40"/>
      <c r="K22" s="46"/>
      <c r="L22" s="40"/>
      <c r="M22" s="41"/>
    </row>
    <row r="23" spans="1:13" ht="19">
      <c r="A23" s="25"/>
      <c r="B23" s="17" t="s">
        <v>16</v>
      </c>
      <c r="C23" s="21"/>
      <c r="D23" s="22">
        <f>+D21+D22</f>
        <v>200000</v>
      </c>
      <c r="E23" s="22">
        <f t="shared" ref="E23:G23" si="8">+E21+E22</f>
        <v>200000</v>
      </c>
      <c r="F23" s="22">
        <f t="shared" si="8"/>
        <v>200000</v>
      </c>
      <c r="G23" s="23">
        <f t="shared" si="8"/>
        <v>200000</v>
      </c>
      <c r="H23" s="24">
        <f t="shared" si="7"/>
        <v>800000</v>
      </c>
      <c r="I23" s="40"/>
      <c r="K23" s="46"/>
      <c r="L23" s="40"/>
      <c r="M23" s="41"/>
    </row>
    <row r="24" spans="1:13">
      <c r="A24" s="25">
        <v>0.06</v>
      </c>
      <c r="B24" s="17" t="s">
        <v>17</v>
      </c>
      <c r="C24" s="21"/>
      <c r="D24" s="21">
        <f>+$A$24*C9</f>
        <v>0</v>
      </c>
      <c r="E24" s="21">
        <f>+$A$24*D9</f>
        <v>18000</v>
      </c>
      <c r="F24" s="21">
        <f>+$A$24*E9</f>
        <v>36000</v>
      </c>
      <c r="G24" s="30">
        <f>+$A$24*F9</f>
        <v>54000</v>
      </c>
      <c r="H24" s="24">
        <f t="shared" si="7"/>
        <v>108000</v>
      </c>
      <c r="K24" s="40"/>
    </row>
    <row r="25" spans="1:13" ht="19">
      <c r="A25" s="25">
        <v>0.1</v>
      </c>
      <c r="B25" s="17" t="s">
        <v>18</v>
      </c>
      <c r="C25" s="21"/>
      <c r="D25" s="27">
        <f>-$A$25*C15</f>
        <v>-120000</v>
      </c>
      <c r="E25" s="27">
        <f>-$A$25*D15</f>
        <v>-120000</v>
      </c>
      <c r="F25" s="27">
        <f>-$A$25*E15</f>
        <v>-120000</v>
      </c>
      <c r="G25" s="28">
        <f>-$A$25*F15</f>
        <v>-120000</v>
      </c>
      <c r="H25" s="29">
        <f t="shared" si="7"/>
        <v>-480000</v>
      </c>
      <c r="K25" s="46"/>
      <c r="L25" s="46"/>
      <c r="M25" s="41"/>
    </row>
    <row r="26" spans="1:13">
      <c r="A26" s="25"/>
      <c r="B26" s="17" t="s">
        <v>19</v>
      </c>
      <c r="C26" s="21"/>
      <c r="D26" s="22">
        <f>SUM(D23:D25)</f>
        <v>80000</v>
      </c>
      <c r="E26" s="22">
        <f t="shared" ref="E26:G26" si="9">SUM(E23:E25)</f>
        <v>98000</v>
      </c>
      <c r="F26" s="22">
        <f t="shared" si="9"/>
        <v>116000</v>
      </c>
      <c r="G26" s="23">
        <f t="shared" si="9"/>
        <v>134000</v>
      </c>
      <c r="H26" s="24">
        <f t="shared" si="7"/>
        <v>428000</v>
      </c>
      <c r="M26" s="41"/>
    </row>
    <row r="27" spans="1:13" ht="19">
      <c r="A27" s="25">
        <v>0.34</v>
      </c>
      <c r="B27" s="17" t="s">
        <v>20</v>
      </c>
      <c r="C27" s="21"/>
      <c r="D27" s="27">
        <f>-$A$27*D26</f>
        <v>-27200.000000000004</v>
      </c>
      <c r="E27" s="27">
        <f>-$A$27*E26</f>
        <v>-33320</v>
      </c>
      <c r="F27" s="27">
        <f>-$A$27*F26</f>
        <v>-39440</v>
      </c>
      <c r="G27" s="28">
        <f>-$A$27*G26</f>
        <v>-45560</v>
      </c>
      <c r="H27" s="47">
        <f t="shared" si="7"/>
        <v>-145520</v>
      </c>
      <c r="M27" s="41"/>
    </row>
    <row r="28" spans="1:13">
      <c r="B28" s="36" t="s">
        <v>21</v>
      </c>
      <c r="C28" s="37"/>
      <c r="D28" s="48">
        <f>+D26+D27</f>
        <v>52800</v>
      </c>
      <c r="E28" s="48">
        <f t="shared" ref="E28:G28" si="10">+E26+E27</f>
        <v>64680</v>
      </c>
      <c r="F28" s="48">
        <f t="shared" si="10"/>
        <v>76560</v>
      </c>
      <c r="G28" s="49">
        <f t="shared" si="10"/>
        <v>88440</v>
      </c>
      <c r="H28" s="50">
        <f>SUM(D28:G28)</f>
        <v>282480</v>
      </c>
      <c r="I28" s="51"/>
      <c r="L28" s="40"/>
      <c r="M28" s="41"/>
    </row>
    <row r="29" spans="1:13">
      <c r="C29" s="2" t="s">
        <v>22</v>
      </c>
      <c r="D29" s="41">
        <f>+D28/C16</f>
        <v>6.6000000000000003E-2</v>
      </c>
      <c r="E29" s="41">
        <f t="shared" ref="E29:G29" si="11">+E28/D16</f>
        <v>8.0850000000000005E-2</v>
      </c>
      <c r="F29" s="41">
        <f t="shared" si="11"/>
        <v>9.5699999999999993E-2</v>
      </c>
      <c r="G29" s="41">
        <f t="shared" si="11"/>
        <v>0.11055</v>
      </c>
      <c r="H29" s="52">
        <f>+H9+H28</f>
        <v>1082480</v>
      </c>
      <c r="L29" s="40"/>
      <c r="M29" s="41"/>
    </row>
    <row r="30" spans="1:13">
      <c r="D30" s="41"/>
      <c r="E30" s="41"/>
      <c r="F30" s="41"/>
      <c r="G30" s="41"/>
      <c r="H30" s="41"/>
      <c r="L30" s="40"/>
      <c r="M30" s="41"/>
    </row>
    <row r="31" spans="1:13">
      <c r="B31" s="53" t="s">
        <v>23</v>
      </c>
      <c r="C31" s="54"/>
      <c r="D31" s="55">
        <v>1</v>
      </c>
      <c r="E31" s="40"/>
      <c r="F31" s="40"/>
      <c r="G31" s="40"/>
      <c r="H31" s="40"/>
      <c r="J31" s="40"/>
      <c r="L31" s="40"/>
      <c r="M31" s="41"/>
    </row>
    <row r="32" spans="1:13">
      <c r="B32" s="56"/>
      <c r="C32" s="32"/>
      <c r="D32" s="57"/>
      <c r="E32" s="40"/>
      <c r="F32" s="40"/>
      <c r="G32" s="40"/>
      <c r="H32" s="40"/>
      <c r="J32" s="40"/>
      <c r="L32" s="40"/>
      <c r="M32" s="41"/>
    </row>
    <row r="33" spans="1:13">
      <c r="A33" s="32"/>
      <c r="B33" s="58"/>
      <c r="C33" s="32"/>
      <c r="D33" s="57"/>
      <c r="E33" s="40"/>
      <c r="F33" s="40"/>
      <c r="G33" s="40"/>
      <c r="H33" s="40"/>
      <c r="J33" s="40"/>
      <c r="L33" s="40"/>
      <c r="M33" s="4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Exercício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Eliseu Martins</dc:creator>
  <cp:lastModifiedBy>Usuário do Microsoft Office</cp:lastModifiedBy>
  <dcterms:created xsi:type="dcterms:W3CDTF">2015-01-07T21:30:20Z</dcterms:created>
  <dcterms:modified xsi:type="dcterms:W3CDTF">2018-05-21T18:13:30Z</dcterms:modified>
</cp:coreProperties>
</file>