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15" windowWidth="19635" windowHeight="7425" activeTab="1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  <sheet name="Tabela 6" sheetId="6" r:id="rId6"/>
    <sheet name="Tabela 7" sheetId="11" r:id="rId7"/>
    <sheet name="Tabela 8" sheetId="12" r:id="rId8"/>
    <sheet name="Tabela 9" sheetId="13" r:id="rId9"/>
    <sheet name="Tabela 10" sheetId="14" r:id="rId10"/>
    <sheet name="Plan2" sheetId="8" r:id="rId11"/>
    <sheet name="Plan1" sheetId="7" r:id="rId12"/>
    <sheet name="1" sheetId="9" r:id="rId13"/>
    <sheet name="Plan3" sheetId="10" r:id="rId14"/>
    <sheet name="Plan4" sheetId="15" r:id="rId15"/>
    <sheet name="Plan5" sheetId="16" r:id="rId16"/>
  </sheets>
  <calcPr calcId="125725"/>
</workbook>
</file>

<file path=xl/calcChain.xml><?xml version="1.0" encoding="utf-8"?>
<calcChain xmlns="http://schemas.openxmlformats.org/spreadsheetml/2006/main">
  <c r="N16" i="3"/>
  <c r="N17"/>
  <c r="N15"/>
  <c r="E18"/>
  <c r="E19" i="11"/>
  <c r="E20"/>
  <c r="E21"/>
  <c r="E22"/>
  <c r="E23"/>
  <c r="E24"/>
  <c r="E25"/>
  <c r="E26"/>
  <c r="C12" i="14" l="1"/>
  <c r="C11"/>
  <c r="C10"/>
  <c r="C9"/>
  <c r="C8"/>
  <c r="C7"/>
  <c r="C5"/>
  <c r="C4"/>
  <c r="G7" i="12"/>
  <c r="E7"/>
  <c r="D7"/>
  <c r="B7"/>
  <c r="E11" i="11"/>
  <c r="E10"/>
  <c r="E9"/>
  <c r="E8"/>
  <c r="E7"/>
  <c r="E6"/>
  <c r="E5"/>
  <c r="E4"/>
  <c r="E3"/>
  <c r="E22" i="4" l="1"/>
  <c r="C22"/>
  <c r="B22"/>
  <c r="D21"/>
  <c r="F21" s="1"/>
  <c r="G21" s="1"/>
  <c r="G20"/>
  <c r="F20"/>
  <c r="D20"/>
  <c r="G19"/>
  <c r="F19"/>
  <c r="D19"/>
  <c r="F18"/>
  <c r="G18" s="1"/>
  <c r="D18"/>
  <c r="D17"/>
  <c r="F17" s="1"/>
  <c r="G17" s="1"/>
  <c r="G16"/>
  <c r="F16"/>
  <c r="D16"/>
  <c r="G15"/>
  <c r="F15"/>
  <c r="D15"/>
  <c r="F14"/>
  <c r="G14" s="1"/>
  <c r="D14"/>
  <c r="D13"/>
  <c r="F13" s="1"/>
  <c r="G13" s="1"/>
  <c r="G12"/>
  <c r="F12"/>
  <c r="F11"/>
  <c r="G11" s="1"/>
  <c r="G10"/>
  <c r="F10"/>
  <c r="D10"/>
  <c r="D22" s="1"/>
  <c r="F22" s="1"/>
  <c r="G22" s="1"/>
</calcChain>
</file>

<file path=xl/sharedStrings.xml><?xml version="1.0" encoding="utf-8"?>
<sst xmlns="http://schemas.openxmlformats.org/spreadsheetml/2006/main" count="291" uniqueCount="232">
  <si>
    <t>grupos de idade</t>
  </si>
  <si>
    <t>Pop. Total</t>
  </si>
  <si>
    <t>Nível de instrução</t>
  </si>
  <si>
    <t>%</t>
  </si>
  <si>
    <t>sem instrução e fundamental incompleto</t>
  </si>
  <si>
    <t>Fundamental completo e           Médio          incompleto</t>
  </si>
  <si>
    <t>Médio completo e Superior incompleto</t>
  </si>
  <si>
    <t>Superior completo</t>
  </si>
  <si>
    <t>não determi- nado</t>
  </si>
  <si>
    <t>10 anos ou mais</t>
  </si>
  <si>
    <t>161 981 299</t>
  </si>
  <si>
    <t>81 386 577</t>
  </si>
  <si>
    <t>28 178 794</t>
  </si>
  <si>
    <t>37 980 515</t>
  </si>
  <si>
    <t xml:space="preserve"> 13 463 757 </t>
  </si>
  <si>
    <t>971 655</t>
  </si>
  <si>
    <t>15 anos ou mais</t>
  </si>
  <si>
    <t xml:space="preserve"> 143 873 275</t>
  </si>
  <si>
    <t xml:space="preserve"> 64 492 115</t>
  </si>
  <si>
    <t>27 328 460</t>
  </si>
  <si>
    <t xml:space="preserve"> 37 795 869</t>
  </si>
  <si>
    <t>13 427 539</t>
  </si>
  <si>
    <t xml:space="preserve"> 829 292</t>
  </si>
  <si>
    <t>25 anos ou mais</t>
  </si>
  <si>
    <t>110 102 322</t>
  </si>
  <si>
    <t>54 142 643</t>
  </si>
  <si>
    <t>16 131 734</t>
  </si>
  <si>
    <t xml:space="preserve"> 27 095 264</t>
  </si>
  <si>
    <t>12 435 885</t>
  </si>
  <si>
    <t>296 795</t>
  </si>
  <si>
    <t>Fonte: Censo Demográfico de 2010, IBGE.</t>
  </si>
  <si>
    <t>Tabela 1 - Brasil - Distribuição percentual da população nos Censos Demográficos, segundo as Grandes Regiões e a situação do domicílio - 1960/2010</t>
  </si>
  <si>
    <t xml:space="preserve">País e regiões </t>
  </si>
  <si>
    <t>Urbana</t>
  </si>
  <si>
    <t>Rural</t>
  </si>
  <si>
    <t>BRASIL</t>
  </si>
  <si>
    <t>45.1%</t>
  </si>
  <si>
    <t>54.9%</t>
  </si>
  <si>
    <t>56.0%</t>
  </si>
  <si>
    <t>44.0%</t>
  </si>
  <si>
    <t>67.7%</t>
  </si>
  <si>
    <t>32.3%</t>
  </si>
  <si>
    <t>75.5%</t>
  </si>
  <si>
    <t>24.5%</t>
  </si>
  <si>
    <t>81.2%</t>
  </si>
  <si>
    <t>18.8%</t>
  </si>
  <si>
    <t>84.4%</t>
  </si>
  <si>
    <t>15.6%</t>
  </si>
  <si>
    <t>Região Norte</t>
  </si>
  <si>
    <t>35.5%</t>
  </si>
  <si>
    <t>64.5%</t>
  </si>
  <si>
    <t>42.6%</t>
  </si>
  <si>
    <t>57.4%</t>
  </si>
  <si>
    <t>50.2%</t>
  </si>
  <si>
    <t>49.8%</t>
  </si>
  <si>
    <t>57.8%</t>
  </si>
  <si>
    <t>42.2%</t>
  </si>
  <si>
    <t>69.8%</t>
  </si>
  <si>
    <t>30.2%</t>
  </si>
  <si>
    <t>73.5%</t>
  </si>
  <si>
    <t>26.5%</t>
  </si>
  <si>
    <t>Região Nordeste</t>
  </si>
  <si>
    <t>34.2%</t>
  </si>
  <si>
    <t>65.8%</t>
  </si>
  <si>
    <t>41.8%</t>
  </si>
  <si>
    <t>58.2%</t>
  </si>
  <si>
    <t>50.7%</t>
  </si>
  <si>
    <t>49.3%</t>
  </si>
  <si>
    <t>60.6%</t>
  </si>
  <si>
    <t>39.4%</t>
  </si>
  <si>
    <t>69.0%</t>
  </si>
  <si>
    <t>31.0%</t>
  </si>
  <si>
    <t>73.1%</t>
  </si>
  <si>
    <t>26.9%</t>
  </si>
  <si>
    <t>Região Sudeste</t>
  </si>
  <si>
    <t>72.8%</t>
  </si>
  <si>
    <t>27.2%</t>
  </si>
  <si>
    <t>82.8%</t>
  </si>
  <si>
    <t>17.2%</t>
  </si>
  <si>
    <t>88.0%</t>
  </si>
  <si>
    <t>12.0%</t>
  </si>
  <si>
    <t>90.5%</t>
  </si>
  <si>
    <t>9.5%</t>
  </si>
  <si>
    <t>92.9%</t>
  </si>
  <si>
    <t>Região Sul</t>
  </si>
  <si>
    <t>37.6%</t>
  </si>
  <si>
    <t>62.4%</t>
  </si>
  <si>
    <t>44.6%</t>
  </si>
  <si>
    <t>55.4%</t>
  </si>
  <si>
    <t>62.7%</t>
  </si>
  <si>
    <t>37.3%</t>
  </si>
  <si>
    <t>74.1%</t>
  </si>
  <si>
    <t>25.9%</t>
  </si>
  <si>
    <t>80.9%</t>
  </si>
  <si>
    <t>19.1%</t>
  </si>
  <si>
    <t>84.9%</t>
  </si>
  <si>
    <t>15.1%</t>
  </si>
  <si>
    <t>Região Centro-Oeste</t>
  </si>
  <si>
    <t>37.2%</t>
  </si>
  <si>
    <t>62.8%</t>
  </si>
  <si>
    <t>50.9%</t>
  </si>
  <si>
    <t>49.1%</t>
  </si>
  <si>
    <t>70.7%</t>
  </si>
  <si>
    <t>29.3%</t>
  </si>
  <si>
    <t>81.3%</t>
  </si>
  <si>
    <t>18.7%</t>
  </si>
  <si>
    <t>86.7%</t>
  </si>
  <si>
    <t>13.3%</t>
  </si>
  <si>
    <t>88.8%</t>
  </si>
  <si>
    <t>11.2%</t>
  </si>
  <si>
    <t xml:space="preserve">Fonte: IBGE, Censo Demográfico 1960, 1970, 1980, 1991, 2000 e 2010. </t>
  </si>
  <si>
    <t xml:space="preserve">Nível de Ensino </t>
  </si>
  <si>
    <t>Matrícula total</t>
  </si>
  <si>
    <t>Federal</t>
  </si>
  <si>
    <t>Estadual</t>
  </si>
  <si>
    <t>Municipal</t>
  </si>
  <si>
    <t>Privada</t>
  </si>
  <si>
    <t>Matrícula</t>
  </si>
  <si>
    <t xml:space="preserve"> Ed. Básica </t>
  </si>
  <si>
    <t xml:space="preserve"> Ed. Infantil </t>
  </si>
  <si>
    <t xml:space="preserve"> Ens. Fund. </t>
  </si>
  <si>
    <t xml:space="preserve"> Ens. Med. </t>
  </si>
  <si>
    <t xml:space="preserve"> Ed. Especial </t>
  </si>
  <si>
    <t xml:space="preserve"> EJA </t>
  </si>
  <si>
    <t xml:space="preserve"> Ed.Prof. </t>
  </si>
  <si>
    <t>TOTAL GERAL</t>
  </si>
  <si>
    <t>Fonte: INEP/MEC</t>
  </si>
  <si>
    <t>Tabela 5 - Brasil  - Taxa de analfabetismo de pessoas de 10 anos ou mais de idade 1992-2011</t>
  </si>
  <si>
    <t>Fonte: IBGE, Séries Estatísticas &amp; Séries Históricas</t>
  </si>
  <si>
    <t>R$ milhões</t>
  </si>
  <si>
    <t>% do PIB</t>
  </si>
  <si>
    <t>União</t>
  </si>
  <si>
    <t>Estados</t>
  </si>
  <si>
    <t>Municípios</t>
  </si>
  <si>
    <t>Receita Trib. Total</t>
  </si>
  <si>
    <t>CONSOLIDAÇÃO DAS CONTAS PÚBLICAS
DEMONSTRATIVO DAS DESPESAS POR FUNÇÃO/SUBFUNÇÃO EDUCAÇAO - 2012 - Em Reais</t>
  </si>
  <si>
    <t>MUNICÍPIO</t>
  </si>
  <si>
    <t>ESTADO</t>
  </si>
  <si>
    <t>UNIÃO</t>
  </si>
  <si>
    <t>TOTAL</t>
  </si>
  <si>
    <t xml:space="preserve">EDUCAÇÃO </t>
  </si>
  <si>
    <t xml:space="preserve">Ensino Fundamental </t>
  </si>
  <si>
    <t xml:space="preserve">Ensino Médio </t>
  </si>
  <si>
    <t xml:space="preserve">Ensino Profissional </t>
  </si>
  <si>
    <t xml:space="preserve">Ensino Superior </t>
  </si>
  <si>
    <t xml:space="preserve">Educação Infantil </t>
  </si>
  <si>
    <t>EJA</t>
  </si>
  <si>
    <t xml:space="preserve">Educação Especial </t>
  </si>
  <si>
    <t xml:space="preserve">Demais Subfunções </t>
  </si>
  <si>
    <t>Fonte: STN/BALANÇO DO SETOR PÚBLICO NACIONAL - Exercício de 2012</t>
  </si>
  <si>
    <t>Ano</t>
  </si>
  <si>
    <t>Idade</t>
  </si>
  <si>
    <t>A</t>
  </si>
  <si>
    <t>Frequência à creche ou escola</t>
  </si>
  <si>
    <t>C+D</t>
  </si>
  <si>
    <t>%(C+D)/A</t>
  </si>
  <si>
    <t>População</t>
  </si>
  <si>
    <t>B</t>
  </si>
  <si>
    <t>C</t>
  </si>
  <si>
    <t>D</t>
  </si>
  <si>
    <t>Frequentavam a escola</t>
  </si>
  <si>
    <t>Não frequentavam, mas já frequentaram</t>
  </si>
  <si>
    <t>Nunca frequentaram</t>
  </si>
  <si>
    <t xml:space="preserve">0 a 3 </t>
  </si>
  <si>
    <t>4 a 5</t>
  </si>
  <si>
    <t>6 a 9</t>
  </si>
  <si>
    <t>10 a 14</t>
  </si>
  <si>
    <t>15 a 17</t>
  </si>
  <si>
    <t>18 ou 19</t>
  </si>
  <si>
    <t>20 a 24</t>
  </si>
  <si>
    <t>25 a 29</t>
  </si>
  <si>
    <t>30 a 39</t>
  </si>
  <si>
    <t>40 a 49</t>
  </si>
  <si>
    <t>50 a 59</t>
  </si>
  <si>
    <t>60 anos ou mais</t>
  </si>
  <si>
    <t>Fonte: IBGE Censo Populacional, 2010</t>
  </si>
  <si>
    <t>Anos</t>
  </si>
  <si>
    <t>Setores</t>
  </si>
  <si>
    <t>Agropecuária</t>
  </si>
  <si>
    <t>Indústria</t>
  </si>
  <si>
    <t>Serviços</t>
  </si>
  <si>
    <t xml:space="preserve">Itens </t>
  </si>
  <si>
    <t xml:space="preserve">Despesas com Educação - IRPF </t>
  </si>
  <si>
    <t xml:space="preserve">Entidades Sem Fins Lucrativos  </t>
  </si>
  <si>
    <t xml:space="preserve">Livros Técnicos e Científicos </t>
  </si>
  <si>
    <t xml:space="preserve">Transporte Escolar </t>
  </si>
  <si>
    <t xml:space="preserve">PROUCA - REICOMP* </t>
  </si>
  <si>
    <t xml:space="preserve">PROUNI </t>
  </si>
  <si>
    <t xml:space="preserve">Doações a Instituições de Ensino e Pesquisa </t>
  </si>
  <si>
    <t>*Programa Um Computador por Aluno - PROUCA e o Regime Especial de Incentivo a Computadores para Uso Educacional - REICOMP, regulamentado pelo Decreto Federal no 7.750/2012</t>
  </si>
  <si>
    <t>Fonte: Receita Federal. Demonstrativo dos Gastos Tributários, edições de 2005 a 2013.</t>
  </si>
  <si>
    <t>Tabela 9 -   Previsão dos  Gastos Tributários com a Educação para fins da LDO  -  Anos de 2006 a 2014  (Valores atualizados pelo IGP-M (FGV) de 01/2014)</t>
  </si>
  <si>
    <t>Valores atualizados pelo IGP-M (FGV) de 01/2014</t>
  </si>
  <si>
    <t>% de Crescimento</t>
  </si>
  <si>
    <t>Fonte: Governo Federal. Portal da Transparência, consulta realizada em 16/03/2014</t>
  </si>
  <si>
    <t>7.1%</t>
  </si>
  <si>
    <t>Tabela 2 - Participação percentual dos setores de atividades no Produto Interno Bruto  (PIB)  - 1955-2012</t>
  </si>
  <si>
    <t>Tabela 3 - Brasil - População por grupos  de idade e por  nível de instrução -  2010</t>
  </si>
  <si>
    <t>Tabela 4 - Brasil - População  por grupos de idade e situação de frequência e de não frequência à creche ou à escola -  2010</t>
  </si>
  <si>
    <t xml:space="preserve"> Ed. Superior </t>
  </si>
  <si>
    <t>Fonte: Receita Federal. Estudos tributários. Carga tributária no Brasil - 2012. Brasilia. DF: 12/2013.</t>
  </si>
  <si>
    <t>% do Total</t>
  </si>
  <si>
    <t>Nível de Governo</t>
  </si>
  <si>
    <t>Tabela 8 -  Brasil - Carga Tributária por Nível de Governo  2011-2012</t>
  </si>
  <si>
    <r>
      <t xml:space="preserve">Tabela 7 - Despesas por Função/Subfunção Educacão por Nível de Governo -  2012    </t>
    </r>
    <r>
      <rPr>
        <b/>
        <sz val="12"/>
        <color theme="1"/>
        <rFont val="Calibri"/>
        <family val="2"/>
        <scheme val="minor"/>
      </rPr>
      <t>(Valores em bilhões - atualizados pelo IGP-M (FGV) de 01/2014)</t>
    </r>
  </si>
  <si>
    <t>Tabela 6 - Brasil - Matrícula da Educação Básica e da Educação Superior -  Total Geral das Redes Públicas ( por nível de governo) e Privada – 2012</t>
  </si>
  <si>
    <t xml:space="preserve">Educação Superior </t>
  </si>
  <si>
    <t>Tabela 10 - FIES - Evolução dos valores da concessão de financiamento estudantil                              2004 / 2013</t>
  </si>
  <si>
    <t>Tabela 3 - Brasil - Pessoas de 10, 15 e 25 anos ou mais  de idade, por nível de instrução -  2010</t>
  </si>
  <si>
    <t xml:space="preserve"> 161 981 299 </t>
  </si>
  <si>
    <t xml:space="preserve"> 81 386 577 </t>
  </si>
  <si>
    <t xml:space="preserve"> 28 178 794 </t>
  </si>
  <si>
    <t xml:space="preserve"> 37 980 515 </t>
  </si>
  <si>
    <t xml:space="preserve">  13 463 757  </t>
  </si>
  <si>
    <t xml:space="preserve"> 971 655 </t>
  </si>
  <si>
    <t xml:space="preserve">  143 873 275 </t>
  </si>
  <si>
    <t xml:space="preserve">  64 492 115 </t>
  </si>
  <si>
    <t xml:space="preserve"> 27 328 460 </t>
  </si>
  <si>
    <t xml:space="preserve">  37 795 869 </t>
  </si>
  <si>
    <t xml:space="preserve"> 13 427 539 </t>
  </si>
  <si>
    <t xml:space="preserve">  829 292 </t>
  </si>
  <si>
    <t xml:space="preserve"> 25 anos ou mais </t>
  </si>
  <si>
    <t xml:space="preserve"> 110 102 322 </t>
  </si>
  <si>
    <t xml:space="preserve"> 54 142 643 </t>
  </si>
  <si>
    <t xml:space="preserve"> 16 131 734 </t>
  </si>
  <si>
    <t xml:space="preserve">  27 095 264 </t>
  </si>
  <si>
    <t xml:space="preserve"> 12 435 885 </t>
  </si>
  <si>
    <t xml:space="preserve"> 296 795 </t>
  </si>
  <si>
    <t xml:space="preserve">anos de 1950 e 1980 - IBGE </t>
  </si>
  <si>
    <t xml:space="preserve">Fonte: anos de 1950,1980, 2010, 2011 e 2012   IBGE - Sistema de contas nacionais consolidadas. </t>
  </si>
  <si>
    <t xml:space="preserve"> ano de 1990 IBGE- Brasil em números vol.1 - 1992.</t>
  </si>
  <si>
    <t>anos de 1950, 1980 e 1990 - Menos imputação dos serviços de interm. Financeira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</si>
</sst>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perscript"/>
      <sz val="12"/>
      <color rgb="FF000000"/>
      <name val="Arial"/>
      <family val="2"/>
    </font>
    <font>
      <b/>
      <sz val="9"/>
      <color rgb="FF000000"/>
      <name val="Arial"/>
      <family val="2"/>
    </font>
    <font>
      <b/>
      <vertAlign val="superscript"/>
      <sz val="9"/>
      <color rgb="FF000000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sz val="12"/>
      <color rgb="FF000000"/>
      <name val="Calibri"/>
      <family val="2"/>
    </font>
    <font>
      <sz val="12"/>
      <name val="Arial Narrow"/>
      <family val="2"/>
    </font>
    <font>
      <sz val="10"/>
      <name val="Arial Narrow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wrapText="1"/>
    </xf>
    <xf numFmtId="43" fontId="3" fillId="0" borderId="4" xfId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43" fontId="3" fillId="0" borderId="4" xfId="1" applyFont="1" applyBorder="1" applyAlignment="1">
      <alignment horizontal="right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right" wrapText="1"/>
    </xf>
    <xf numFmtId="0" fontId="6" fillId="2" borderId="4" xfId="0" applyFont="1" applyFill="1" applyBorder="1" applyAlignment="1">
      <alignment wrapText="1"/>
    </xf>
    <xf numFmtId="0" fontId="13" fillId="0" borderId="14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0" fillId="0" borderId="4" xfId="0" applyBorder="1"/>
    <xf numFmtId="43" fontId="0" fillId="0" borderId="4" xfId="1" applyFont="1" applyBorder="1"/>
    <xf numFmtId="10" fontId="0" fillId="0" borderId="4" xfId="0" applyNumberFormat="1" applyBorder="1"/>
    <xf numFmtId="9" fontId="0" fillId="0" borderId="4" xfId="0" applyNumberFormat="1" applyBorder="1"/>
    <xf numFmtId="4" fontId="0" fillId="0" borderId="0" xfId="0" applyNumberFormat="1"/>
    <xf numFmtId="0" fontId="0" fillId="0" borderId="4" xfId="0" applyBorder="1" applyAlignment="1">
      <alignment horizontal="center"/>
    </xf>
    <xf numFmtId="4" fontId="0" fillId="0" borderId="4" xfId="0" applyNumberFormat="1" applyBorder="1"/>
    <xf numFmtId="2" fontId="0" fillId="0" borderId="4" xfId="0" applyNumberFormat="1" applyBorder="1"/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left"/>
    </xf>
    <xf numFmtId="165" fontId="1" fillId="0" borderId="4" xfId="1" applyNumberFormat="1" applyFont="1" applyBorder="1" applyAlignment="1">
      <alignment horizontal="right"/>
    </xf>
    <xf numFmtId="165" fontId="1" fillId="2" borderId="4" xfId="1" applyNumberFormat="1" applyFont="1" applyFill="1" applyBorder="1" applyAlignment="1">
      <alignment horizontal="right"/>
    </xf>
    <xf numFmtId="165" fontId="0" fillId="0" borderId="4" xfId="0" applyNumberFormat="1" applyBorder="1"/>
    <xf numFmtId="165" fontId="0" fillId="0" borderId="4" xfId="1" applyNumberFormat="1" applyFont="1" applyBorder="1" applyAlignment="1">
      <alignment horizontal="left"/>
    </xf>
    <xf numFmtId="165" fontId="0" fillId="0" borderId="4" xfId="1" applyNumberFormat="1" applyFont="1" applyBorder="1"/>
    <xf numFmtId="165" fontId="0" fillId="2" borderId="4" xfId="1" applyNumberFormat="1" applyFont="1" applyFill="1" applyBorder="1"/>
    <xf numFmtId="0" fontId="0" fillId="0" borderId="4" xfId="0" applyFill="1" applyBorder="1" applyAlignment="1">
      <alignment horizontal="left"/>
    </xf>
    <xf numFmtId="165" fontId="0" fillId="2" borderId="4" xfId="0" applyNumberFormat="1" applyFill="1" applyBorder="1"/>
    <xf numFmtId="0" fontId="12" fillId="3" borderId="4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right"/>
    </xf>
    <xf numFmtId="3" fontId="12" fillId="3" borderId="4" xfId="0" applyNumberFormat="1" applyFont="1" applyFill="1" applyBorder="1" applyAlignment="1">
      <alignment horizontal="right"/>
    </xf>
    <xf numFmtId="0" fontId="12" fillId="3" borderId="16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right"/>
    </xf>
    <xf numFmtId="0" fontId="9" fillId="3" borderId="15" xfId="0" applyFont="1" applyFill="1" applyBorder="1" applyAlignment="1">
      <alignment horizontal="center"/>
    </xf>
    <xf numFmtId="165" fontId="0" fillId="0" borderId="0" xfId="1" applyNumberFormat="1" applyFont="1" applyFill="1" applyBorder="1"/>
    <xf numFmtId="0" fontId="0" fillId="0" borderId="4" xfId="0" applyBorder="1" applyAlignment="1">
      <alignment horizontal="center" vertical="center"/>
    </xf>
    <xf numFmtId="0" fontId="13" fillId="0" borderId="12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9" fillId="0" borderId="4" xfId="0" applyFont="1" applyBorder="1" applyAlignment="1">
      <alignment horizontal="right"/>
    </xf>
    <xf numFmtId="164" fontId="0" fillId="0" borderId="4" xfId="0" applyNumberFormat="1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5" fillId="0" borderId="4" xfId="0" applyFont="1" applyBorder="1" applyAlignment="1"/>
    <xf numFmtId="0" fontId="15" fillId="0" borderId="4" xfId="0" applyFont="1" applyBorder="1" applyAlignment="1">
      <alignment wrapText="1"/>
    </xf>
    <xf numFmtId="43" fontId="15" fillId="0" borderId="4" xfId="1" applyFont="1" applyBorder="1" applyAlignment="1">
      <alignment wrapText="1"/>
    </xf>
    <xf numFmtId="0" fontId="19" fillId="0" borderId="2" xfId="0" applyFont="1" applyBorder="1" applyAlignment="1">
      <alignment vertical="top"/>
    </xf>
    <xf numFmtId="0" fontId="19" fillId="0" borderId="1" xfId="0" applyFont="1" applyBorder="1" applyAlignment="1">
      <alignment vertical="top"/>
    </xf>
    <xf numFmtId="0" fontId="13" fillId="0" borderId="12" xfId="0" applyFont="1" applyBorder="1" applyAlignment="1">
      <alignment horizontal="left" wrapText="1"/>
    </xf>
    <xf numFmtId="0" fontId="12" fillId="3" borderId="15" xfId="0" applyFont="1" applyFill="1" applyBorder="1" applyAlignment="1">
      <alignment horizontal="left"/>
    </xf>
    <xf numFmtId="3" fontId="9" fillId="3" borderId="4" xfId="0" applyNumberFormat="1" applyFont="1" applyFill="1" applyBorder="1" applyAlignment="1">
      <alignment horizontal="right"/>
    </xf>
    <xf numFmtId="0" fontId="9" fillId="3" borderId="4" xfId="0" applyFont="1" applyFill="1" applyBorder="1" applyAlignment="1">
      <alignment horizontal="right"/>
    </xf>
    <xf numFmtId="0" fontId="9" fillId="3" borderId="16" xfId="0" applyFont="1" applyFill="1" applyBorder="1" applyAlignment="1">
      <alignment horizontal="right"/>
    </xf>
    <xf numFmtId="0" fontId="0" fillId="0" borderId="0" xfId="0" applyBorder="1"/>
    <xf numFmtId="43" fontId="0" fillId="0" borderId="0" xfId="1" applyFont="1" applyBorder="1"/>
    <xf numFmtId="10" fontId="0" fillId="0" borderId="0" xfId="0" applyNumberFormat="1" applyBorder="1"/>
    <xf numFmtId="9" fontId="0" fillId="0" borderId="0" xfId="0" applyNumberFormat="1" applyBorder="1"/>
    <xf numFmtId="43" fontId="16" fillId="0" borderId="0" xfId="1" applyFont="1" applyBorder="1" applyAlignment="1">
      <alignment vertical="center"/>
    </xf>
    <xf numFmtId="37" fontId="17" fillId="0" borderId="0" xfId="0" applyNumberFormat="1" applyFont="1" applyBorder="1" applyAlignment="1">
      <alignment vertical="center"/>
    </xf>
    <xf numFmtId="39" fontId="18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3" fontId="0" fillId="0" borderId="0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0" fillId="0" borderId="6" xfId="0" applyBorder="1" applyAlignment="1">
      <alignment horizontal="left"/>
    </xf>
    <xf numFmtId="0" fontId="20" fillId="0" borderId="10" xfId="0" applyFont="1" applyBorder="1" applyAlignment="1">
      <alignment horizontal="center" wrapText="1"/>
    </xf>
    <xf numFmtId="0" fontId="13" fillId="0" borderId="22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4" fillId="0" borderId="8" xfId="0" applyFont="1" applyBorder="1" applyAlignment="1">
      <alignment horizontal="left" wrapText="1"/>
    </xf>
    <xf numFmtId="0" fontId="13" fillId="3" borderId="17" xfId="0" applyFont="1" applyFill="1" applyBorder="1" applyAlignment="1">
      <alignment horizontal="left"/>
    </xf>
    <xf numFmtId="0" fontId="13" fillId="3" borderId="18" xfId="0" applyFont="1" applyFill="1" applyBorder="1" applyAlignment="1">
      <alignment horizontal="left"/>
    </xf>
    <xf numFmtId="0" fontId="13" fillId="3" borderId="19" xfId="0" applyFont="1" applyFill="1" applyBorder="1" applyAlignment="1">
      <alignment horizontal="left"/>
    </xf>
    <xf numFmtId="0" fontId="8" fillId="3" borderId="13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10" fillId="3" borderId="15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21" fillId="0" borderId="4" xfId="0" applyFont="1" applyBorder="1" applyAlignment="1">
      <alignment horizontal="center" vertical="top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 wrapText="1"/>
    </xf>
    <xf numFmtId="0" fontId="15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/>
    <xf numFmtId="0" fontId="21" fillId="0" borderId="4" xfId="0" applyFont="1" applyBorder="1" applyAlignment="1">
      <alignment horizontal="center" wrapText="1"/>
    </xf>
    <xf numFmtId="0" fontId="22" fillId="0" borderId="4" xfId="0" applyFont="1" applyBorder="1" applyAlignment="1">
      <alignment horizontal="left" vertical="top" wrapText="1"/>
    </xf>
    <xf numFmtId="0" fontId="23" fillId="0" borderId="4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2" fontId="13" fillId="0" borderId="11" xfId="0" applyNumberFormat="1" applyFont="1" applyBorder="1" applyAlignment="1">
      <alignment horizontal="right"/>
    </xf>
    <xf numFmtId="164" fontId="13" fillId="0" borderId="1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14" fillId="0" borderId="8" xfId="0" applyFont="1" applyBorder="1" applyAlignment="1"/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workbookViewId="0">
      <selection sqref="A1:M1"/>
    </sheetView>
  </sheetViews>
  <sheetFormatPr defaultRowHeight="15"/>
  <sheetData>
    <row r="1" spans="1:13" ht="33" customHeight="1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37.5">
      <c r="A2" s="6" t="s">
        <v>32</v>
      </c>
      <c r="B2" s="7">
        <v>1960</v>
      </c>
      <c r="C2" s="7">
        <v>1960</v>
      </c>
      <c r="D2" s="7">
        <v>1970</v>
      </c>
      <c r="E2" s="7">
        <v>1970</v>
      </c>
      <c r="F2" s="7">
        <v>1980</v>
      </c>
      <c r="G2" s="7">
        <v>1980</v>
      </c>
      <c r="H2" s="7">
        <v>1991</v>
      </c>
      <c r="I2" s="7">
        <v>1991</v>
      </c>
      <c r="J2" s="7">
        <v>2000</v>
      </c>
      <c r="K2" s="7">
        <v>2000</v>
      </c>
      <c r="L2" s="7">
        <v>2010</v>
      </c>
      <c r="M2" s="7">
        <v>2010</v>
      </c>
    </row>
    <row r="3" spans="1:13" ht="18.75">
      <c r="A3" s="6"/>
      <c r="B3" s="8" t="s">
        <v>33</v>
      </c>
      <c r="C3" s="8" t="s">
        <v>34</v>
      </c>
      <c r="D3" s="8" t="s">
        <v>33</v>
      </c>
      <c r="E3" s="8" t="s">
        <v>34</v>
      </c>
      <c r="F3" s="8" t="s">
        <v>33</v>
      </c>
      <c r="G3" s="8" t="s">
        <v>34</v>
      </c>
      <c r="H3" s="8" t="s">
        <v>33</v>
      </c>
      <c r="I3" s="8" t="s">
        <v>34</v>
      </c>
      <c r="J3" s="8" t="s">
        <v>33</v>
      </c>
      <c r="K3" s="8" t="s">
        <v>34</v>
      </c>
      <c r="L3" s="8" t="s">
        <v>33</v>
      </c>
      <c r="M3" s="8" t="s">
        <v>34</v>
      </c>
    </row>
    <row r="4" spans="1:13">
      <c r="A4" s="9" t="s">
        <v>35</v>
      </c>
      <c r="B4" s="10" t="s">
        <v>36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  <c r="J4" s="10" t="s">
        <v>44</v>
      </c>
      <c r="K4" s="10" t="s">
        <v>45</v>
      </c>
      <c r="L4" s="10" t="s">
        <v>46</v>
      </c>
      <c r="M4" s="10" t="s">
        <v>47</v>
      </c>
    </row>
    <row r="5" spans="1:13" ht="24.75">
      <c r="A5" s="11" t="s">
        <v>48</v>
      </c>
      <c r="B5" s="10" t="s">
        <v>49</v>
      </c>
      <c r="C5" s="10" t="s">
        <v>50</v>
      </c>
      <c r="D5" s="10" t="s">
        <v>51</v>
      </c>
      <c r="E5" s="10" t="s">
        <v>52</v>
      </c>
      <c r="F5" s="10" t="s">
        <v>53</v>
      </c>
      <c r="G5" s="10" t="s">
        <v>54</v>
      </c>
      <c r="H5" s="10" t="s">
        <v>55</v>
      </c>
      <c r="I5" s="10" t="s">
        <v>56</v>
      </c>
      <c r="J5" s="10" t="s">
        <v>57</v>
      </c>
      <c r="K5" s="10" t="s">
        <v>58</v>
      </c>
      <c r="L5" s="10" t="s">
        <v>59</v>
      </c>
      <c r="M5" s="10" t="s">
        <v>60</v>
      </c>
    </row>
    <row r="6" spans="1:13" ht="24.75">
      <c r="A6" s="11" t="s">
        <v>61</v>
      </c>
      <c r="B6" s="10" t="s">
        <v>62</v>
      </c>
      <c r="C6" s="10" t="s">
        <v>63</v>
      </c>
      <c r="D6" s="10" t="s">
        <v>64</v>
      </c>
      <c r="E6" s="10" t="s">
        <v>65</v>
      </c>
      <c r="F6" s="10" t="s">
        <v>66</v>
      </c>
      <c r="G6" s="10" t="s">
        <v>67</v>
      </c>
      <c r="H6" s="10" t="s">
        <v>68</v>
      </c>
      <c r="I6" s="10" t="s">
        <v>69</v>
      </c>
      <c r="J6" s="10" t="s">
        <v>70</v>
      </c>
      <c r="K6" s="10" t="s">
        <v>71</v>
      </c>
      <c r="L6" s="10" t="s">
        <v>72</v>
      </c>
      <c r="M6" s="10" t="s">
        <v>73</v>
      </c>
    </row>
    <row r="7" spans="1:13" ht="24.75">
      <c r="A7" s="11" t="s">
        <v>74</v>
      </c>
      <c r="B7" s="10" t="s">
        <v>52</v>
      </c>
      <c r="C7" s="10" t="s">
        <v>51</v>
      </c>
      <c r="D7" s="10" t="s">
        <v>75</v>
      </c>
      <c r="E7" s="10" t="s">
        <v>76</v>
      </c>
      <c r="F7" s="10" t="s">
        <v>77</v>
      </c>
      <c r="G7" s="10" t="s">
        <v>78</v>
      </c>
      <c r="H7" s="10" t="s">
        <v>79</v>
      </c>
      <c r="I7" s="10" t="s">
        <v>80</v>
      </c>
      <c r="J7" s="10" t="s">
        <v>81</v>
      </c>
      <c r="K7" s="10" t="s">
        <v>82</v>
      </c>
      <c r="L7" s="10" t="s">
        <v>83</v>
      </c>
      <c r="M7" s="10" t="s">
        <v>195</v>
      </c>
    </row>
    <row r="8" spans="1:13" ht="24.75">
      <c r="A8" s="11" t="s">
        <v>84</v>
      </c>
      <c r="B8" s="10" t="s">
        <v>85</v>
      </c>
      <c r="C8" s="10" t="s">
        <v>86</v>
      </c>
      <c r="D8" s="10" t="s">
        <v>87</v>
      </c>
      <c r="E8" s="10" t="s">
        <v>88</v>
      </c>
      <c r="F8" s="10" t="s">
        <v>89</v>
      </c>
      <c r="G8" s="10" t="s">
        <v>90</v>
      </c>
      <c r="H8" s="10" t="s">
        <v>91</v>
      </c>
      <c r="I8" s="10" t="s">
        <v>92</v>
      </c>
      <c r="J8" s="10" t="s">
        <v>93</v>
      </c>
      <c r="K8" s="10" t="s">
        <v>94</v>
      </c>
      <c r="L8" s="10" t="s">
        <v>95</v>
      </c>
      <c r="M8" s="10" t="s">
        <v>96</v>
      </c>
    </row>
    <row r="9" spans="1:13" ht="36.75">
      <c r="A9" s="11" t="s">
        <v>97</v>
      </c>
      <c r="B9" s="10" t="s">
        <v>98</v>
      </c>
      <c r="C9" s="10" t="s">
        <v>99</v>
      </c>
      <c r="D9" s="10" t="s">
        <v>100</v>
      </c>
      <c r="E9" s="10" t="s">
        <v>101</v>
      </c>
      <c r="F9" s="10" t="s">
        <v>102</v>
      </c>
      <c r="G9" s="10" t="s">
        <v>103</v>
      </c>
      <c r="H9" s="10" t="s">
        <v>104</v>
      </c>
      <c r="I9" s="10" t="s">
        <v>105</v>
      </c>
      <c r="J9" s="10" t="s">
        <v>106</v>
      </c>
      <c r="K9" s="10" t="s">
        <v>107</v>
      </c>
      <c r="L9" s="10" t="s">
        <v>108</v>
      </c>
      <c r="M9" s="10" t="s">
        <v>109</v>
      </c>
    </row>
    <row r="10" spans="1:13">
      <c r="A10" s="71" t="s">
        <v>110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</row>
  </sheetData>
  <mergeCells count="2">
    <mergeCell ref="A1:M1"/>
    <mergeCell ref="A10:M10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I6" sqref="I6"/>
    </sheetView>
  </sheetViews>
  <sheetFormatPr defaultRowHeight="15"/>
  <cols>
    <col min="1" max="1" width="8.140625" customWidth="1"/>
    <col min="2" max="2" width="20.5703125" customWidth="1"/>
    <col min="3" max="3" width="17" bestFit="1" customWidth="1"/>
  </cols>
  <sheetData>
    <row r="1" spans="1:3" ht="47.25" customHeight="1">
      <c r="A1" s="104" t="s">
        <v>207</v>
      </c>
      <c r="B1" s="104"/>
      <c r="C1" s="104"/>
    </row>
    <row r="2" spans="1:3" ht="45">
      <c r="A2" s="42" t="s">
        <v>150</v>
      </c>
      <c r="B2" s="50" t="s">
        <v>192</v>
      </c>
      <c r="C2" s="25" t="s">
        <v>193</v>
      </c>
    </row>
    <row r="3" spans="1:3">
      <c r="A3" s="16">
        <v>2004</v>
      </c>
      <c r="B3" s="17">
        <v>1044685461.8331703</v>
      </c>
      <c r="C3" s="16">
        <v>100</v>
      </c>
    </row>
    <row r="4" spans="1:3">
      <c r="A4" s="16">
        <v>2005</v>
      </c>
      <c r="B4" s="17">
        <v>975794126.11676562</v>
      </c>
      <c r="C4" s="23">
        <f>(B4-B3)*100/B3</f>
        <v>-6.5944572058576414</v>
      </c>
    </row>
    <row r="5" spans="1:3">
      <c r="A5" s="16">
        <v>2006</v>
      </c>
      <c r="B5" s="17">
        <v>323978530.82185811</v>
      </c>
      <c r="C5" s="23">
        <f>(B5-B3)*100/B3</f>
        <v>-68.987935349138098</v>
      </c>
    </row>
    <row r="6" spans="1:3">
      <c r="A6" s="16">
        <v>2007</v>
      </c>
      <c r="B6" s="17">
        <v>0</v>
      </c>
      <c r="C6" s="23"/>
    </row>
    <row r="7" spans="1:3">
      <c r="A7" s="16">
        <v>2008</v>
      </c>
      <c r="B7" s="17">
        <v>966997965.47329068</v>
      </c>
      <c r="C7" s="23">
        <f>(B7-B3)*100/B3</f>
        <v>-7.4364485003511813</v>
      </c>
    </row>
    <row r="8" spans="1:3">
      <c r="A8" s="16">
        <v>2009</v>
      </c>
      <c r="B8" s="17">
        <v>1155897081.0135088</v>
      </c>
      <c r="C8" s="23">
        <f>(B8-B3)*100/B3</f>
        <v>10.645464423826574</v>
      </c>
    </row>
    <row r="9" spans="1:3">
      <c r="A9" s="16">
        <v>2010</v>
      </c>
      <c r="B9" s="17">
        <v>1064977827.2294303</v>
      </c>
      <c r="C9" s="23">
        <f>(B9-B3)*100/B3</f>
        <v>1.9424378090465459</v>
      </c>
    </row>
    <row r="10" spans="1:3">
      <c r="A10" s="16">
        <v>2011</v>
      </c>
      <c r="B10" s="17">
        <v>2095595381.0114367</v>
      </c>
      <c r="C10" s="23">
        <f>(B10-B3)*100/B3</f>
        <v>100.59582118948738</v>
      </c>
    </row>
    <row r="11" spans="1:3">
      <c r="A11" s="16">
        <v>2012</v>
      </c>
      <c r="B11" s="17">
        <v>4480507917.9960937</v>
      </c>
      <c r="C11" s="23">
        <f>(B11-B3)*100/B3</f>
        <v>328.88583039471865</v>
      </c>
    </row>
    <row r="12" spans="1:3">
      <c r="A12" s="16">
        <v>2013</v>
      </c>
      <c r="B12" s="17">
        <v>7654706887.1436892</v>
      </c>
      <c r="C12" s="23">
        <f>(B12-B3)*100/B3</f>
        <v>632.72838254219891</v>
      </c>
    </row>
    <row r="13" spans="1:3" ht="24" customHeight="1">
      <c r="A13" s="111" t="s">
        <v>194</v>
      </c>
      <c r="B13" s="111"/>
      <c r="C13" s="111"/>
    </row>
  </sheetData>
  <mergeCells count="2">
    <mergeCell ref="A1:C1"/>
    <mergeCell ref="A13:C13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H4:H12"/>
  <sheetViews>
    <sheetView workbookViewId="0">
      <selection sqref="A1:E13"/>
    </sheetView>
  </sheetViews>
  <sheetFormatPr defaultRowHeight="15"/>
  <cols>
    <col min="1" max="1" width="19.7109375" bestFit="1" customWidth="1"/>
    <col min="2" max="4" width="16.42578125" bestFit="1" customWidth="1"/>
    <col min="5" max="5" width="17.5703125" bestFit="1" customWidth="1"/>
  </cols>
  <sheetData>
    <row r="4" spans="8:8">
      <c r="H4" s="20"/>
    </row>
    <row r="5" spans="8:8">
      <c r="H5" s="20"/>
    </row>
    <row r="6" spans="8:8">
      <c r="H6" s="20"/>
    </row>
    <row r="7" spans="8:8">
      <c r="H7" s="20"/>
    </row>
    <row r="8" spans="8:8">
      <c r="H8" s="20"/>
    </row>
    <row r="9" spans="8:8">
      <c r="H9" s="20"/>
    </row>
    <row r="10" spans="8:8">
      <c r="H10" s="20"/>
    </row>
    <row r="11" spans="8:8">
      <c r="H11" s="20"/>
    </row>
    <row r="12" spans="8:8">
      <c r="H12" s="20"/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B10" sqref="B10"/>
    </sheetView>
  </sheetViews>
  <sheetFormatPr defaultRowHeight="15"/>
  <cols>
    <col min="1" max="1" width="19" bestFit="1" customWidth="1"/>
    <col min="2" max="2" width="13.28515625" bestFit="1" customWidth="1"/>
    <col min="3" max="3" width="11.140625" bestFit="1" customWidth="1"/>
    <col min="4" max="4" width="20.5703125" customWidth="1"/>
    <col min="5" max="5" width="13.28515625" bestFit="1" customWidth="1"/>
    <col min="6" max="6" width="8.5703125" bestFit="1" customWidth="1"/>
    <col min="7" max="7" width="14.140625" bestFit="1" customWidth="1"/>
  </cols>
  <sheetData>
    <row r="1" spans="1:7" ht="18.75">
      <c r="A1" s="113"/>
      <c r="B1" s="114"/>
      <c r="C1" s="114"/>
      <c r="D1" s="114"/>
      <c r="E1" s="114"/>
      <c r="F1" s="114"/>
      <c r="G1" s="114"/>
    </row>
    <row r="2" spans="1:7">
      <c r="A2" s="115"/>
      <c r="B2" s="115"/>
      <c r="C2" s="115"/>
      <c r="D2" s="115"/>
      <c r="E2" s="115"/>
      <c r="F2" s="115"/>
      <c r="G2" s="115"/>
    </row>
    <row r="3" spans="1:7">
      <c r="A3" s="115"/>
      <c r="B3" s="61"/>
      <c r="C3" s="61"/>
      <c r="D3" s="61"/>
      <c r="E3" s="61"/>
      <c r="F3" s="61"/>
      <c r="G3" s="61"/>
    </row>
    <row r="4" spans="1:7">
      <c r="A4" s="61"/>
      <c r="B4" s="62"/>
      <c r="C4" s="63"/>
      <c r="D4" s="63"/>
      <c r="E4" s="62"/>
      <c r="F4" s="63"/>
      <c r="G4" s="63"/>
    </row>
    <row r="5" spans="1:7">
      <c r="A5" s="61"/>
      <c r="B5" s="62"/>
      <c r="C5" s="63"/>
      <c r="D5" s="63"/>
      <c r="E5" s="62"/>
      <c r="F5" s="63"/>
      <c r="G5" s="63"/>
    </row>
    <row r="6" spans="1:7">
      <c r="A6" s="61"/>
      <c r="B6" s="62"/>
      <c r="C6" s="63"/>
      <c r="D6" s="63"/>
      <c r="E6" s="62"/>
      <c r="F6" s="63"/>
      <c r="G6" s="63"/>
    </row>
    <row r="7" spans="1:7">
      <c r="A7" s="61"/>
      <c r="B7" s="62"/>
      <c r="C7" s="63"/>
      <c r="D7" s="64"/>
      <c r="E7" s="62"/>
      <c r="F7" s="63"/>
      <c r="G7" s="64"/>
    </row>
    <row r="8" spans="1:7">
      <c r="A8" s="116"/>
      <c r="B8" s="116"/>
      <c r="C8" s="116"/>
      <c r="D8" s="116"/>
      <c r="E8" s="116"/>
      <c r="F8" s="116"/>
      <c r="G8" s="116"/>
    </row>
    <row r="9" spans="1:7">
      <c r="A9" s="61"/>
      <c r="B9" s="61"/>
      <c r="C9" s="61"/>
      <c r="D9" s="61"/>
      <c r="E9" s="61"/>
      <c r="F9" s="61"/>
      <c r="G9" s="61"/>
    </row>
    <row r="10" spans="1:7">
      <c r="A10" s="61"/>
      <c r="B10" s="61"/>
      <c r="C10" s="41"/>
      <c r="D10" s="61"/>
      <c r="E10" s="61"/>
      <c r="F10" s="61"/>
      <c r="G10" s="61"/>
    </row>
    <row r="11" spans="1:7" ht="15.75">
      <c r="A11" s="61"/>
      <c r="B11" s="65"/>
      <c r="C11" s="66"/>
      <c r="D11" s="67"/>
      <c r="E11" s="61"/>
      <c r="F11" s="61"/>
      <c r="G11" s="61"/>
    </row>
    <row r="12" spans="1:7">
      <c r="A12" s="61"/>
      <c r="B12" s="61"/>
      <c r="C12" s="61"/>
      <c r="D12" s="61"/>
      <c r="E12" s="61"/>
      <c r="F12" s="61"/>
      <c r="G12" s="61"/>
    </row>
    <row r="13" spans="1:7">
      <c r="A13" s="61"/>
      <c r="B13" s="61"/>
      <c r="C13" s="61"/>
      <c r="D13" s="61"/>
      <c r="E13" s="61"/>
      <c r="F13" s="61"/>
      <c r="G13" s="61"/>
    </row>
  </sheetData>
  <mergeCells count="5">
    <mergeCell ref="A1:G1"/>
    <mergeCell ref="A2:A3"/>
    <mergeCell ref="B2:D2"/>
    <mergeCell ref="E2:G2"/>
    <mergeCell ref="A8:G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5"/>
  <sheetViews>
    <sheetView workbookViewId="0">
      <selection activeCell="C1" sqref="C1"/>
    </sheetView>
  </sheetViews>
  <sheetFormatPr defaultRowHeight="15"/>
  <cols>
    <col min="2" max="2" width="24" bestFit="1" customWidth="1"/>
  </cols>
  <sheetData>
    <row r="1" spans="1:2" ht="57.75" customHeight="1">
      <c r="A1" s="117"/>
      <c r="B1" s="117"/>
    </row>
    <row r="2" spans="1:2">
      <c r="A2" s="68"/>
      <c r="B2" s="69"/>
    </row>
    <row r="3" spans="1:2">
      <c r="A3" s="61"/>
      <c r="B3" s="62"/>
    </row>
    <row r="4" spans="1:2">
      <c r="A4" s="61"/>
      <c r="B4" s="62"/>
    </row>
    <row r="5" spans="1:2">
      <c r="A5" s="61"/>
      <c r="B5" s="62"/>
    </row>
    <row r="6" spans="1:2">
      <c r="A6" s="61"/>
      <c r="B6" s="62"/>
    </row>
    <row r="7" spans="1:2">
      <c r="A7" s="61"/>
      <c r="B7" s="62"/>
    </row>
    <row r="8" spans="1:2">
      <c r="A8" s="61"/>
      <c r="B8" s="62"/>
    </row>
    <row r="9" spans="1:2">
      <c r="A9" s="61"/>
      <c r="B9" s="62"/>
    </row>
    <row r="10" spans="1:2">
      <c r="A10" s="61"/>
      <c r="B10" s="62"/>
    </row>
    <row r="11" spans="1:2">
      <c r="A11" s="61"/>
      <c r="B11" s="62"/>
    </row>
    <row r="12" spans="1:2">
      <c r="A12" s="61"/>
      <c r="B12" s="62"/>
    </row>
    <row r="13" spans="1:2">
      <c r="A13" s="61"/>
      <c r="B13" s="62"/>
    </row>
    <row r="14" spans="1:2" ht="44.25" customHeight="1">
      <c r="A14" s="118"/>
      <c r="B14" s="118"/>
    </row>
    <row r="15" spans="1:2">
      <c r="A15" s="61"/>
      <c r="B15" s="61"/>
    </row>
  </sheetData>
  <mergeCells count="2">
    <mergeCell ref="A1:B1"/>
    <mergeCell ref="A14:B14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topLeftCell="A6" workbookViewId="0">
      <selection activeCell="F21" sqref="F21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sqref="A1:H9"/>
    </sheetView>
  </sheetViews>
  <sheetFormatPr defaultRowHeight="15"/>
  <sheetData>
    <row r="1" spans="1:8" ht="30" customHeight="1" thickBot="1">
      <c r="A1" s="72" t="s">
        <v>196</v>
      </c>
      <c r="B1" s="72"/>
      <c r="C1" s="72"/>
      <c r="D1" s="72"/>
      <c r="E1" s="72"/>
      <c r="F1" s="72"/>
      <c r="G1" s="72"/>
    </row>
    <row r="2" spans="1:8" ht="15.75" thickBot="1">
      <c r="A2" s="43"/>
      <c r="C2" s="44"/>
      <c r="D2" s="44"/>
      <c r="E2" s="73" t="s">
        <v>176</v>
      </c>
      <c r="F2" s="74"/>
      <c r="G2" s="75"/>
    </row>
    <row r="3" spans="1:8" ht="15.75" thickBot="1">
      <c r="A3" s="43" t="s">
        <v>177</v>
      </c>
      <c r="B3" s="45">
        <v>1950</v>
      </c>
      <c r="C3" s="46">
        <v>1980</v>
      </c>
      <c r="D3" s="46">
        <v>1990</v>
      </c>
      <c r="E3" s="15">
        <v>2010</v>
      </c>
      <c r="F3" s="15">
        <v>2011</v>
      </c>
      <c r="G3" s="15">
        <v>2012</v>
      </c>
    </row>
    <row r="4" spans="1:8" ht="30.75" thickBot="1">
      <c r="A4" s="56" t="s">
        <v>178</v>
      </c>
      <c r="B4" s="46">
        <v>25</v>
      </c>
      <c r="C4" s="46">
        <v>10.9</v>
      </c>
      <c r="D4" s="120">
        <v>9</v>
      </c>
      <c r="E4" s="119">
        <v>5.6</v>
      </c>
      <c r="F4" s="15">
        <v>5.3</v>
      </c>
      <c r="G4" s="15">
        <v>5.5</v>
      </c>
    </row>
    <row r="5" spans="1:8" ht="15.75" thickBot="1">
      <c r="A5" s="43" t="s">
        <v>179</v>
      </c>
      <c r="B5" s="46">
        <v>25</v>
      </c>
      <c r="C5" s="46">
        <v>44.1</v>
      </c>
      <c r="D5" s="15">
        <v>34.299999999999997</v>
      </c>
      <c r="E5" s="119">
        <v>26.8</v>
      </c>
      <c r="F5" s="15">
        <v>28.1</v>
      </c>
      <c r="G5" s="15">
        <v>27.5</v>
      </c>
    </row>
    <row r="6" spans="1:8" ht="15.75" thickBot="1">
      <c r="A6" s="43" t="s">
        <v>180</v>
      </c>
      <c r="B6" s="46">
        <v>50</v>
      </c>
      <c r="C6" s="46">
        <v>45</v>
      </c>
      <c r="D6" s="15">
        <v>56.7</v>
      </c>
      <c r="E6" s="120">
        <v>67.5</v>
      </c>
      <c r="F6" s="15">
        <v>66.599999999999994</v>
      </c>
      <c r="G6" s="15">
        <v>67</v>
      </c>
    </row>
    <row r="7" spans="1:8">
      <c r="A7" s="122" t="s">
        <v>229</v>
      </c>
      <c r="B7" s="122"/>
      <c r="C7" s="122"/>
      <c r="D7" s="122"/>
      <c r="E7" s="122"/>
      <c r="F7" s="122"/>
    </row>
    <row r="8" spans="1:8">
      <c r="A8" s="121" t="s">
        <v>230</v>
      </c>
      <c r="B8" s="121"/>
      <c r="C8" s="121"/>
      <c r="D8" s="121"/>
      <c r="E8" s="121"/>
      <c r="F8" s="121"/>
      <c r="G8" s="121"/>
      <c r="H8" s="121"/>
    </row>
    <row r="9" spans="1:8">
      <c r="A9" t="s">
        <v>231</v>
      </c>
    </row>
    <row r="14" spans="1:8">
      <c r="A14" t="s">
        <v>228</v>
      </c>
    </row>
  </sheetData>
  <mergeCells count="3">
    <mergeCell ref="A1:G1"/>
    <mergeCell ref="E2:G2"/>
    <mergeCell ref="A8:H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18"/>
  <sheetViews>
    <sheetView workbookViewId="0">
      <selection activeCell="A3" sqref="A3:M9"/>
    </sheetView>
  </sheetViews>
  <sheetFormatPr defaultRowHeight="15"/>
  <cols>
    <col min="1" max="1" width="13.5703125" bestFit="1" customWidth="1"/>
    <col min="2" max="2" width="12.42578125" bestFit="1" customWidth="1"/>
    <col min="3" max="3" width="5.42578125" bestFit="1" customWidth="1"/>
    <col min="4" max="4" width="11.42578125" bestFit="1" customWidth="1"/>
    <col min="6" max="6" width="11" bestFit="1" customWidth="1"/>
    <col min="8" max="8" width="11.42578125" bestFit="1" customWidth="1"/>
    <col min="10" max="10" width="11.85546875" bestFit="1" customWidth="1"/>
    <col min="12" max="12" width="9" bestFit="1" customWidth="1"/>
  </cols>
  <sheetData>
    <row r="3" spans="1:14" ht="15.75">
      <c r="A3" s="76" t="s">
        <v>197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4">
      <c r="A4" s="77" t="s">
        <v>0</v>
      </c>
      <c r="B4" s="78" t="s">
        <v>1</v>
      </c>
      <c r="C4" s="78" t="s">
        <v>3</v>
      </c>
      <c r="D4" s="80" t="s">
        <v>2</v>
      </c>
      <c r="E4" s="80"/>
      <c r="F4" s="80"/>
      <c r="G4" s="80"/>
      <c r="H4" s="80"/>
      <c r="I4" s="80"/>
      <c r="J4" s="80"/>
      <c r="K4" s="80"/>
      <c r="L4" s="80"/>
      <c r="M4" s="80"/>
    </row>
    <row r="5" spans="1:14" ht="51">
      <c r="A5" s="77"/>
      <c r="B5" s="78"/>
      <c r="C5" s="78"/>
      <c r="D5" s="1" t="s">
        <v>4</v>
      </c>
      <c r="E5" s="1" t="s">
        <v>3</v>
      </c>
      <c r="F5" s="1" t="s">
        <v>5</v>
      </c>
      <c r="G5" s="1" t="s">
        <v>3</v>
      </c>
      <c r="H5" s="1" t="s">
        <v>6</v>
      </c>
      <c r="I5" s="1" t="s">
        <v>3</v>
      </c>
      <c r="J5" s="1" t="s">
        <v>7</v>
      </c>
      <c r="K5" s="1" t="s">
        <v>3</v>
      </c>
      <c r="L5" s="1" t="s">
        <v>8</v>
      </c>
      <c r="M5" s="1" t="s">
        <v>3</v>
      </c>
    </row>
    <row r="6" spans="1:14">
      <c r="A6" s="2" t="s">
        <v>9</v>
      </c>
      <c r="B6" s="3" t="s">
        <v>10</v>
      </c>
      <c r="C6" s="4">
        <v>100</v>
      </c>
      <c r="D6" s="3" t="s">
        <v>11</v>
      </c>
      <c r="E6" s="16">
        <v>50.24</v>
      </c>
      <c r="F6" s="3" t="s">
        <v>12</v>
      </c>
      <c r="G6" s="16">
        <v>17.399999999999999</v>
      </c>
      <c r="H6" s="3" t="s">
        <v>13</v>
      </c>
      <c r="I6" s="16">
        <v>23.45</v>
      </c>
      <c r="J6" s="3" t="s">
        <v>14</v>
      </c>
      <c r="K6" s="16">
        <v>8.31</v>
      </c>
      <c r="L6" s="3" t="s">
        <v>15</v>
      </c>
      <c r="M6" s="16">
        <v>0.6</v>
      </c>
    </row>
    <row r="7" spans="1:14">
      <c r="A7" s="2" t="s">
        <v>16</v>
      </c>
      <c r="B7" s="3" t="s">
        <v>17</v>
      </c>
      <c r="C7" s="4">
        <v>100</v>
      </c>
      <c r="D7" s="3" t="s">
        <v>18</v>
      </c>
      <c r="E7" s="16">
        <v>44.83</v>
      </c>
      <c r="F7" s="3" t="s">
        <v>19</v>
      </c>
      <c r="G7" s="16">
        <v>18.989999999999998</v>
      </c>
      <c r="H7" s="3" t="s">
        <v>20</v>
      </c>
      <c r="I7" s="16">
        <v>26.27</v>
      </c>
      <c r="J7" s="3" t="s">
        <v>21</v>
      </c>
      <c r="K7" s="16">
        <v>9.33</v>
      </c>
      <c r="L7" s="3" t="s">
        <v>22</v>
      </c>
      <c r="M7" s="16">
        <v>0.6</v>
      </c>
    </row>
    <row r="8" spans="1:14" ht="26.25">
      <c r="A8" s="5" t="s">
        <v>23</v>
      </c>
      <c r="B8" s="3" t="s">
        <v>24</v>
      </c>
      <c r="C8" s="4">
        <v>100</v>
      </c>
      <c r="D8" s="3" t="s">
        <v>25</v>
      </c>
      <c r="E8" s="16">
        <v>49.17</v>
      </c>
      <c r="F8" s="3" t="s">
        <v>26</v>
      </c>
      <c r="G8" s="16">
        <v>14.65</v>
      </c>
      <c r="H8" s="3" t="s">
        <v>27</v>
      </c>
      <c r="I8" s="16">
        <v>24.61</v>
      </c>
      <c r="J8" s="3" t="s">
        <v>28</v>
      </c>
      <c r="K8" s="23">
        <v>11.3</v>
      </c>
      <c r="L8" s="3" t="s">
        <v>29</v>
      </c>
      <c r="M8" s="23">
        <v>0.27</v>
      </c>
    </row>
    <row r="9" spans="1:14">
      <c r="A9" s="79" t="s">
        <v>30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</row>
    <row r="12" spans="1:14">
      <c r="A12" t="s">
        <v>208</v>
      </c>
    </row>
    <row r="13" spans="1:14">
      <c r="A13" t="s">
        <v>0</v>
      </c>
      <c r="B13" t="s">
        <v>1</v>
      </c>
      <c r="C13" t="s">
        <v>3</v>
      </c>
      <c r="D13" t="s">
        <v>2</v>
      </c>
    </row>
    <row r="14" spans="1:14">
      <c r="D14" t="s">
        <v>4</v>
      </c>
      <c r="E14" t="s">
        <v>3</v>
      </c>
      <c r="F14" t="s">
        <v>5</v>
      </c>
      <c r="G14" t="s">
        <v>3</v>
      </c>
      <c r="H14" t="s">
        <v>6</v>
      </c>
      <c r="I14" t="s">
        <v>3</v>
      </c>
      <c r="J14" t="s">
        <v>7</v>
      </c>
      <c r="K14" t="s">
        <v>3</v>
      </c>
      <c r="L14" t="s">
        <v>8</v>
      </c>
      <c r="M14" t="s">
        <v>3</v>
      </c>
    </row>
    <row r="15" spans="1:14">
      <c r="A15" t="s">
        <v>9</v>
      </c>
      <c r="B15" t="s">
        <v>209</v>
      </c>
      <c r="C15">
        <v>100</v>
      </c>
      <c r="D15" t="s">
        <v>210</v>
      </c>
      <c r="E15">
        <v>50.24</v>
      </c>
      <c r="F15" t="s">
        <v>211</v>
      </c>
      <c r="G15">
        <v>17.399999999999999</v>
      </c>
      <c r="H15" t="s">
        <v>212</v>
      </c>
      <c r="I15">
        <v>23.45</v>
      </c>
      <c r="J15" t="s">
        <v>213</v>
      </c>
      <c r="K15">
        <v>8.31</v>
      </c>
      <c r="L15" t="s">
        <v>214</v>
      </c>
      <c r="M15">
        <v>0.6</v>
      </c>
      <c r="N15">
        <f>M15+K15+I15+G15+E15</f>
        <v>100</v>
      </c>
    </row>
    <row r="16" spans="1:14">
      <c r="A16" t="s">
        <v>16</v>
      </c>
      <c r="B16" t="s">
        <v>215</v>
      </c>
      <c r="C16">
        <v>100</v>
      </c>
      <c r="D16" t="s">
        <v>216</v>
      </c>
      <c r="E16">
        <v>44.83</v>
      </c>
      <c r="F16" t="s">
        <v>217</v>
      </c>
      <c r="G16">
        <v>18.989999999999998</v>
      </c>
      <c r="H16" t="s">
        <v>218</v>
      </c>
      <c r="I16">
        <v>26.27</v>
      </c>
      <c r="J16" t="s">
        <v>219</v>
      </c>
      <c r="K16">
        <v>9.33</v>
      </c>
      <c r="L16" t="s">
        <v>220</v>
      </c>
      <c r="M16">
        <v>0.6</v>
      </c>
      <c r="N16">
        <f t="shared" ref="N16:N17" si="0">M16+K16+I16+G16+E16</f>
        <v>100.02</v>
      </c>
    </row>
    <row r="17" spans="1:14">
      <c r="A17" t="s">
        <v>221</v>
      </c>
      <c r="B17" t="s">
        <v>222</v>
      </c>
      <c r="C17">
        <v>100</v>
      </c>
      <c r="D17" t="s">
        <v>223</v>
      </c>
      <c r="E17">
        <v>49.17</v>
      </c>
      <c r="F17" t="s">
        <v>224</v>
      </c>
      <c r="G17">
        <v>14.65</v>
      </c>
      <c r="H17" t="s">
        <v>225</v>
      </c>
      <c r="I17">
        <v>24.61</v>
      </c>
      <c r="J17" t="s">
        <v>226</v>
      </c>
      <c r="K17">
        <v>11.3</v>
      </c>
      <c r="L17" t="s">
        <v>227</v>
      </c>
      <c r="M17">
        <v>0.27</v>
      </c>
      <c r="N17">
        <f t="shared" si="0"/>
        <v>100</v>
      </c>
    </row>
    <row r="18" spans="1:14">
      <c r="A18" t="s">
        <v>30</v>
      </c>
      <c r="E18">
        <f>SUM(E15:E17)</f>
        <v>144.24</v>
      </c>
    </row>
  </sheetData>
  <mergeCells count="6">
    <mergeCell ref="A3:M3"/>
    <mergeCell ref="A4:A5"/>
    <mergeCell ref="B4:B5"/>
    <mergeCell ref="A9:M9"/>
    <mergeCell ref="C4:C5"/>
    <mergeCell ref="D4:M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23"/>
  <sheetViews>
    <sheetView topLeftCell="A3" workbookViewId="0">
      <selection activeCell="A6" sqref="A6:G23"/>
    </sheetView>
  </sheetViews>
  <sheetFormatPr defaultColWidth="16.140625" defaultRowHeight="15"/>
  <sheetData>
    <row r="6" spans="1:7">
      <c r="A6" s="82" t="s">
        <v>198</v>
      </c>
      <c r="B6" s="82"/>
      <c r="C6" s="82"/>
      <c r="D6" s="82"/>
      <c r="E6" s="82"/>
      <c r="F6" s="82"/>
      <c r="G6" s="82"/>
    </row>
    <row r="7" spans="1:7">
      <c r="A7" s="83" t="s">
        <v>151</v>
      </c>
      <c r="B7" s="21" t="s">
        <v>152</v>
      </c>
      <c r="C7" s="82" t="s">
        <v>153</v>
      </c>
      <c r="D7" s="82"/>
      <c r="E7" s="82"/>
      <c r="F7" s="83" t="s">
        <v>154</v>
      </c>
      <c r="G7" s="83" t="s">
        <v>155</v>
      </c>
    </row>
    <row r="8" spans="1:7">
      <c r="A8" s="83"/>
      <c r="B8" s="83" t="s">
        <v>156</v>
      </c>
      <c r="C8" s="21" t="s">
        <v>157</v>
      </c>
      <c r="D8" s="21" t="s">
        <v>158</v>
      </c>
      <c r="E8" s="21" t="s">
        <v>159</v>
      </c>
      <c r="F8" s="83"/>
      <c r="G8" s="83"/>
    </row>
    <row r="9" spans="1:7" ht="60">
      <c r="A9" s="83"/>
      <c r="B9" s="83"/>
      <c r="C9" s="24" t="s">
        <v>160</v>
      </c>
      <c r="D9" s="24" t="s">
        <v>161</v>
      </c>
      <c r="E9" s="25" t="s">
        <v>162</v>
      </c>
      <c r="F9" s="83"/>
      <c r="G9" s="83"/>
    </row>
    <row r="10" spans="1:7">
      <c r="A10" s="26" t="s">
        <v>163</v>
      </c>
      <c r="B10" s="27">
        <v>10938914</v>
      </c>
      <c r="C10" s="27">
        <v>2575954</v>
      </c>
      <c r="D10" s="28">
        <f>B10-(C10+E10)</f>
        <v>199715</v>
      </c>
      <c r="E10" s="27">
        <v>8163245</v>
      </c>
      <c r="F10" s="29">
        <f>D10+E10</f>
        <v>8362960</v>
      </c>
      <c r="G10" s="23">
        <f>F10*100/B10</f>
        <v>76.451464926042931</v>
      </c>
    </row>
    <row r="11" spans="1:7">
      <c r="A11" s="30" t="s">
        <v>164</v>
      </c>
      <c r="B11" s="31">
        <v>5801583</v>
      </c>
      <c r="C11" s="31">
        <v>4647011</v>
      </c>
      <c r="D11" s="32">
        <v>127035</v>
      </c>
      <c r="E11" s="31">
        <v>1027537</v>
      </c>
      <c r="F11" s="29">
        <f t="shared" ref="F11:F22" si="0">D11+E11</f>
        <v>1154572</v>
      </c>
      <c r="G11" s="23">
        <f t="shared" ref="G11:G22" si="1">F11*100/B11</f>
        <v>19.900982197445078</v>
      </c>
    </row>
    <row r="12" spans="1:7">
      <c r="A12" s="30" t="s">
        <v>165</v>
      </c>
      <c r="B12" s="31">
        <v>12034004</v>
      </c>
      <c r="C12" s="31">
        <v>11672750</v>
      </c>
      <c r="D12" s="32">
        <v>130774</v>
      </c>
      <c r="E12" s="31">
        <v>230480</v>
      </c>
      <c r="F12" s="29">
        <f t="shared" si="0"/>
        <v>361254</v>
      </c>
      <c r="G12" s="23">
        <f t="shared" si="1"/>
        <v>3.0019434927892661</v>
      </c>
    </row>
    <row r="13" spans="1:7">
      <c r="A13" s="26" t="s">
        <v>166</v>
      </c>
      <c r="B13" s="27">
        <v>17167135</v>
      </c>
      <c r="C13" s="27">
        <v>16562084</v>
      </c>
      <c r="D13" s="28">
        <f t="shared" ref="D13:D21" si="2">B13-(C13+E13)</f>
        <v>463937</v>
      </c>
      <c r="E13" s="27">
        <v>141114</v>
      </c>
      <c r="F13" s="29">
        <f t="shared" si="0"/>
        <v>605051</v>
      </c>
      <c r="G13" s="23">
        <f t="shared" si="1"/>
        <v>3.524472778946516</v>
      </c>
    </row>
    <row r="14" spans="1:7">
      <c r="A14" s="26" t="s">
        <v>167</v>
      </c>
      <c r="B14" s="27">
        <v>10353865</v>
      </c>
      <c r="C14" s="27">
        <v>8626343</v>
      </c>
      <c r="D14" s="28">
        <f t="shared" si="2"/>
        <v>1635832</v>
      </c>
      <c r="E14" s="27">
        <v>91690</v>
      </c>
      <c r="F14" s="29">
        <f t="shared" si="0"/>
        <v>1727522</v>
      </c>
      <c r="G14" s="23">
        <f t="shared" si="1"/>
        <v>16.684803211168003</v>
      </c>
    </row>
    <row r="15" spans="1:7">
      <c r="A15" s="26" t="s">
        <v>168</v>
      </c>
      <c r="B15" s="27">
        <v>6632922</v>
      </c>
      <c r="C15" s="27">
        <v>2983999</v>
      </c>
      <c r="D15" s="28">
        <f t="shared" si="2"/>
        <v>3568930</v>
      </c>
      <c r="E15" s="27">
        <v>79993</v>
      </c>
      <c r="F15" s="29">
        <f t="shared" si="0"/>
        <v>3648923</v>
      </c>
      <c r="G15" s="23">
        <f t="shared" si="1"/>
        <v>55.01230076277092</v>
      </c>
    </row>
    <row r="16" spans="1:7">
      <c r="A16" s="26" t="s">
        <v>169</v>
      </c>
      <c r="B16" s="27">
        <v>17240864</v>
      </c>
      <c r="C16" s="27">
        <v>4331498</v>
      </c>
      <c r="D16" s="28">
        <f t="shared" si="2"/>
        <v>12632246</v>
      </c>
      <c r="E16" s="27">
        <v>277120</v>
      </c>
      <c r="F16" s="29">
        <f t="shared" si="0"/>
        <v>12909366</v>
      </c>
      <c r="G16" s="23">
        <f t="shared" si="1"/>
        <v>74.876560710646515</v>
      </c>
    </row>
    <row r="17" spans="1:7">
      <c r="A17" s="26" t="s">
        <v>170</v>
      </c>
      <c r="B17" s="27">
        <v>17102917</v>
      </c>
      <c r="C17" s="27">
        <v>2446915</v>
      </c>
      <c r="D17" s="28">
        <f t="shared" si="2"/>
        <v>14291950</v>
      </c>
      <c r="E17" s="27">
        <v>364052</v>
      </c>
      <c r="F17" s="29">
        <f t="shared" si="0"/>
        <v>14656002</v>
      </c>
      <c r="G17" s="23">
        <f t="shared" si="1"/>
        <v>85.692996112885311</v>
      </c>
    </row>
    <row r="18" spans="1:7">
      <c r="A18" s="26" t="s">
        <v>171</v>
      </c>
      <c r="B18" s="27">
        <v>29632807</v>
      </c>
      <c r="C18" s="27">
        <v>2794524</v>
      </c>
      <c r="D18" s="28">
        <f t="shared" si="2"/>
        <v>25828695</v>
      </c>
      <c r="E18" s="27">
        <v>1009588</v>
      </c>
      <c r="F18" s="29">
        <f t="shared" si="0"/>
        <v>26838283</v>
      </c>
      <c r="G18" s="23">
        <f t="shared" si="1"/>
        <v>90.569492792228559</v>
      </c>
    </row>
    <row r="19" spans="1:7">
      <c r="A19" s="26" t="s">
        <v>172</v>
      </c>
      <c r="B19" s="27">
        <v>24843143</v>
      </c>
      <c r="C19" s="27">
        <v>1530248</v>
      </c>
      <c r="D19" s="28">
        <f t="shared" si="2"/>
        <v>21967731</v>
      </c>
      <c r="E19" s="27">
        <v>1345164</v>
      </c>
      <c r="F19" s="29">
        <f t="shared" si="0"/>
        <v>23312895</v>
      </c>
      <c r="G19" s="23">
        <f t="shared" si="1"/>
        <v>93.840360698322272</v>
      </c>
    </row>
    <row r="20" spans="1:7">
      <c r="A20" s="26" t="s">
        <v>173</v>
      </c>
      <c r="B20" s="27">
        <v>18418755</v>
      </c>
      <c r="C20" s="27">
        <v>800176</v>
      </c>
      <c r="D20" s="28">
        <f t="shared" si="2"/>
        <v>16022367</v>
      </c>
      <c r="E20" s="27">
        <v>1596212</v>
      </c>
      <c r="F20" s="29">
        <f t="shared" si="0"/>
        <v>17618579</v>
      </c>
      <c r="G20" s="23">
        <f t="shared" si="1"/>
        <v>95.655645563448772</v>
      </c>
    </row>
    <row r="21" spans="1:7">
      <c r="A21" s="26" t="s">
        <v>174</v>
      </c>
      <c r="B21" s="27">
        <v>20588890</v>
      </c>
      <c r="C21" s="27">
        <v>593686</v>
      </c>
      <c r="D21" s="28">
        <f t="shared" si="2"/>
        <v>15595950</v>
      </c>
      <c r="E21" s="27">
        <v>4399254</v>
      </c>
      <c r="F21" s="29">
        <f t="shared" si="0"/>
        <v>19995204</v>
      </c>
      <c r="G21" s="23">
        <f t="shared" si="1"/>
        <v>97.116473981841665</v>
      </c>
    </row>
    <row r="22" spans="1:7">
      <c r="A22" s="33" t="s">
        <v>139</v>
      </c>
      <c r="B22" s="29">
        <f>SUM(B10:B21)</f>
        <v>190755799</v>
      </c>
      <c r="C22" s="29">
        <f t="shared" ref="C22:E22" si="3">SUM(C10:C21)</f>
        <v>59565188</v>
      </c>
      <c r="D22" s="34">
        <f t="shared" si="3"/>
        <v>112465162</v>
      </c>
      <c r="E22" s="29">
        <f t="shared" si="3"/>
        <v>18725449</v>
      </c>
      <c r="F22" s="29">
        <f t="shared" si="0"/>
        <v>131190611</v>
      </c>
      <c r="G22" s="23">
        <f t="shared" si="1"/>
        <v>68.774114175160676</v>
      </c>
    </row>
    <row r="23" spans="1:7">
      <c r="A23" s="81" t="s">
        <v>175</v>
      </c>
      <c r="B23" s="81"/>
      <c r="C23" s="81"/>
      <c r="D23" s="81"/>
      <c r="E23" s="81"/>
      <c r="F23" s="81"/>
      <c r="G23" s="81"/>
    </row>
  </sheetData>
  <mergeCells count="7">
    <mergeCell ref="A23:G23"/>
    <mergeCell ref="A6:G6"/>
    <mergeCell ref="A7:A9"/>
    <mergeCell ref="C7:E7"/>
    <mergeCell ref="F7:F9"/>
    <mergeCell ref="G7:G9"/>
    <mergeCell ref="B8:B9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sqref="A1:D4"/>
    </sheetView>
  </sheetViews>
  <sheetFormatPr defaultRowHeight="15"/>
  <sheetData>
    <row r="1" spans="1:4" ht="45" customHeight="1" thickBot="1">
      <c r="A1" s="84" t="s">
        <v>127</v>
      </c>
      <c r="B1" s="84"/>
      <c r="C1" s="84"/>
      <c r="D1" s="84"/>
    </row>
    <row r="2" spans="1:4" ht="15.75" thickBot="1">
      <c r="A2" s="12">
        <v>1992</v>
      </c>
      <c r="B2" s="13">
        <v>2001</v>
      </c>
      <c r="C2" s="13">
        <v>2003</v>
      </c>
      <c r="D2" s="13">
        <v>2011</v>
      </c>
    </row>
    <row r="3" spans="1:4" ht="15.75" thickBot="1">
      <c r="A3" s="14">
        <v>16.440000000000001</v>
      </c>
      <c r="B3" s="15">
        <v>11.4</v>
      </c>
      <c r="C3" s="15">
        <v>10.6</v>
      </c>
      <c r="D3" s="15">
        <v>7.9</v>
      </c>
    </row>
    <row r="4" spans="1:4" ht="25.5" customHeight="1">
      <c r="A4" s="85" t="s">
        <v>128</v>
      </c>
      <c r="B4" s="85"/>
      <c r="C4" s="85"/>
      <c r="D4" s="85"/>
    </row>
  </sheetData>
  <mergeCells count="2">
    <mergeCell ref="A1:D1"/>
    <mergeCell ref="A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A2" sqref="A2:J15"/>
    </sheetView>
  </sheetViews>
  <sheetFormatPr defaultRowHeight="15"/>
  <cols>
    <col min="1" max="1" width="12.7109375" customWidth="1"/>
  </cols>
  <sheetData>
    <row r="1" spans="1:10" ht="15.75" thickBot="1"/>
    <row r="2" spans="1:10" ht="30" customHeight="1">
      <c r="A2" s="89" t="s">
        <v>205</v>
      </c>
      <c r="B2" s="90"/>
      <c r="C2" s="90"/>
      <c r="D2" s="90"/>
      <c r="E2" s="90"/>
      <c r="F2" s="90"/>
      <c r="G2" s="90"/>
      <c r="H2" s="90"/>
      <c r="I2" s="90"/>
      <c r="J2" s="91"/>
    </row>
    <row r="3" spans="1:10">
      <c r="A3" s="92" t="s">
        <v>111</v>
      </c>
      <c r="B3" s="93" t="s">
        <v>112</v>
      </c>
      <c r="C3" s="96" t="s">
        <v>113</v>
      </c>
      <c r="D3" s="97"/>
      <c r="E3" s="94" t="s">
        <v>114</v>
      </c>
      <c r="F3" s="94"/>
      <c r="G3" s="94" t="s">
        <v>115</v>
      </c>
      <c r="H3" s="94"/>
      <c r="I3" s="94" t="s">
        <v>116</v>
      </c>
      <c r="J3" s="95"/>
    </row>
    <row r="4" spans="1:10">
      <c r="A4" s="92"/>
      <c r="B4" s="93"/>
      <c r="C4" s="98"/>
      <c r="D4" s="99"/>
      <c r="E4" s="94"/>
      <c r="F4" s="94"/>
      <c r="G4" s="94"/>
      <c r="H4" s="94"/>
      <c r="I4" s="94"/>
      <c r="J4" s="95"/>
    </row>
    <row r="5" spans="1:10">
      <c r="A5" s="92"/>
      <c r="B5" s="93"/>
      <c r="C5" s="35" t="s">
        <v>117</v>
      </c>
      <c r="D5" s="35" t="s">
        <v>3</v>
      </c>
      <c r="E5" s="35" t="s">
        <v>117</v>
      </c>
      <c r="F5" s="35" t="s">
        <v>3</v>
      </c>
      <c r="G5" s="35" t="s">
        <v>117</v>
      </c>
      <c r="H5" s="35" t="s">
        <v>3</v>
      </c>
      <c r="I5" s="35" t="s">
        <v>117</v>
      </c>
      <c r="J5" s="38" t="s">
        <v>3</v>
      </c>
    </row>
    <row r="6" spans="1:10">
      <c r="A6" s="57" t="s">
        <v>119</v>
      </c>
      <c r="B6" s="37">
        <v>7295512</v>
      </c>
      <c r="C6" s="37">
        <v>2554</v>
      </c>
      <c r="D6" s="36">
        <v>0.04</v>
      </c>
      <c r="E6" s="37">
        <v>57825</v>
      </c>
      <c r="F6" s="36">
        <v>0.79</v>
      </c>
      <c r="G6" s="37">
        <v>5129749</v>
      </c>
      <c r="H6" s="36">
        <v>70.31</v>
      </c>
      <c r="I6" s="37">
        <v>2105384</v>
      </c>
      <c r="J6" s="39">
        <v>28.86</v>
      </c>
    </row>
    <row r="7" spans="1:10">
      <c r="A7" s="57" t="s">
        <v>120</v>
      </c>
      <c r="B7" s="37">
        <v>29702498</v>
      </c>
      <c r="C7" s="37">
        <v>24704</v>
      </c>
      <c r="D7" s="36">
        <v>0.08</v>
      </c>
      <c r="E7" s="37">
        <v>9083704</v>
      </c>
      <c r="F7" s="36">
        <v>30.58</v>
      </c>
      <c r="G7" s="37">
        <v>16323158</v>
      </c>
      <c r="H7" s="36">
        <v>54.96</v>
      </c>
      <c r="I7" s="37">
        <v>4270932</v>
      </c>
      <c r="J7" s="39">
        <v>14.38</v>
      </c>
    </row>
    <row r="8" spans="1:10">
      <c r="A8" s="57" t="s">
        <v>121</v>
      </c>
      <c r="B8" s="37">
        <v>8376852</v>
      </c>
      <c r="C8" s="37">
        <v>126723</v>
      </c>
      <c r="D8" s="36">
        <v>1.51</v>
      </c>
      <c r="E8" s="37">
        <v>7111741</v>
      </c>
      <c r="F8" s="36">
        <v>84.9</v>
      </c>
      <c r="G8" s="37">
        <v>72225</v>
      </c>
      <c r="H8" s="36">
        <v>0.86</v>
      </c>
      <c r="I8" s="37">
        <v>1066163</v>
      </c>
      <c r="J8" s="39">
        <v>12.73</v>
      </c>
    </row>
    <row r="9" spans="1:10">
      <c r="A9" s="57" t="s">
        <v>122</v>
      </c>
      <c r="B9" s="37">
        <v>199656</v>
      </c>
      <c r="C9" s="36">
        <v>749</v>
      </c>
      <c r="D9" s="36">
        <v>0.38</v>
      </c>
      <c r="E9" s="37">
        <v>22213</v>
      </c>
      <c r="F9" s="36">
        <v>11.13</v>
      </c>
      <c r="G9" s="37">
        <v>35263</v>
      </c>
      <c r="H9" s="36">
        <v>17.66</v>
      </c>
      <c r="I9" s="37">
        <v>141431</v>
      </c>
      <c r="J9" s="39">
        <v>70.84</v>
      </c>
    </row>
    <row r="10" spans="1:10">
      <c r="A10" s="57" t="s">
        <v>123</v>
      </c>
      <c r="B10" s="37">
        <v>3906877</v>
      </c>
      <c r="C10" s="37">
        <v>15878</v>
      </c>
      <c r="D10" s="36">
        <v>0.41</v>
      </c>
      <c r="E10" s="37">
        <v>2116259</v>
      </c>
      <c r="F10" s="36">
        <v>54.17</v>
      </c>
      <c r="G10" s="37">
        <v>1643767</v>
      </c>
      <c r="H10" s="36">
        <v>42.07</v>
      </c>
      <c r="I10" s="37">
        <v>130973</v>
      </c>
      <c r="J10" s="39">
        <v>3.35</v>
      </c>
    </row>
    <row r="11" spans="1:10">
      <c r="A11" s="57" t="s">
        <v>124</v>
      </c>
      <c r="B11" s="37">
        <v>1063655</v>
      </c>
      <c r="C11" s="37">
        <v>105828</v>
      </c>
      <c r="D11" s="36">
        <v>9.9499999999999993</v>
      </c>
      <c r="E11" s="37">
        <v>330174</v>
      </c>
      <c r="F11" s="36">
        <v>31.04</v>
      </c>
      <c r="G11" s="37">
        <v>20317</v>
      </c>
      <c r="H11" s="36">
        <v>1.91</v>
      </c>
      <c r="I11" s="37">
        <v>607336</v>
      </c>
      <c r="J11" s="39">
        <v>57.1</v>
      </c>
    </row>
    <row r="12" spans="1:10">
      <c r="A12" s="57" t="s">
        <v>118</v>
      </c>
      <c r="B12" s="37">
        <v>50545050</v>
      </c>
      <c r="C12" s="37">
        <v>276436</v>
      </c>
      <c r="D12" s="36">
        <v>0.55000000000000004</v>
      </c>
      <c r="E12" s="37">
        <v>18721916</v>
      </c>
      <c r="F12" s="36">
        <v>37.04</v>
      </c>
      <c r="G12" s="37">
        <v>23224479</v>
      </c>
      <c r="H12" s="36">
        <v>45.95</v>
      </c>
      <c r="I12" s="37">
        <v>8322219</v>
      </c>
      <c r="J12" s="39">
        <v>16.46</v>
      </c>
    </row>
    <row r="13" spans="1:10">
      <c r="A13" s="57" t="s">
        <v>199</v>
      </c>
      <c r="B13" s="37">
        <v>7261801</v>
      </c>
      <c r="C13" s="37">
        <v>1202509</v>
      </c>
      <c r="D13" s="36">
        <v>16.559999999999999</v>
      </c>
      <c r="E13" s="37">
        <v>681568</v>
      </c>
      <c r="F13" s="36">
        <v>9.39</v>
      </c>
      <c r="G13" s="37">
        <v>185767</v>
      </c>
      <c r="H13" s="36">
        <v>2.56</v>
      </c>
      <c r="I13" s="37">
        <v>5191957</v>
      </c>
      <c r="J13" s="39">
        <v>71.5</v>
      </c>
    </row>
    <row r="14" spans="1:10">
      <c r="A14" s="40" t="s">
        <v>125</v>
      </c>
      <c r="B14" s="58">
        <v>57806851</v>
      </c>
      <c r="C14" s="58">
        <v>1478945</v>
      </c>
      <c r="D14" s="59">
        <v>2.56</v>
      </c>
      <c r="E14" s="58">
        <v>19403484</v>
      </c>
      <c r="F14" s="59">
        <v>33.57</v>
      </c>
      <c r="G14" s="58">
        <v>23410246</v>
      </c>
      <c r="H14" s="59">
        <v>40.5</v>
      </c>
      <c r="I14" s="58">
        <v>13514176</v>
      </c>
      <c r="J14" s="60">
        <v>23.38</v>
      </c>
    </row>
    <row r="15" spans="1:10" ht="15.75" thickBot="1">
      <c r="A15" s="86" t="s">
        <v>126</v>
      </c>
      <c r="B15" s="87"/>
      <c r="C15" s="87"/>
      <c r="D15" s="87"/>
      <c r="E15" s="87"/>
      <c r="F15" s="87"/>
      <c r="G15" s="87"/>
      <c r="H15" s="87"/>
      <c r="I15" s="87"/>
      <c r="J15" s="88"/>
    </row>
  </sheetData>
  <mergeCells count="8">
    <mergeCell ref="A15:J15"/>
    <mergeCell ref="A2:J2"/>
    <mergeCell ref="A3:A5"/>
    <mergeCell ref="B3:B5"/>
    <mergeCell ref="E3:F4"/>
    <mergeCell ref="G3:H4"/>
    <mergeCell ref="I3:J4"/>
    <mergeCell ref="C3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G5" sqref="G5"/>
    </sheetView>
  </sheetViews>
  <sheetFormatPr defaultRowHeight="15"/>
  <cols>
    <col min="1" max="1" width="22.7109375" customWidth="1"/>
    <col min="2" max="4" width="16.42578125" bestFit="1" customWidth="1"/>
    <col min="5" max="5" width="17.5703125" bestFit="1" customWidth="1"/>
  </cols>
  <sheetData>
    <row r="1" spans="1:5" ht="45" customHeight="1">
      <c r="A1" s="100" t="s">
        <v>204</v>
      </c>
      <c r="B1" s="100"/>
      <c r="C1" s="100"/>
      <c r="D1" s="100"/>
      <c r="E1" s="100"/>
    </row>
    <row r="2" spans="1:5">
      <c r="A2" s="47"/>
      <c r="B2" s="47" t="s">
        <v>136</v>
      </c>
      <c r="C2" s="47" t="s">
        <v>137</v>
      </c>
      <c r="D2" s="47" t="s">
        <v>138</v>
      </c>
      <c r="E2" s="47" t="s">
        <v>139</v>
      </c>
    </row>
    <row r="3" spans="1:5">
      <c r="A3" s="16" t="s">
        <v>140</v>
      </c>
      <c r="B3" s="48">
        <v>89.099406682869315</v>
      </c>
      <c r="C3" s="48">
        <v>89.995741807235163</v>
      </c>
      <c r="D3" s="48">
        <v>69.778181282646344</v>
      </c>
      <c r="E3" s="48">
        <f>SUM(B3:D3)</f>
        <v>248.87332977275082</v>
      </c>
    </row>
    <row r="4" spans="1:5">
      <c r="A4" s="16" t="s">
        <v>141</v>
      </c>
      <c r="B4" s="48">
        <v>59.581009264874133</v>
      </c>
      <c r="C4" s="48">
        <v>18.145832214482116</v>
      </c>
      <c r="D4" s="48">
        <v>0</v>
      </c>
      <c r="E4" s="48">
        <f t="shared" ref="E4:E11" si="0">SUM(B4:D4)</f>
        <v>77.726841479356253</v>
      </c>
    </row>
    <row r="5" spans="1:5">
      <c r="A5" s="16" t="s">
        <v>142</v>
      </c>
      <c r="B5" s="48">
        <v>0.41882293210727251</v>
      </c>
      <c r="C5" s="48">
        <v>7.6883250661444711</v>
      </c>
      <c r="D5" s="48">
        <v>0</v>
      </c>
      <c r="E5" s="48">
        <f t="shared" si="0"/>
        <v>8.1071479982517438</v>
      </c>
    </row>
    <row r="6" spans="1:5">
      <c r="A6" s="16" t="s">
        <v>143</v>
      </c>
      <c r="B6" s="48">
        <v>0.23186090111256777</v>
      </c>
      <c r="C6" s="48">
        <v>2.3016928619249146</v>
      </c>
      <c r="D6" s="48">
        <v>8.0875867530522498</v>
      </c>
      <c r="E6" s="48">
        <f t="shared" si="0"/>
        <v>10.621140516089731</v>
      </c>
    </row>
    <row r="7" spans="1:5">
      <c r="A7" s="16" t="s">
        <v>206</v>
      </c>
      <c r="B7" s="48">
        <v>0.66108839572987488</v>
      </c>
      <c r="C7" s="48">
        <v>7.9895979796592398</v>
      </c>
      <c r="D7" s="48">
        <v>22.587635723959888</v>
      </c>
      <c r="E7" s="48">
        <f t="shared" si="0"/>
        <v>31.238322099349002</v>
      </c>
    </row>
    <row r="8" spans="1:5">
      <c r="A8" s="16" t="s">
        <v>145</v>
      </c>
      <c r="B8" s="48">
        <v>17.2404567500746</v>
      </c>
      <c r="C8" s="48">
        <v>0.46739337102159012</v>
      </c>
      <c r="D8" s="48">
        <v>1.9847236228158023</v>
      </c>
      <c r="E8" s="48">
        <f t="shared" si="0"/>
        <v>19.692573743911993</v>
      </c>
    </row>
    <row r="9" spans="1:5">
      <c r="A9" s="16" t="s">
        <v>146</v>
      </c>
      <c r="B9" s="48">
        <v>0.52564198701409326</v>
      </c>
      <c r="C9" s="48">
        <v>0.64770362465340547</v>
      </c>
      <c r="D9" s="48">
        <v>1.1716887763827306</v>
      </c>
      <c r="E9" s="48">
        <f t="shared" si="0"/>
        <v>2.3450343880502293</v>
      </c>
    </row>
    <row r="10" spans="1:5">
      <c r="A10" s="16" t="s">
        <v>147</v>
      </c>
      <c r="B10" s="48">
        <v>0.48856165064698848</v>
      </c>
      <c r="C10" s="48">
        <v>0.47107028772635179</v>
      </c>
      <c r="D10" s="48">
        <v>0</v>
      </c>
      <c r="E10" s="48">
        <f t="shared" si="0"/>
        <v>0.95963193837334027</v>
      </c>
    </row>
    <row r="11" spans="1:5">
      <c r="A11" s="16" t="s">
        <v>148</v>
      </c>
      <c r="B11" s="48">
        <v>9.9519648013097743</v>
      </c>
      <c r="C11" s="48">
        <v>52.28412640162307</v>
      </c>
      <c r="D11" s="48">
        <v>35.946546406435694</v>
      </c>
      <c r="E11" s="48">
        <f t="shared" si="0"/>
        <v>98.182637609368527</v>
      </c>
    </row>
    <row r="12" spans="1:5">
      <c r="A12" s="101" t="s">
        <v>149</v>
      </c>
      <c r="B12" s="102"/>
      <c r="C12" s="102"/>
      <c r="D12" s="102"/>
      <c r="E12" s="103"/>
    </row>
    <row r="15" spans="1:5">
      <c r="A15" s="104" t="s">
        <v>135</v>
      </c>
      <c r="B15" s="82"/>
      <c r="C15" s="82"/>
      <c r="D15" s="82"/>
      <c r="E15" s="82"/>
    </row>
    <row r="16" spans="1:5">
      <c r="A16" s="82"/>
      <c r="B16" s="82"/>
      <c r="C16" s="82"/>
      <c r="D16" s="82"/>
      <c r="E16" s="82"/>
    </row>
    <row r="17" spans="1:5">
      <c r="A17" s="21"/>
      <c r="B17" s="21" t="s">
        <v>136</v>
      </c>
      <c r="C17" s="21" t="s">
        <v>137</v>
      </c>
      <c r="D17" s="21" t="s">
        <v>138</v>
      </c>
      <c r="E17" s="21" t="s">
        <v>139</v>
      </c>
    </row>
    <row r="18" spans="1:5">
      <c r="A18" s="16" t="s">
        <v>140</v>
      </c>
      <c r="B18" s="22">
        <v>83462984419.080002</v>
      </c>
      <c r="C18" s="22">
        <v>84302617445.880005</v>
      </c>
      <c r="D18" s="22">
        <v>65364018392.559998</v>
      </c>
      <c r="E18" s="22">
        <v>233129620257.51999</v>
      </c>
    </row>
    <row r="19" spans="1:5">
      <c r="A19" s="16" t="s">
        <v>141</v>
      </c>
      <c r="B19" s="22">
        <v>55811918766.720001</v>
      </c>
      <c r="C19" s="22">
        <v>16997928131.879999</v>
      </c>
      <c r="D19" s="23">
        <v>0</v>
      </c>
      <c r="E19" s="22">
        <f t="shared" ref="E19:E26" si="1">SUM(B19:D19)</f>
        <v>72809846898.600006</v>
      </c>
    </row>
    <row r="20" spans="1:5">
      <c r="A20" s="16" t="s">
        <v>142</v>
      </c>
      <c r="B20" s="22">
        <v>392328222.57999998</v>
      </c>
      <c r="C20" s="22">
        <v>7201962157.71</v>
      </c>
      <c r="D20" s="23">
        <v>0</v>
      </c>
      <c r="E20" s="22">
        <f t="shared" si="1"/>
        <v>7594290380.29</v>
      </c>
    </row>
    <row r="21" spans="1:5">
      <c r="A21" s="16" t="s">
        <v>143</v>
      </c>
      <c r="B21" s="22">
        <v>217193396.65000001</v>
      </c>
      <c r="C21" s="22">
        <v>2156087931.7199998</v>
      </c>
      <c r="D21" s="22">
        <v>7575966578.1000004</v>
      </c>
      <c r="E21" s="22">
        <f t="shared" si="1"/>
        <v>9949247906.4700012</v>
      </c>
    </row>
    <row r="22" spans="1:5">
      <c r="A22" s="16" t="s">
        <v>144</v>
      </c>
      <c r="B22" s="22">
        <v>619267989.84000003</v>
      </c>
      <c r="C22" s="22">
        <v>7484176567.6899996</v>
      </c>
      <c r="D22" s="22">
        <v>21158743460.580002</v>
      </c>
      <c r="E22" s="22">
        <f t="shared" si="1"/>
        <v>29262188018.110001</v>
      </c>
    </row>
    <row r="23" spans="1:5">
      <c r="A23" s="16" t="s">
        <v>145</v>
      </c>
      <c r="B23" s="22">
        <v>16149826656.32</v>
      </c>
      <c r="C23" s="22">
        <v>437826098.91000003</v>
      </c>
      <c r="D23" s="22">
        <v>1859170144.6099999</v>
      </c>
      <c r="E23" s="22">
        <f t="shared" si="1"/>
        <v>18446822899.84</v>
      </c>
    </row>
    <row r="24" spans="1:5">
      <c r="A24" s="16" t="s">
        <v>146</v>
      </c>
      <c r="B24" s="22">
        <v>492389911.50999999</v>
      </c>
      <c r="C24" s="22">
        <v>606729938.45000005</v>
      </c>
      <c r="D24" s="22">
        <v>1097567825.96</v>
      </c>
      <c r="E24" s="22">
        <f t="shared" si="1"/>
        <v>2196687675.9200001</v>
      </c>
    </row>
    <row r="25" spans="1:5">
      <c r="A25" s="16" t="s">
        <v>147</v>
      </c>
      <c r="B25" s="22">
        <v>457655274.63999999</v>
      </c>
      <c r="C25" s="22">
        <v>441270414.12</v>
      </c>
      <c r="D25" s="22">
        <v>0</v>
      </c>
      <c r="E25" s="22">
        <f t="shared" si="1"/>
        <v>898925688.75999999</v>
      </c>
    </row>
    <row r="26" spans="1:5">
      <c r="A26" s="16" t="s">
        <v>148</v>
      </c>
      <c r="B26" s="22">
        <v>9322404200.8199997</v>
      </c>
      <c r="C26" s="22">
        <v>48976636205.400002</v>
      </c>
      <c r="D26" s="22">
        <v>33672570383.310001</v>
      </c>
      <c r="E26" s="22">
        <f t="shared" si="1"/>
        <v>91971610789.529999</v>
      </c>
    </row>
    <row r="27" spans="1:5">
      <c r="A27" s="105" t="s">
        <v>149</v>
      </c>
      <c r="B27" s="105"/>
      <c r="C27" s="105"/>
      <c r="D27" s="105"/>
      <c r="E27" s="105"/>
    </row>
  </sheetData>
  <mergeCells count="4">
    <mergeCell ref="A1:E1"/>
    <mergeCell ref="A12:E12"/>
    <mergeCell ref="A15:E16"/>
    <mergeCell ref="A27:E27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sqref="A1:G8"/>
    </sheetView>
  </sheetViews>
  <sheetFormatPr defaultRowHeight="15"/>
  <cols>
    <col min="1" max="1" width="19" bestFit="1" customWidth="1"/>
    <col min="2" max="2" width="13.28515625" bestFit="1" customWidth="1"/>
    <col min="4" max="4" width="14.140625" bestFit="1" customWidth="1"/>
    <col min="5" max="5" width="13.28515625" bestFit="1" customWidth="1"/>
    <col min="7" max="7" width="14.140625" bestFit="1" customWidth="1"/>
  </cols>
  <sheetData>
    <row r="1" spans="1:7" ht="18.75">
      <c r="A1" s="106" t="s">
        <v>203</v>
      </c>
      <c r="B1" s="107"/>
      <c r="C1" s="107"/>
      <c r="D1" s="107"/>
      <c r="E1" s="107"/>
      <c r="F1" s="107"/>
      <c r="G1" s="107"/>
    </row>
    <row r="2" spans="1:7">
      <c r="A2" s="108" t="s">
        <v>202</v>
      </c>
      <c r="B2" s="108">
        <v>2011</v>
      </c>
      <c r="C2" s="108"/>
      <c r="D2" s="108"/>
      <c r="E2" s="108">
        <v>2012</v>
      </c>
      <c r="F2" s="108"/>
      <c r="G2" s="108"/>
    </row>
    <row r="3" spans="1:7">
      <c r="A3" s="108"/>
      <c r="B3" s="16" t="s">
        <v>129</v>
      </c>
      <c r="C3" s="16" t="s">
        <v>130</v>
      </c>
      <c r="D3" s="16" t="s">
        <v>201</v>
      </c>
      <c r="E3" s="16" t="s">
        <v>129</v>
      </c>
      <c r="F3" s="16" t="s">
        <v>130</v>
      </c>
      <c r="G3" s="16" t="s">
        <v>201</v>
      </c>
    </row>
    <row r="4" spans="1:7">
      <c r="A4" s="16" t="s">
        <v>131</v>
      </c>
      <c r="B4" s="17">
        <v>1024783.64</v>
      </c>
      <c r="C4" s="18">
        <v>0.24740000000000001</v>
      </c>
      <c r="D4" s="18">
        <v>0.70050000000000001</v>
      </c>
      <c r="E4" s="17">
        <v>1087226.33</v>
      </c>
      <c r="F4" s="18">
        <v>0.2475</v>
      </c>
      <c r="G4" s="18">
        <v>0.6905</v>
      </c>
    </row>
    <row r="5" spans="1:7">
      <c r="A5" s="16" t="s">
        <v>132</v>
      </c>
      <c r="B5" s="17">
        <v>357506.71</v>
      </c>
      <c r="C5" s="18">
        <v>8.6300000000000002E-2</v>
      </c>
      <c r="D5" s="18">
        <v>0.24440000000000001</v>
      </c>
      <c r="E5" s="17">
        <v>396236.29</v>
      </c>
      <c r="F5" s="18">
        <v>9.0200000000000002E-2</v>
      </c>
      <c r="G5" s="18">
        <v>0.25159999999999999</v>
      </c>
    </row>
    <row r="6" spans="1:7">
      <c r="A6" s="16" t="s">
        <v>133</v>
      </c>
      <c r="B6" s="17">
        <v>80734.570000000007</v>
      </c>
      <c r="C6" s="18">
        <v>1.95E-2</v>
      </c>
      <c r="D6" s="18">
        <v>5.5199999999999999E-2</v>
      </c>
      <c r="E6" s="17">
        <v>91130.3</v>
      </c>
      <c r="F6" s="18">
        <v>2.07E-2</v>
      </c>
      <c r="G6" s="18">
        <v>5.79E-2</v>
      </c>
    </row>
    <row r="7" spans="1:7">
      <c r="A7" s="16" t="s">
        <v>134</v>
      </c>
      <c r="B7" s="17">
        <f>SUM(B4:B6)</f>
        <v>1463024.9200000002</v>
      </c>
      <c r="C7" s="18">
        <v>0.35310000000000002</v>
      </c>
      <c r="D7" s="19">
        <f>SUM(D4:D6)</f>
        <v>1.0001</v>
      </c>
      <c r="E7" s="17">
        <f>SUM(E4:E6)</f>
        <v>1574592.9200000002</v>
      </c>
      <c r="F7" s="18">
        <v>0.35849999999999999</v>
      </c>
      <c r="G7" s="19">
        <f>SUM(G4:G6)</f>
        <v>0.99999999999999989</v>
      </c>
    </row>
    <row r="8" spans="1:7">
      <c r="A8" s="109" t="s">
        <v>200</v>
      </c>
      <c r="B8" s="109"/>
      <c r="C8" s="109"/>
      <c r="D8" s="109"/>
      <c r="E8" s="109"/>
      <c r="F8" s="109"/>
      <c r="G8" s="109"/>
    </row>
  </sheetData>
  <mergeCells count="5">
    <mergeCell ref="A1:G1"/>
    <mergeCell ref="A2:A3"/>
    <mergeCell ref="B2:D2"/>
    <mergeCell ref="E2:G2"/>
    <mergeCell ref="A8:G8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2"/>
  <sheetViews>
    <sheetView workbookViewId="0">
      <selection sqref="A1:J1"/>
    </sheetView>
  </sheetViews>
  <sheetFormatPr defaultRowHeight="15"/>
  <cols>
    <col min="1" max="1" width="37" bestFit="1" customWidth="1"/>
    <col min="2" max="10" width="15.7109375" bestFit="1" customWidth="1"/>
  </cols>
  <sheetData>
    <row r="1" spans="1:26" s="50" customFormat="1" ht="18.75" customHeight="1">
      <c r="A1" s="110" t="s">
        <v>191</v>
      </c>
      <c r="B1" s="110"/>
      <c r="C1" s="110"/>
      <c r="D1" s="110"/>
      <c r="E1" s="110"/>
      <c r="F1" s="110"/>
      <c r="G1" s="110"/>
      <c r="H1" s="110"/>
      <c r="I1" s="110"/>
      <c r="J1" s="110"/>
      <c r="K1" s="49"/>
    </row>
    <row r="2" spans="1:26" s="50" customFormat="1">
      <c r="A2" s="51" t="s">
        <v>181</v>
      </c>
      <c r="B2" s="52">
        <v>2006</v>
      </c>
      <c r="C2" s="52">
        <v>2007</v>
      </c>
      <c r="D2" s="52">
        <v>2008</v>
      </c>
      <c r="E2" s="52">
        <v>2009</v>
      </c>
      <c r="F2" s="52">
        <v>2010</v>
      </c>
      <c r="G2" s="52">
        <v>2011</v>
      </c>
      <c r="H2" s="52">
        <v>2012</v>
      </c>
      <c r="I2" s="52">
        <v>2013</v>
      </c>
      <c r="J2" s="52">
        <v>2014</v>
      </c>
      <c r="K2" s="49"/>
    </row>
    <row r="3" spans="1:26" s="50" customFormat="1">
      <c r="A3" s="51" t="s">
        <v>182</v>
      </c>
      <c r="B3" s="53">
        <v>1522494125.7661567</v>
      </c>
      <c r="C3" s="53">
        <v>1448158578.8903821</v>
      </c>
      <c r="D3" s="53">
        <v>1618905270.584976</v>
      </c>
      <c r="E3" s="53">
        <v>1744233785.2331939</v>
      </c>
      <c r="F3" s="53">
        <v>1694655222.4052486</v>
      </c>
      <c r="G3" s="53">
        <v>1939253701.7575138</v>
      </c>
      <c r="H3" s="53">
        <v>3669116960.4815636</v>
      </c>
      <c r="I3" s="53">
        <v>3919773907.6707845</v>
      </c>
      <c r="J3" s="53">
        <v>4167588152</v>
      </c>
      <c r="K3" s="49"/>
    </row>
    <row r="4" spans="1:26" s="50" customFormat="1">
      <c r="A4" s="51" t="s">
        <v>183</v>
      </c>
      <c r="B4" s="53">
        <v>1428790722.5190639</v>
      </c>
      <c r="C4" s="53">
        <v>2269952517.7660427</v>
      </c>
      <c r="D4" s="53">
        <v>2189869071.037703</v>
      </c>
      <c r="E4" s="53">
        <v>2778065550.7022548</v>
      </c>
      <c r="F4" s="53">
        <v>3150091071.6318154</v>
      </c>
      <c r="G4" s="53">
        <v>2657137625.9327192</v>
      </c>
      <c r="H4" s="53">
        <v>2620284461.6218677</v>
      </c>
      <c r="I4" s="53">
        <v>2739232345.9332609</v>
      </c>
      <c r="J4" s="53">
        <v>2798017763</v>
      </c>
      <c r="K4" s="49"/>
    </row>
    <row r="5" spans="1:26" s="50" customFormat="1">
      <c r="A5" s="51" t="s">
        <v>184</v>
      </c>
      <c r="B5" s="53">
        <v>0</v>
      </c>
      <c r="C5" s="53">
        <v>0</v>
      </c>
      <c r="D5" s="53">
        <v>282348740.37479997</v>
      </c>
      <c r="E5" s="53">
        <v>195760010.87920499</v>
      </c>
      <c r="F5" s="53">
        <v>422364475.60366219</v>
      </c>
      <c r="G5" s="53">
        <v>350691952.34257925</v>
      </c>
      <c r="H5" s="53">
        <v>361717116.61484396</v>
      </c>
      <c r="I5" s="53">
        <v>380396250.40414721</v>
      </c>
      <c r="J5" s="53">
        <v>405646205</v>
      </c>
      <c r="K5" s="49"/>
    </row>
    <row r="6" spans="1:26" s="50" customFormat="1">
      <c r="A6" s="51" t="s">
        <v>185</v>
      </c>
      <c r="B6" s="53">
        <v>0</v>
      </c>
      <c r="C6" s="53">
        <v>0</v>
      </c>
      <c r="D6" s="53">
        <v>20845887.175778501</v>
      </c>
      <c r="E6" s="53">
        <v>0</v>
      </c>
      <c r="F6" s="53">
        <v>95135957.318026096</v>
      </c>
      <c r="G6" s="53">
        <v>40954603.030974403</v>
      </c>
      <c r="H6" s="53">
        <v>71356869.603348002</v>
      </c>
      <c r="I6" s="53">
        <v>71642325.42407681</v>
      </c>
      <c r="J6" s="53">
        <v>125065269</v>
      </c>
      <c r="K6" s="49"/>
    </row>
    <row r="7" spans="1:26" s="50" customFormat="1">
      <c r="A7" s="51" t="s">
        <v>186</v>
      </c>
      <c r="B7" s="53">
        <v>0</v>
      </c>
      <c r="C7" s="53">
        <v>0</v>
      </c>
      <c r="D7" s="53">
        <v>0</v>
      </c>
      <c r="E7" s="53">
        <v>0</v>
      </c>
      <c r="F7" s="53">
        <v>0</v>
      </c>
      <c r="G7" s="53">
        <v>106301444.90217121</v>
      </c>
      <c r="H7" s="53">
        <v>0</v>
      </c>
      <c r="I7" s="53">
        <v>205966476.28800002</v>
      </c>
      <c r="J7" s="53">
        <v>20121496</v>
      </c>
      <c r="K7" s="49"/>
    </row>
    <row r="8" spans="1:26" s="50" customFormat="1">
      <c r="A8" s="51" t="s">
        <v>187</v>
      </c>
      <c r="B8" s="53">
        <v>414619899.3447696</v>
      </c>
      <c r="C8" s="53">
        <v>185150312.07105061</v>
      </c>
      <c r="D8" s="53">
        <v>570002495.01164746</v>
      </c>
      <c r="E8" s="53">
        <v>670555343.72963393</v>
      </c>
      <c r="F8" s="53">
        <v>756518239.20806909</v>
      </c>
      <c r="G8" s="53">
        <v>583337747.14378083</v>
      </c>
      <c r="H8" s="53">
        <v>783466018.80591595</v>
      </c>
      <c r="I8" s="53">
        <v>759075648.52464652</v>
      </c>
      <c r="J8" s="53">
        <v>605800759</v>
      </c>
      <c r="K8" s="49"/>
    </row>
    <row r="9" spans="1:26" s="50" customFormat="1">
      <c r="A9" s="51" t="s">
        <v>188</v>
      </c>
      <c r="B9" s="53">
        <v>36271406.1079216</v>
      </c>
      <c r="C9" s="53">
        <v>25209139.254161403</v>
      </c>
      <c r="D9" s="53">
        <v>51388550.168961495</v>
      </c>
      <c r="E9" s="53">
        <v>22458910.140735</v>
      </c>
      <c r="F9" s="53">
        <v>26523193.4896117</v>
      </c>
      <c r="G9" s="53">
        <v>18146679.786843199</v>
      </c>
      <c r="H9" s="53">
        <v>5894816.6936519993</v>
      </c>
      <c r="I9" s="53">
        <v>23402641.662899204</v>
      </c>
      <c r="J9" s="53">
        <v>16292367</v>
      </c>
      <c r="K9" s="49"/>
    </row>
    <row r="10" spans="1:26" s="50" customFormat="1">
      <c r="A10" s="51" t="s">
        <v>139</v>
      </c>
      <c r="B10" s="53">
        <v>3402176153.7379117</v>
      </c>
      <c r="C10" s="53">
        <v>3928470547.981637</v>
      </c>
      <c r="D10" s="53">
        <v>4733360014.3538666</v>
      </c>
      <c r="E10" s="53">
        <v>5411073600.6850233</v>
      </c>
      <c r="F10" s="53">
        <v>6145288159.6564331</v>
      </c>
      <c r="G10" s="53">
        <v>5695823754.8965816</v>
      </c>
      <c r="H10" s="53">
        <v>7511836243.8211918</v>
      </c>
      <c r="I10" s="53">
        <v>8099489595.907815</v>
      </c>
      <c r="J10" s="53">
        <v>8138532011</v>
      </c>
      <c r="K10" s="49"/>
    </row>
    <row r="11" spans="1:26" s="50" customFormat="1" ht="18.75" customHeight="1">
      <c r="A11" s="111" t="s">
        <v>189</v>
      </c>
      <c r="B11" s="111"/>
      <c r="C11" s="111"/>
      <c r="D11" s="111"/>
      <c r="E11" s="111"/>
      <c r="F11" s="111"/>
      <c r="G11" s="111"/>
      <c r="H11" s="111"/>
      <c r="I11" s="111"/>
      <c r="J11" s="111"/>
      <c r="K11" s="49"/>
    </row>
    <row r="12" spans="1:26" s="55" customFormat="1">
      <c r="A12" s="112" t="s">
        <v>190</v>
      </c>
      <c r="B12" s="112"/>
      <c r="C12" s="112"/>
      <c r="D12" s="112"/>
      <c r="E12" s="112"/>
      <c r="F12" s="112"/>
      <c r="G12" s="112"/>
      <c r="H12" s="112"/>
      <c r="I12" s="112"/>
      <c r="J12" s="112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</sheetData>
  <mergeCells count="3">
    <mergeCell ref="A1:J1"/>
    <mergeCell ref="A11:J11"/>
    <mergeCell ref="A12:J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Tabela 10</vt:lpstr>
      <vt:lpstr>Plan2</vt:lpstr>
      <vt:lpstr>Plan1</vt:lpstr>
      <vt:lpstr>1</vt:lpstr>
      <vt:lpstr>Plan3</vt:lpstr>
      <vt:lpstr>Plan4</vt:lpstr>
      <vt:lpstr>Plan5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</dc:creator>
  <cp:lastModifiedBy>Sonia</cp:lastModifiedBy>
  <dcterms:created xsi:type="dcterms:W3CDTF">2014-03-05T18:33:51Z</dcterms:created>
  <dcterms:modified xsi:type="dcterms:W3CDTF">2016-04-08T15:48:42Z</dcterms:modified>
</cp:coreProperties>
</file>