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V\Desktop\"/>
    </mc:Choice>
  </mc:AlternateContent>
  <bookViews>
    <workbookView xWindow="0" yWindow="195" windowWidth="15600" windowHeight="9720"/>
  </bookViews>
  <sheets>
    <sheet name="Informacoes" sheetId="3" r:id="rId1"/>
    <sheet name="Dados" sheetId="1" r:id="rId2"/>
    <sheet name="Calculo" sheetId="2" r:id="rId3"/>
  </sheets>
  <calcPr calcId="152511"/>
  <fileRecoveryPr repairLoad="1"/>
</workbook>
</file>

<file path=xl/calcChain.xml><?xml version="1.0" encoding="utf-8"?>
<calcChain xmlns="http://schemas.openxmlformats.org/spreadsheetml/2006/main">
  <c r="B43" i="2" l="1"/>
  <c r="B44" i="2"/>
  <c r="B42" i="2"/>
  <c r="B38" i="2"/>
  <c r="B39" i="2"/>
  <c r="B37" i="2"/>
  <c r="B33" i="2"/>
  <c r="B34" i="2"/>
  <c r="B32" i="2"/>
  <c r="B28" i="2"/>
  <c r="B29" i="2"/>
  <c r="B27" i="2"/>
  <c r="A41" i="2"/>
  <c r="A36" i="2"/>
  <c r="B23" i="2" l="1"/>
  <c r="B24" i="2"/>
  <c r="B22" i="2"/>
  <c r="B18" i="2" l="1"/>
  <c r="B19" i="2"/>
  <c r="B17" i="2"/>
  <c r="B13" i="2"/>
  <c r="B14" i="2"/>
  <c r="B12" i="2"/>
  <c r="B8" i="2"/>
  <c r="B9" i="2"/>
  <c r="B7" i="2"/>
  <c r="A16" i="2"/>
  <c r="A21" i="2"/>
  <c r="A26" i="2"/>
  <c r="A31" i="2"/>
  <c r="A6" i="2"/>
  <c r="A11" i="2"/>
  <c r="B3" i="2"/>
  <c r="B4" i="2"/>
  <c r="B2" i="2"/>
  <c r="C13" i="1"/>
  <c r="D13" i="1"/>
  <c r="F13" i="1"/>
  <c r="G13" i="1"/>
  <c r="H13" i="1"/>
  <c r="J13" i="1"/>
  <c r="L13" i="1"/>
  <c r="M13" i="1"/>
  <c r="C11" i="1"/>
  <c r="D11" i="1"/>
  <c r="E11" i="1"/>
  <c r="F11" i="1"/>
  <c r="G11" i="1"/>
  <c r="H11" i="1"/>
  <c r="I11" i="1"/>
  <c r="J11" i="1"/>
  <c r="K11" i="1"/>
  <c r="L11" i="1"/>
  <c r="M11" i="1"/>
  <c r="B13" i="1"/>
  <c r="K12" i="1"/>
  <c r="K13" i="1" s="1"/>
  <c r="I12" i="1"/>
  <c r="I13" i="1" s="1"/>
  <c r="E12" i="1"/>
  <c r="E13" i="1" s="1"/>
  <c r="B11" i="1" l="1"/>
  <c r="C44" i="2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C39" i="2" l="1"/>
  <c r="C42" i="2"/>
  <c r="C43" i="2"/>
  <c r="B41" i="2" s="1"/>
  <c r="C7" i="2"/>
  <c r="C38" i="2"/>
  <c r="C37" i="2"/>
  <c r="C8" i="2"/>
  <c r="C12" i="2"/>
  <c r="C34" i="2"/>
  <c r="C29" i="2"/>
  <c r="C17" i="2"/>
  <c r="C19" i="2"/>
  <c r="C14" i="2"/>
  <c r="C9" i="2"/>
  <c r="C33" i="2"/>
  <c r="C24" i="2"/>
  <c r="C23" i="2"/>
  <c r="C18" i="2"/>
  <c r="C13" i="2"/>
  <c r="C28" i="2"/>
  <c r="C32" i="2"/>
  <c r="C27" i="2"/>
  <c r="C22" i="2"/>
  <c r="B36" i="2" l="1"/>
  <c r="B16" i="2"/>
  <c r="B6" i="2"/>
  <c r="B31" i="2"/>
  <c r="B21" i="2"/>
  <c r="B11" i="2"/>
  <c r="B26" i="2"/>
</calcChain>
</file>

<file path=xl/sharedStrings.xml><?xml version="1.0" encoding="utf-8"?>
<sst xmlns="http://schemas.openxmlformats.org/spreadsheetml/2006/main" count="100" uniqueCount="68">
  <si>
    <t>Local:</t>
  </si>
  <si>
    <t>Tratamento:</t>
  </si>
  <si>
    <t>Responsável:</t>
  </si>
  <si>
    <t>Condições do campo</t>
  </si>
  <si>
    <t>Data</t>
  </si>
  <si>
    <t>Pressão atm (mb)</t>
  </si>
  <si>
    <t>Pressão atm</t>
  </si>
  <si>
    <t>Precipitação (mm)</t>
  </si>
  <si>
    <t>Dias após tratamento (DAT)</t>
  </si>
  <si>
    <t>Fazenda Campo Verde, Sinop (MT)</t>
  </si>
  <si>
    <t>Câmara 1</t>
  </si>
  <si>
    <t>Câmara 2</t>
  </si>
  <si>
    <t>Câmara 3</t>
  </si>
  <si>
    <t>Câmara 4</t>
  </si>
  <si>
    <t>Câmara 5</t>
  </si>
  <si>
    <t>Câmara 6</t>
  </si>
  <si>
    <t>FIXOS</t>
  </si>
  <si>
    <t>Temp. ambiente</t>
  </si>
  <si>
    <t>Temp. solo 5cm</t>
  </si>
  <si>
    <t>Tempo 0</t>
  </si>
  <si>
    <t>Tempo 10</t>
  </si>
  <si>
    <t>Tempo 30 min</t>
  </si>
  <si>
    <t>Tempo 0 min</t>
  </si>
  <si>
    <t>Tempo 10 min</t>
  </si>
  <si>
    <t>Tempo 30</t>
  </si>
  <si>
    <t>.</t>
  </si>
  <si>
    <t>Bom estudo!</t>
  </si>
  <si>
    <t xml:space="preserve">Deve conter: </t>
  </si>
  <si>
    <t>Referencia no final da segunda pagina - apenas do Guia do IPCC utilizado.</t>
  </si>
  <si>
    <r>
      <t>Temperatura (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K)</t>
    </r>
  </si>
  <si>
    <t>Relatório</t>
  </si>
  <si>
    <t>1 paragrafo com introdução finalizado com o objetivo do estudo.</t>
  </si>
  <si>
    <t>Ensaio em campo para determinar as emissões de óxido nitroso proveniente do N-fertilizante aplicado em cobertura no milho.</t>
  </si>
  <si>
    <t xml:space="preserve">O milho foi plantado em uma área de 10,29 ha, em sucessão a soja (semeadura direta). O plantio do milho for realizado em 10/12/2018. </t>
  </si>
  <si>
    <t>Nas bases 1 a 4 foram destinadas ao Controle (Co), ou seja, sem a aplicaçao de fertilizante. Nas bases 5 e 8 houve aplicaçao do fertilizante.</t>
  </si>
  <si>
    <t>Foram realizadas 12 amostragem de gases no período de 1 mês. Em cada amostragem foram retiradas 3 amostras de gas/câmara nos tempos 0, 10 e 30 minutos.</t>
  </si>
  <si>
    <t>Durante cada amostragem foi determinada a pressão barométrica, a temperatura ambiente e do solo a 5 cm.</t>
  </si>
  <si>
    <t>Na aba "Dados" encontram-se os dados de campo e os resultados das analises dos gases contidos nas seringas.</t>
  </si>
  <si>
    <t>Na aba "Calculo", como exemplo, o primeiro dia de coleta já esta tabulado e calculado.</t>
  </si>
  <si>
    <t>Observação: São dados reais simplificados.</t>
  </si>
  <si>
    <t>O que fazer?</t>
  </si>
  <si>
    <t>Câmara 7</t>
  </si>
  <si>
    <t>Câmara 8</t>
  </si>
  <si>
    <t>Concentração N2O (ppb)</t>
  </si>
  <si>
    <t>M (g N2O/mol)</t>
  </si>
  <si>
    <t>Ureia</t>
  </si>
  <si>
    <t>Volume (L)</t>
  </si>
  <si>
    <t>Calculo dos fluxos de N2O</t>
  </si>
  <si>
    <t>Calcular os fluxos diários de N2O por metro quadrado</t>
  </si>
  <si>
    <t>Converter para CO2-equivalente e C-equivalente usando GWP100 do IPCC</t>
  </si>
  <si>
    <t>Calcular Fator de Emissão do N2O do experimento = Guia do IPCC</t>
  </si>
  <si>
    <t>Apresentar (escrito) resultados (grafico e tabela)</t>
  </si>
  <si>
    <t>Calcular a integral dos fluxos de gases (acumulado pelo método do trapézio) e fazer a analise de variancia pelo teste F</t>
  </si>
  <si>
    <t>Entregar um relatorio de 2 (duas) paginas - Sem capa! Na parte superior: PPG em solos e nutrição de plantas - nome da disciplina, nome e no usp.</t>
  </si>
  <si>
    <t>Metodologia concisa do calculo - NÃO É PARA COPIAR O TEXTO ACIMA!!!!</t>
  </si>
  <si>
    <t>Apresentar os fluxos diários de N2O (expressos em mg/m2/dia) em 1 grafico de dispersão com as médias (tratamento e controle) ± D.P.</t>
  </si>
  <si>
    <t>Em 1 tabela: média ± D.P.; integral média ± D.P. (mostrar se foi significativo) ; C-eq médio ± D.P.; Fator de emissão médio ± D.P.</t>
  </si>
  <si>
    <t>Discutir apenas se o Fator de emissão foi maior ou menor que o defalt do IPCC.</t>
  </si>
  <si>
    <t>Dúvida ou maiores informações: msiqueir@usp.br</t>
  </si>
  <si>
    <t>Adubação de cobertura foi de 260 kg de ureia, aplicado em 03/01/2019.</t>
  </si>
  <si>
    <t>Na fazenda Campo Verde, situada em Sinop (MT) o clima é do tipo Aw (Koppen) e, o solo é um Latossolo Vermelho Amarelo distrófico de textura argilosa (45% argila; 36% areia; 19% silte).</t>
  </si>
  <si>
    <t xml:space="preserve">O espaçamento foi de 0,75 m entre linha contendo ~5,5 sementes / metro. (~73.330 plantas/ ha). </t>
  </si>
  <si>
    <t>A instalaçao do experimento foi feita em 03/01/2019, com a demarcação da área e a instalaçao de 8 bases de coleta de gas. Cada base tem um diâmentro de 30 cm.</t>
  </si>
  <si>
    <t>Informações do experimento de campo</t>
  </si>
  <si>
    <t>R (em atm)</t>
  </si>
  <si>
    <t>Obs: respondo somente dúvidas específicas, não visualizaçao de resultados!</t>
  </si>
  <si>
    <t>ng/câmara/min</t>
  </si>
  <si>
    <t>Prazo de entrega: até o dia 5/4 (sexta-feira). Enviar o relatório por email: msiqueir@usp.br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</si>
</sst>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 vertical="center"/>
    </xf>
    <xf numFmtId="0" fontId="0" fillId="0" borderId="0" xfId="0" applyBorder="1"/>
    <xf numFmtId="0" fontId="7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9"/>
  <sheetViews>
    <sheetView tabSelected="1" topLeftCell="B1" zoomScaleNormal="100" workbookViewId="0">
      <selection activeCell="B37" sqref="B37"/>
    </sheetView>
  </sheetViews>
  <sheetFormatPr defaultRowHeight="15" x14ac:dyDescent="0.25"/>
  <cols>
    <col min="1" max="1" width="3" style="45" customWidth="1"/>
    <col min="2" max="2" width="210.140625" style="45" bestFit="1" customWidth="1"/>
    <col min="3" max="16384" width="9.140625" style="45"/>
  </cols>
  <sheetData>
    <row r="1" spans="2:2" ht="24" customHeight="1" x14ac:dyDescent="0.25">
      <c r="B1" s="44" t="s">
        <v>63</v>
      </c>
    </row>
    <row r="2" spans="2:2" ht="12" customHeight="1" x14ac:dyDescent="0.25"/>
    <row r="3" spans="2:2" ht="18.75" customHeight="1" x14ac:dyDescent="0.25">
      <c r="B3" s="45" t="s">
        <v>32</v>
      </c>
    </row>
    <row r="4" spans="2:2" ht="18.75" customHeight="1" x14ac:dyDescent="0.25">
      <c r="B4" s="45" t="s">
        <v>60</v>
      </c>
    </row>
    <row r="5" spans="2:2" ht="18.75" customHeight="1" x14ac:dyDescent="0.25">
      <c r="B5" s="45" t="s">
        <v>33</v>
      </c>
    </row>
    <row r="6" spans="2:2" ht="18.75" customHeight="1" x14ac:dyDescent="0.25">
      <c r="B6" s="45" t="s">
        <v>61</v>
      </c>
    </row>
    <row r="7" spans="2:2" ht="18.75" customHeight="1" x14ac:dyDescent="0.25">
      <c r="B7" s="45" t="s">
        <v>59</v>
      </c>
    </row>
    <row r="8" spans="2:2" ht="18.75" customHeight="1" x14ac:dyDescent="0.25">
      <c r="B8" s="45" t="s">
        <v>62</v>
      </c>
    </row>
    <row r="9" spans="2:2" ht="18.75" customHeight="1" x14ac:dyDescent="0.25">
      <c r="B9" s="45" t="s">
        <v>34</v>
      </c>
    </row>
    <row r="10" spans="2:2" ht="18.75" customHeight="1" x14ac:dyDescent="0.25">
      <c r="B10" s="45" t="s">
        <v>35</v>
      </c>
    </row>
    <row r="11" spans="2:2" ht="18.75" customHeight="1" x14ac:dyDescent="0.25">
      <c r="B11" s="45" t="s">
        <v>36</v>
      </c>
    </row>
    <row r="12" spans="2:2" ht="18.75" customHeight="1" x14ac:dyDescent="0.25">
      <c r="B12" s="45" t="s">
        <v>37</v>
      </c>
    </row>
    <row r="13" spans="2:2" ht="18.75" customHeight="1" x14ac:dyDescent="0.25">
      <c r="B13" s="45" t="s">
        <v>38</v>
      </c>
    </row>
    <row r="14" spans="2:2" ht="18.75" customHeight="1" x14ac:dyDescent="0.25"/>
    <row r="15" spans="2:2" ht="18.75" customHeight="1" x14ac:dyDescent="0.25">
      <c r="B15" s="45" t="s">
        <v>39</v>
      </c>
    </row>
    <row r="16" spans="2:2" ht="18.75" customHeight="1" x14ac:dyDescent="0.25"/>
    <row r="17" spans="2:2" ht="18.75" customHeight="1" x14ac:dyDescent="0.25">
      <c r="B17" s="44" t="s">
        <v>40</v>
      </c>
    </row>
    <row r="18" spans="2:2" ht="18.75" customHeight="1" x14ac:dyDescent="0.25">
      <c r="B18" s="45" t="s">
        <v>48</v>
      </c>
    </row>
    <row r="19" spans="2:2" ht="18.75" customHeight="1" x14ac:dyDescent="0.25">
      <c r="B19" s="45" t="s">
        <v>52</v>
      </c>
    </row>
    <row r="20" spans="2:2" ht="18.75" customHeight="1" x14ac:dyDescent="0.25">
      <c r="B20" s="45" t="s">
        <v>49</v>
      </c>
    </row>
    <row r="21" spans="2:2" ht="18.75" customHeight="1" x14ac:dyDescent="0.25">
      <c r="B21" s="45" t="s">
        <v>50</v>
      </c>
    </row>
    <row r="22" spans="2:2" ht="18.75" customHeight="1" x14ac:dyDescent="0.25"/>
    <row r="23" spans="2:2" ht="18.75" customHeight="1" x14ac:dyDescent="0.25">
      <c r="B23" s="44" t="s">
        <v>30</v>
      </c>
    </row>
    <row r="24" spans="2:2" ht="18.75" customHeight="1" x14ac:dyDescent="0.25">
      <c r="B24" s="45" t="s">
        <v>53</v>
      </c>
    </row>
    <row r="25" spans="2:2" ht="18.75" customHeight="1" x14ac:dyDescent="0.25">
      <c r="B25" s="44" t="s">
        <v>27</v>
      </c>
    </row>
    <row r="26" spans="2:2" ht="18.75" customHeight="1" x14ac:dyDescent="0.25">
      <c r="B26" s="45" t="s">
        <v>31</v>
      </c>
    </row>
    <row r="27" spans="2:2" ht="18.75" customHeight="1" x14ac:dyDescent="0.25">
      <c r="B27" s="45" t="s">
        <v>54</v>
      </c>
    </row>
    <row r="28" spans="2:2" ht="18.75" customHeight="1" x14ac:dyDescent="0.25">
      <c r="B28" s="45" t="s">
        <v>51</v>
      </c>
    </row>
    <row r="29" spans="2:2" ht="18.75" customHeight="1" x14ac:dyDescent="0.25">
      <c r="B29" s="45" t="s">
        <v>55</v>
      </c>
    </row>
    <row r="30" spans="2:2" ht="18.75" customHeight="1" x14ac:dyDescent="0.25">
      <c r="B30" s="45" t="s">
        <v>56</v>
      </c>
    </row>
    <row r="31" spans="2:2" ht="18.75" customHeight="1" x14ac:dyDescent="0.25">
      <c r="B31" s="45" t="s">
        <v>57</v>
      </c>
    </row>
    <row r="32" spans="2:2" ht="18.75" customHeight="1" x14ac:dyDescent="0.25">
      <c r="B32" s="45" t="s">
        <v>28</v>
      </c>
    </row>
    <row r="33" spans="2:2" ht="18.75" customHeight="1" x14ac:dyDescent="0.25"/>
    <row r="34" spans="2:2" ht="18.75" customHeight="1" x14ac:dyDescent="0.25">
      <c r="B34" s="47" t="s">
        <v>67</v>
      </c>
    </row>
    <row r="35" spans="2:2" ht="18.75" customHeight="1" x14ac:dyDescent="0.25"/>
    <row r="36" spans="2:2" ht="18.75" customHeight="1" x14ac:dyDescent="0.25">
      <c r="B36" s="44" t="s">
        <v>58</v>
      </c>
    </row>
    <row r="37" spans="2:2" ht="18.75" customHeight="1" x14ac:dyDescent="0.25">
      <c r="B37" s="45" t="s">
        <v>65</v>
      </c>
    </row>
    <row r="38" spans="2:2" ht="18.75" customHeight="1" x14ac:dyDescent="0.25"/>
    <row r="39" spans="2:2" ht="18.75" customHeight="1" x14ac:dyDescent="0.25">
      <c r="B39" s="44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>
      <selection activeCell="A5" sqref="A5"/>
    </sheetView>
  </sheetViews>
  <sheetFormatPr defaultRowHeight="19.5" customHeight="1" x14ac:dyDescent="0.25"/>
  <cols>
    <col min="1" max="1" width="32.140625" style="38" bestFit="1" customWidth="1"/>
    <col min="2" max="13" width="14.42578125" style="6" customWidth="1"/>
    <col min="14" max="16384" width="9.140625" style="38"/>
  </cols>
  <sheetData>
    <row r="1" spans="1:31" ht="19.5" customHeight="1" x14ac:dyDescent="0.25">
      <c r="A1" s="37" t="s">
        <v>47</v>
      </c>
    </row>
    <row r="2" spans="1:31" ht="19.5" customHeight="1" x14ac:dyDescent="0.25">
      <c r="A2" s="39" t="s">
        <v>0</v>
      </c>
      <c r="B2" s="14" t="s">
        <v>9</v>
      </c>
      <c r="E2" s="33"/>
      <c r="F2" s="33"/>
      <c r="G2" s="33"/>
      <c r="H2" s="7"/>
      <c r="J2" s="33"/>
    </row>
    <row r="3" spans="1:31" ht="19.5" customHeight="1" x14ac:dyDescent="0.25">
      <c r="A3" s="39" t="s">
        <v>1</v>
      </c>
      <c r="B3" s="14" t="s">
        <v>45</v>
      </c>
      <c r="H3" s="4"/>
      <c r="I3" s="5"/>
      <c r="J3" s="5"/>
    </row>
    <row r="4" spans="1:31" ht="19.5" customHeight="1" x14ac:dyDescent="0.25">
      <c r="A4" s="37" t="s">
        <v>2</v>
      </c>
      <c r="B4" s="14"/>
      <c r="H4" s="8"/>
      <c r="I4" s="4"/>
      <c r="J4" s="4"/>
    </row>
    <row r="6" spans="1:31" ht="19.5" customHeight="1" x14ac:dyDescent="0.25">
      <c r="A6" s="37" t="s">
        <v>3</v>
      </c>
    </row>
    <row r="7" spans="1:31" ht="19.5" customHeight="1" x14ac:dyDescent="0.25">
      <c r="A7" s="40" t="s">
        <v>4</v>
      </c>
      <c r="B7" s="9">
        <v>43469</v>
      </c>
      <c r="C7" s="9">
        <v>43471</v>
      </c>
      <c r="D7" s="9">
        <v>43473</v>
      </c>
      <c r="E7" s="9">
        <v>43475</v>
      </c>
      <c r="F7" s="9">
        <v>43477</v>
      </c>
      <c r="G7" s="9">
        <v>43480</v>
      </c>
      <c r="H7" s="9">
        <v>43483</v>
      </c>
      <c r="I7" s="9">
        <v>43486</v>
      </c>
      <c r="J7" s="9">
        <v>43489</v>
      </c>
      <c r="K7" s="9">
        <v>43492</v>
      </c>
      <c r="L7" s="9">
        <v>43495</v>
      </c>
      <c r="M7" s="9">
        <v>43498</v>
      </c>
    </row>
    <row r="8" spans="1:31" ht="19.5" customHeight="1" x14ac:dyDescent="0.25">
      <c r="A8" s="37" t="s">
        <v>8</v>
      </c>
      <c r="B8" s="6">
        <v>1</v>
      </c>
      <c r="C8" s="10">
        <f>C7-(B7-B8)</f>
        <v>3</v>
      </c>
      <c r="D8" s="10">
        <f t="shared" ref="D8:M8" si="0">D7-(C7-C8)</f>
        <v>5</v>
      </c>
      <c r="E8" s="10">
        <f t="shared" si="0"/>
        <v>7</v>
      </c>
      <c r="F8" s="10">
        <f t="shared" si="0"/>
        <v>9</v>
      </c>
      <c r="G8" s="10">
        <f t="shared" si="0"/>
        <v>12</v>
      </c>
      <c r="H8" s="10">
        <f t="shared" si="0"/>
        <v>15</v>
      </c>
      <c r="I8" s="10">
        <f t="shared" si="0"/>
        <v>18</v>
      </c>
      <c r="J8" s="10">
        <f t="shared" si="0"/>
        <v>21</v>
      </c>
      <c r="K8" s="10">
        <f t="shared" si="0"/>
        <v>24</v>
      </c>
      <c r="L8" s="10">
        <f t="shared" si="0"/>
        <v>27</v>
      </c>
      <c r="M8" s="10">
        <f t="shared" si="0"/>
        <v>30</v>
      </c>
    </row>
    <row r="9" spans="1:31" ht="19.5" customHeight="1" x14ac:dyDescent="0.25">
      <c r="A9" s="39" t="s">
        <v>17</v>
      </c>
      <c r="B9" s="4">
        <v>24</v>
      </c>
      <c r="C9" s="11">
        <v>23</v>
      </c>
      <c r="D9" s="11">
        <v>23</v>
      </c>
      <c r="E9" s="11">
        <v>25</v>
      </c>
      <c r="F9" s="11">
        <v>25</v>
      </c>
      <c r="G9" s="11">
        <v>25</v>
      </c>
      <c r="H9" s="11">
        <v>25</v>
      </c>
      <c r="I9" s="11">
        <v>25</v>
      </c>
      <c r="J9" s="11">
        <v>25</v>
      </c>
      <c r="K9" s="11">
        <v>25</v>
      </c>
      <c r="L9" s="11">
        <v>24</v>
      </c>
      <c r="M9" s="11">
        <v>22</v>
      </c>
      <c r="N9" s="41"/>
      <c r="O9" s="11"/>
      <c r="P9" s="11"/>
      <c r="Q9" s="11"/>
    </row>
    <row r="10" spans="1:31" ht="19.5" customHeight="1" x14ac:dyDescent="0.25">
      <c r="A10" s="39" t="s">
        <v>18</v>
      </c>
      <c r="B10" s="5">
        <v>20</v>
      </c>
      <c r="C10" s="11">
        <v>19</v>
      </c>
      <c r="D10" s="11">
        <v>18</v>
      </c>
      <c r="E10" s="11">
        <v>20</v>
      </c>
      <c r="F10" s="11">
        <v>21</v>
      </c>
      <c r="G10" s="11">
        <v>21</v>
      </c>
      <c r="H10" s="11">
        <v>21</v>
      </c>
      <c r="I10" s="11">
        <v>21</v>
      </c>
      <c r="J10" s="11">
        <v>20</v>
      </c>
      <c r="K10" s="11">
        <v>21</v>
      </c>
      <c r="L10" s="11">
        <v>21</v>
      </c>
      <c r="M10" s="11">
        <v>21</v>
      </c>
      <c r="N10" s="11"/>
      <c r="O10" s="11"/>
      <c r="P10" s="11"/>
      <c r="Q10" s="11"/>
    </row>
    <row r="11" spans="1:31" ht="19.5" customHeight="1" x14ac:dyDescent="0.25">
      <c r="A11" s="42" t="s">
        <v>29</v>
      </c>
      <c r="B11" s="5">
        <f>273+B10</f>
        <v>293</v>
      </c>
      <c r="C11" s="5">
        <f t="shared" ref="C11:M11" si="1">273+C10</f>
        <v>292</v>
      </c>
      <c r="D11" s="5">
        <f t="shared" si="1"/>
        <v>291</v>
      </c>
      <c r="E11" s="5">
        <f t="shared" si="1"/>
        <v>293</v>
      </c>
      <c r="F11" s="5">
        <f t="shared" si="1"/>
        <v>294</v>
      </c>
      <c r="G11" s="5">
        <f t="shared" si="1"/>
        <v>294</v>
      </c>
      <c r="H11" s="5">
        <f t="shared" si="1"/>
        <v>294</v>
      </c>
      <c r="I11" s="5">
        <f t="shared" si="1"/>
        <v>294</v>
      </c>
      <c r="J11" s="5">
        <f t="shared" si="1"/>
        <v>293</v>
      </c>
      <c r="K11" s="5">
        <f t="shared" si="1"/>
        <v>294</v>
      </c>
      <c r="L11" s="5">
        <f t="shared" si="1"/>
        <v>294</v>
      </c>
      <c r="M11" s="5">
        <f t="shared" si="1"/>
        <v>294</v>
      </c>
    </row>
    <row r="12" spans="1:31" ht="19.5" customHeight="1" x14ac:dyDescent="0.25">
      <c r="A12" s="42" t="s">
        <v>5</v>
      </c>
      <c r="B12" s="11">
        <v>959</v>
      </c>
      <c r="C12" s="11">
        <v>961</v>
      </c>
      <c r="D12" s="11">
        <v>962</v>
      </c>
      <c r="E12" s="11">
        <f>AVERAGE(D12,F12)</f>
        <v>961</v>
      </c>
      <c r="F12" s="11">
        <v>960</v>
      </c>
      <c r="G12" s="11">
        <v>960</v>
      </c>
      <c r="H12" s="11">
        <v>962</v>
      </c>
      <c r="I12" s="11">
        <f>AVERAGE(H12,J12)</f>
        <v>960</v>
      </c>
      <c r="J12" s="11">
        <v>958</v>
      </c>
      <c r="K12" s="11">
        <f>AVERAGE(J12,L12)</f>
        <v>959</v>
      </c>
      <c r="L12" s="11">
        <v>960</v>
      </c>
      <c r="M12" s="11">
        <v>960</v>
      </c>
      <c r="N12" s="32"/>
    </row>
    <row r="13" spans="1:31" ht="19.5" customHeight="1" x14ac:dyDescent="0.25">
      <c r="A13" s="42" t="s">
        <v>6</v>
      </c>
      <c r="B13" s="12">
        <f>B12*9.87*10^-4</f>
        <v>0.94653300000000007</v>
      </c>
      <c r="C13" s="12">
        <f t="shared" ref="C13:M13" si="2">C12*9.87*10^-4</f>
        <v>0.94850699999999999</v>
      </c>
      <c r="D13" s="12">
        <f t="shared" si="2"/>
        <v>0.94949399999999995</v>
      </c>
      <c r="E13" s="12">
        <f t="shared" si="2"/>
        <v>0.94850699999999999</v>
      </c>
      <c r="F13" s="12">
        <f t="shared" si="2"/>
        <v>0.94751999999999992</v>
      </c>
      <c r="G13" s="12">
        <f t="shared" si="2"/>
        <v>0.94751999999999992</v>
      </c>
      <c r="H13" s="12">
        <f t="shared" si="2"/>
        <v>0.94949399999999995</v>
      </c>
      <c r="I13" s="12">
        <f t="shared" si="2"/>
        <v>0.94751999999999992</v>
      </c>
      <c r="J13" s="12">
        <f t="shared" si="2"/>
        <v>0.945546</v>
      </c>
      <c r="K13" s="12">
        <f t="shared" si="2"/>
        <v>0.94653300000000007</v>
      </c>
      <c r="L13" s="12">
        <f t="shared" si="2"/>
        <v>0.94751999999999992</v>
      </c>
      <c r="M13" s="12">
        <f t="shared" si="2"/>
        <v>0.94751999999999992</v>
      </c>
    </row>
    <row r="14" spans="1:31" ht="19.5" customHeight="1" x14ac:dyDescent="0.25">
      <c r="A14" s="37" t="s">
        <v>7</v>
      </c>
      <c r="B14" s="13">
        <v>1.2</v>
      </c>
      <c r="C14" s="13">
        <v>1.4</v>
      </c>
      <c r="D14" s="13">
        <v>10.8</v>
      </c>
      <c r="E14" s="13">
        <v>3.9</v>
      </c>
      <c r="F14" s="13">
        <v>3</v>
      </c>
      <c r="G14" s="13">
        <v>20.2</v>
      </c>
      <c r="H14" s="13">
        <v>4.3</v>
      </c>
      <c r="I14" s="13">
        <v>14.8</v>
      </c>
      <c r="J14" s="13">
        <v>3.2</v>
      </c>
      <c r="K14" s="13">
        <v>21.5</v>
      </c>
      <c r="L14" s="13">
        <v>0.1</v>
      </c>
      <c r="M14" s="13">
        <v>1.4</v>
      </c>
      <c r="N14" s="43"/>
      <c r="O14" s="43"/>
      <c r="P14" s="43"/>
      <c r="T14" s="43"/>
      <c r="U14" s="43"/>
      <c r="V14" s="43"/>
      <c r="X14" s="43"/>
      <c r="Y14" s="43"/>
      <c r="Z14" s="43"/>
      <c r="AA14" s="43"/>
      <c r="AB14" s="43"/>
      <c r="AC14" s="43"/>
      <c r="AD14" s="43"/>
      <c r="AE14" s="43"/>
    </row>
    <row r="15" spans="1:31" ht="19.5" customHeight="1" x14ac:dyDescent="0.25">
      <c r="A15" s="37"/>
    </row>
    <row r="16" spans="1:31" ht="22.5" customHeight="1" x14ac:dyDescent="0.25">
      <c r="A16" s="37" t="s">
        <v>43</v>
      </c>
    </row>
    <row r="17" spans="1:16" ht="22.5" customHeight="1" x14ac:dyDescent="0.25">
      <c r="A17" s="37" t="s">
        <v>10</v>
      </c>
    </row>
    <row r="18" spans="1:16" ht="22.5" customHeight="1" x14ac:dyDescent="0.25">
      <c r="A18" s="38" t="s">
        <v>22</v>
      </c>
      <c r="B18" s="32">
        <v>319.2</v>
      </c>
      <c r="C18" s="16">
        <v>323.89999999999998</v>
      </c>
      <c r="D18" s="16">
        <v>324.89999999999998</v>
      </c>
      <c r="E18" s="16">
        <v>326.2</v>
      </c>
      <c r="F18" s="16">
        <v>321.10000000000002</v>
      </c>
      <c r="G18" s="16">
        <v>320.7</v>
      </c>
      <c r="H18" s="16">
        <v>313.2</v>
      </c>
      <c r="I18" s="16">
        <v>312.7</v>
      </c>
      <c r="J18" s="16">
        <v>322.5</v>
      </c>
      <c r="K18" s="16">
        <v>320.39999999999998</v>
      </c>
      <c r="L18" s="16">
        <v>314</v>
      </c>
      <c r="M18" s="16">
        <v>305.2</v>
      </c>
      <c r="N18" s="15"/>
      <c r="O18" s="15"/>
      <c r="P18" s="15"/>
    </row>
    <row r="19" spans="1:16" ht="22.5" customHeight="1" x14ac:dyDescent="0.25">
      <c r="A19" s="38" t="s">
        <v>23</v>
      </c>
      <c r="B19" s="16">
        <v>425.5</v>
      </c>
      <c r="C19" s="16">
        <v>354.8</v>
      </c>
      <c r="D19" s="16">
        <v>455.3</v>
      </c>
      <c r="E19" s="16">
        <v>407.2</v>
      </c>
      <c r="F19" s="16">
        <v>414.5</v>
      </c>
      <c r="G19" s="16">
        <v>407.3</v>
      </c>
      <c r="H19" s="16">
        <v>326.39999999999998</v>
      </c>
      <c r="I19" s="16">
        <v>394.8</v>
      </c>
      <c r="J19" s="16">
        <v>398.7</v>
      </c>
      <c r="K19" s="16">
        <v>311.60000000000002</v>
      </c>
      <c r="L19" s="16">
        <v>366</v>
      </c>
      <c r="M19" s="16">
        <v>396.8</v>
      </c>
      <c r="N19" s="15"/>
      <c r="O19" s="15"/>
      <c r="P19" s="15"/>
    </row>
    <row r="20" spans="1:16" ht="22.5" customHeight="1" x14ac:dyDescent="0.25">
      <c r="A20" s="38" t="s">
        <v>21</v>
      </c>
      <c r="B20" s="16">
        <v>620.5</v>
      </c>
      <c r="C20" s="16">
        <v>518.20000000000005</v>
      </c>
      <c r="D20" s="16">
        <v>472.8</v>
      </c>
      <c r="E20" s="16">
        <v>446.3</v>
      </c>
      <c r="F20" s="16">
        <v>429.4</v>
      </c>
      <c r="G20" s="16">
        <v>489.3</v>
      </c>
      <c r="H20" s="16">
        <v>682.1</v>
      </c>
      <c r="I20" s="16">
        <v>624.29999999999995</v>
      </c>
      <c r="J20" s="16">
        <v>656.6</v>
      </c>
      <c r="K20" s="16">
        <v>672.2</v>
      </c>
      <c r="L20" s="16">
        <v>640.9</v>
      </c>
      <c r="M20" s="16">
        <v>542.5</v>
      </c>
      <c r="N20" s="15"/>
      <c r="O20" s="15"/>
      <c r="P20" s="15"/>
    </row>
    <row r="21" spans="1:16" ht="22.5" customHeight="1" x14ac:dyDescent="0.25">
      <c r="A21" s="37" t="s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5"/>
      <c r="O21" s="15"/>
      <c r="P21" s="15"/>
    </row>
    <row r="22" spans="1:16" ht="22.5" customHeight="1" x14ac:dyDescent="0.25">
      <c r="A22" s="38" t="s">
        <v>22</v>
      </c>
      <c r="B22" s="16">
        <v>321.3</v>
      </c>
      <c r="C22" s="32">
        <v>316.7</v>
      </c>
      <c r="D22" s="16">
        <v>326.2</v>
      </c>
      <c r="E22" s="16">
        <v>320.10000000000002</v>
      </c>
      <c r="F22" s="16">
        <v>319.60000000000002</v>
      </c>
      <c r="G22" s="16">
        <v>317.5</v>
      </c>
      <c r="H22" s="16">
        <v>327.7</v>
      </c>
      <c r="I22" s="16">
        <v>316.7</v>
      </c>
      <c r="J22" s="16">
        <v>312.3</v>
      </c>
      <c r="K22" s="16">
        <v>318.7</v>
      </c>
      <c r="L22" s="16">
        <v>310</v>
      </c>
      <c r="M22" s="16">
        <v>323.89999999999998</v>
      </c>
      <c r="N22" s="15"/>
      <c r="O22" s="15"/>
      <c r="P22" s="15"/>
    </row>
    <row r="23" spans="1:16" ht="22.5" customHeight="1" x14ac:dyDescent="0.25">
      <c r="A23" s="38" t="s">
        <v>23</v>
      </c>
      <c r="B23" s="16">
        <v>444.5</v>
      </c>
      <c r="C23" s="16">
        <v>419.4</v>
      </c>
      <c r="D23" s="16">
        <v>348.3</v>
      </c>
      <c r="E23" s="16">
        <v>482.9</v>
      </c>
      <c r="F23" s="16">
        <v>459.6</v>
      </c>
      <c r="G23" s="16">
        <v>409.6</v>
      </c>
      <c r="H23" s="16">
        <v>343</v>
      </c>
      <c r="I23" s="16">
        <v>310.60000000000002</v>
      </c>
      <c r="J23" s="16">
        <v>346.7</v>
      </c>
      <c r="K23" s="16">
        <v>326.7</v>
      </c>
      <c r="L23" s="16">
        <v>336.7</v>
      </c>
      <c r="M23" s="16">
        <v>385.6</v>
      </c>
      <c r="N23" s="15"/>
      <c r="O23" s="15"/>
      <c r="P23" s="15"/>
    </row>
    <row r="24" spans="1:16" ht="22.5" customHeight="1" x14ac:dyDescent="0.25">
      <c r="A24" s="38" t="s">
        <v>21</v>
      </c>
      <c r="B24" s="16">
        <v>705</v>
      </c>
      <c r="C24" s="16">
        <v>657.1</v>
      </c>
      <c r="D24" s="16">
        <v>567.6</v>
      </c>
      <c r="E24" s="16">
        <v>483.5</v>
      </c>
      <c r="F24" s="16">
        <v>472.3</v>
      </c>
      <c r="G24" s="16">
        <v>521.5</v>
      </c>
      <c r="H24" s="16">
        <v>511.4</v>
      </c>
      <c r="I24" s="16">
        <v>650</v>
      </c>
      <c r="J24" s="16">
        <v>480.6</v>
      </c>
      <c r="K24" s="16">
        <v>563.70000000000005</v>
      </c>
      <c r="L24" s="16">
        <v>544.5</v>
      </c>
      <c r="M24" s="16">
        <v>471.7</v>
      </c>
      <c r="N24" s="15"/>
      <c r="O24" s="15"/>
      <c r="P24" s="15"/>
    </row>
    <row r="25" spans="1:16" ht="22.5" customHeight="1" x14ac:dyDescent="0.25">
      <c r="A25" s="37" t="s">
        <v>12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5"/>
      <c r="O25" s="15"/>
      <c r="P25" s="15"/>
    </row>
    <row r="26" spans="1:16" ht="22.5" customHeight="1" x14ac:dyDescent="0.25">
      <c r="A26" s="38" t="s">
        <v>22</v>
      </c>
      <c r="B26" s="16">
        <v>324.2</v>
      </c>
      <c r="C26" s="16">
        <v>323.89999999999998</v>
      </c>
      <c r="D26" s="16">
        <v>317.5</v>
      </c>
      <c r="E26" s="16">
        <v>319.10000000000002</v>
      </c>
      <c r="F26" s="32">
        <v>318.39999999999998</v>
      </c>
      <c r="G26" s="16">
        <v>311.7</v>
      </c>
      <c r="H26" s="16">
        <v>311.60000000000002</v>
      </c>
      <c r="I26" s="16">
        <v>318</v>
      </c>
      <c r="J26" s="16">
        <v>312.89999999999998</v>
      </c>
      <c r="K26" s="16">
        <v>310.5</v>
      </c>
      <c r="L26" s="16">
        <v>320.89999999999998</v>
      </c>
      <c r="M26" s="16">
        <v>318.10000000000002</v>
      </c>
      <c r="N26" s="15"/>
      <c r="O26" s="15"/>
      <c r="P26" s="15"/>
    </row>
    <row r="27" spans="1:16" ht="22.5" customHeight="1" x14ac:dyDescent="0.25">
      <c r="A27" s="38" t="s">
        <v>23</v>
      </c>
      <c r="B27" s="16">
        <v>441.5</v>
      </c>
      <c r="C27" s="16">
        <v>309.5</v>
      </c>
      <c r="D27" s="16">
        <v>455.9</v>
      </c>
      <c r="E27" s="16">
        <v>459.5</v>
      </c>
      <c r="F27" s="16">
        <v>442</v>
      </c>
      <c r="G27" s="16">
        <v>396.8</v>
      </c>
      <c r="H27" s="16">
        <v>341.2</v>
      </c>
      <c r="I27" s="16">
        <v>370.5</v>
      </c>
      <c r="J27" s="16">
        <v>393.8</v>
      </c>
      <c r="K27" s="16">
        <v>334.8</v>
      </c>
      <c r="L27" s="16">
        <v>340.3</v>
      </c>
      <c r="M27" s="16">
        <v>316.39999999999998</v>
      </c>
      <c r="N27" s="15"/>
      <c r="O27" s="15"/>
      <c r="P27" s="15"/>
    </row>
    <row r="28" spans="1:16" ht="22.5" customHeight="1" x14ac:dyDescent="0.25">
      <c r="A28" s="38" t="s">
        <v>21</v>
      </c>
      <c r="B28" s="16">
        <v>548</v>
      </c>
      <c r="C28" s="16">
        <v>630.1</v>
      </c>
      <c r="D28" s="16">
        <v>537.20000000000005</v>
      </c>
      <c r="E28" s="16">
        <v>541.9</v>
      </c>
      <c r="F28" s="16">
        <v>435.8</v>
      </c>
      <c r="G28" s="16">
        <v>491.2</v>
      </c>
      <c r="H28" s="16">
        <v>717</v>
      </c>
      <c r="I28" s="16">
        <v>577.5</v>
      </c>
      <c r="J28" s="16">
        <v>462.8</v>
      </c>
      <c r="K28" s="16">
        <v>728.1</v>
      </c>
      <c r="L28" s="16">
        <v>544.4</v>
      </c>
      <c r="M28" s="16">
        <v>488.6</v>
      </c>
      <c r="N28" s="15"/>
      <c r="O28" s="15"/>
      <c r="P28" s="15"/>
    </row>
    <row r="29" spans="1:16" ht="22.5" customHeight="1" x14ac:dyDescent="0.25">
      <c r="A29" s="37" t="s">
        <v>13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5"/>
      <c r="O29" s="15"/>
      <c r="P29" s="15"/>
    </row>
    <row r="30" spans="1:16" ht="22.5" customHeight="1" x14ac:dyDescent="0.25">
      <c r="A30" s="38" t="s">
        <v>22</v>
      </c>
      <c r="B30" s="13">
        <v>321.5</v>
      </c>
      <c r="C30" s="13">
        <v>321.5</v>
      </c>
      <c r="D30" s="13">
        <v>322.89999999999998</v>
      </c>
      <c r="E30" s="13">
        <v>321.8</v>
      </c>
      <c r="F30" s="13">
        <v>319.7</v>
      </c>
      <c r="G30" s="13">
        <v>316.60000000000002</v>
      </c>
      <c r="H30" s="13">
        <v>317.5</v>
      </c>
      <c r="I30" s="13">
        <v>315.8</v>
      </c>
      <c r="J30" s="13">
        <v>315.89999999999998</v>
      </c>
      <c r="K30" s="13">
        <v>316.5</v>
      </c>
      <c r="L30" s="13">
        <v>315</v>
      </c>
      <c r="M30" s="13">
        <v>315.7</v>
      </c>
      <c r="N30" s="15"/>
      <c r="O30" s="15"/>
      <c r="P30" s="15"/>
    </row>
    <row r="31" spans="1:16" ht="22.5" customHeight="1" x14ac:dyDescent="0.25">
      <c r="A31" s="38" t="s">
        <v>23</v>
      </c>
      <c r="B31" s="13">
        <v>437.2</v>
      </c>
      <c r="C31" s="13">
        <v>361.2</v>
      </c>
      <c r="D31" s="13">
        <v>419.8</v>
      </c>
      <c r="E31" s="13">
        <v>449.8</v>
      </c>
      <c r="F31" s="13">
        <v>438.7</v>
      </c>
      <c r="G31" s="13">
        <v>404.6</v>
      </c>
      <c r="H31" s="13">
        <v>336.9</v>
      </c>
      <c r="I31" s="13">
        <v>358.6</v>
      </c>
      <c r="J31" s="13">
        <v>379.7</v>
      </c>
      <c r="K31" s="13">
        <v>324.39999999999998</v>
      </c>
      <c r="L31" s="13">
        <v>347.7</v>
      </c>
      <c r="M31" s="13">
        <v>366.3</v>
      </c>
      <c r="N31" s="15"/>
      <c r="O31" s="15"/>
      <c r="P31" s="15"/>
    </row>
    <row r="32" spans="1:16" ht="22.5" customHeight="1" x14ac:dyDescent="0.25">
      <c r="A32" s="38" t="s">
        <v>21</v>
      </c>
      <c r="B32" s="13">
        <v>624.5</v>
      </c>
      <c r="C32" s="13">
        <v>611.1</v>
      </c>
      <c r="D32" s="13">
        <v>525.9</v>
      </c>
      <c r="E32" s="13">
        <v>490.6</v>
      </c>
      <c r="F32" s="13">
        <v>445.8</v>
      </c>
      <c r="G32" s="13">
        <v>654</v>
      </c>
      <c r="H32" s="13">
        <v>586.79999999999995</v>
      </c>
      <c r="I32" s="13">
        <v>567.20000000000005</v>
      </c>
      <c r="J32" s="13">
        <v>533.29999999999995</v>
      </c>
      <c r="K32" s="13">
        <v>654.6</v>
      </c>
      <c r="L32" s="13">
        <v>576.6</v>
      </c>
      <c r="M32" s="13">
        <v>500.9</v>
      </c>
      <c r="N32" s="15"/>
      <c r="O32" s="15"/>
      <c r="P32" s="15"/>
    </row>
    <row r="33" spans="1:16" ht="22.5" customHeight="1" x14ac:dyDescent="0.25">
      <c r="A33" s="37" t="s">
        <v>14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5"/>
      <c r="O33" s="15"/>
      <c r="P33" s="15"/>
    </row>
    <row r="34" spans="1:16" ht="22.5" customHeight="1" x14ac:dyDescent="0.25">
      <c r="A34" s="38" t="s">
        <v>22</v>
      </c>
      <c r="B34" s="16">
        <v>321.60000000000002</v>
      </c>
      <c r="C34" s="16">
        <v>324</v>
      </c>
      <c r="D34" s="16">
        <v>326</v>
      </c>
      <c r="E34" s="16">
        <v>321.3</v>
      </c>
      <c r="F34" s="16">
        <v>323.8</v>
      </c>
      <c r="G34" s="16">
        <v>318.60000000000002</v>
      </c>
      <c r="H34" s="16">
        <v>325</v>
      </c>
      <c r="I34" s="32">
        <v>312.60000000000002</v>
      </c>
      <c r="J34" s="32">
        <v>321.60000000000002</v>
      </c>
      <c r="K34" s="16">
        <v>308.8</v>
      </c>
      <c r="L34" s="16">
        <v>316.60000000000002</v>
      </c>
      <c r="M34" s="16">
        <v>319.7</v>
      </c>
      <c r="N34" s="15"/>
      <c r="O34" s="15"/>
      <c r="P34" s="15"/>
    </row>
    <row r="35" spans="1:16" ht="22.5" customHeight="1" x14ac:dyDescent="0.25">
      <c r="A35" s="38" t="s">
        <v>23</v>
      </c>
      <c r="B35" s="16">
        <v>465.6</v>
      </c>
      <c r="C35" s="16">
        <v>545.20000000000005</v>
      </c>
      <c r="D35" s="16">
        <v>1707.2</v>
      </c>
      <c r="E35" s="16">
        <v>2083.1999999999998</v>
      </c>
      <c r="F35" s="16">
        <v>1381.9</v>
      </c>
      <c r="G35" s="16">
        <v>425.1</v>
      </c>
      <c r="H35" s="16">
        <v>749.4</v>
      </c>
      <c r="I35" s="16">
        <v>596.29999999999995</v>
      </c>
      <c r="J35" s="16">
        <v>540.79999999999995</v>
      </c>
      <c r="K35" s="16">
        <v>720</v>
      </c>
      <c r="L35" s="16">
        <v>456.5</v>
      </c>
      <c r="M35" s="32">
        <v>344.4</v>
      </c>
      <c r="N35" s="15"/>
      <c r="O35" s="15"/>
      <c r="P35" s="15"/>
    </row>
    <row r="36" spans="1:16" ht="22.5" customHeight="1" x14ac:dyDescent="0.25">
      <c r="A36" s="38" t="s">
        <v>21</v>
      </c>
      <c r="B36" s="16">
        <v>744</v>
      </c>
      <c r="C36" s="16">
        <v>1621.7</v>
      </c>
      <c r="D36" s="16">
        <v>2470.6</v>
      </c>
      <c r="E36" s="16">
        <v>4056.9</v>
      </c>
      <c r="F36" s="16">
        <v>2302.1999999999998</v>
      </c>
      <c r="G36" s="16">
        <v>498.3</v>
      </c>
      <c r="H36" s="16">
        <v>1001</v>
      </c>
      <c r="I36" s="16">
        <v>842</v>
      </c>
      <c r="J36" s="16">
        <v>909.6</v>
      </c>
      <c r="K36" s="16">
        <v>989.6</v>
      </c>
      <c r="L36" s="16">
        <v>876.1</v>
      </c>
      <c r="M36" s="16">
        <v>582.70000000000005</v>
      </c>
      <c r="N36" s="15"/>
      <c r="O36" s="15"/>
      <c r="P36" s="15"/>
    </row>
    <row r="37" spans="1:16" ht="22.5" customHeight="1" x14ac:dyDescent="0.25">
      <c r="A37" s="37" t="s">
        <v>15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5"/>
      <c r="O37" s="15"/>
      <c r="P37" s="15"/>
    </row>
    <row r="38" spans="1:16" ht="22.5" customHeight="1" x14ac:dyDescent="0.25">
      <c r="A38" s="38" t="s">
        <v>22</v>
      </c>
      <c r="B38" s="16">
        <v>316.7</v>
      </c>
      <c r="C38" s="16">
        <v>317.8</v>
      </c>
      <c r="D38" s="16">
        <v>328.5</v>
      </c>
      <c r="E38" s="16">
        <v>308.60000000000002</v>
      </c>
      <c r="F38" s="16">
        <v>321</v>
      </c>
      <c r="G38" s="32">
        <v>322.5</v>
      </c>
      <c r="H38" s="16">
        <v>312.8</v>
      </c>
      <c r="I38" s="16">
        <v>316.7</v>
      </c>
      <c r="J38" s="16">
        <v>325.60000000000002</v>
      </c>
      <c r="K38" s="16">
        <v>310.60000000000002</v>
      </c>
      <c r="L38" s="16">
        <v>315.39999999999998</v>
      </c>
      <c r="M38" s="16">
        <v>318</v>
      </c>
      <c r="N38" s="15"/>
      <c r="O38" s="15"/>
      <c r="P38" s="15"/>
    </row>
    <row r="39" spans="1:16" ht="22.5" customHeight="1" x14ac:dyDescent="0.25">
      <c r="A39" s="38" t="s">
        <v>23</v>
      </c>
      <c r="B39" s="16">
        <v>406.1</v>
      </c>
      <c r="C39" s="16">
        <v>676.9</v>
      </c>
      <c r="D39" s="16">
        <v>1041</v>
      </c>
      <c r="E39" s="16">
        <v>3719.4</v>
      </c>
      <c r="F39" s="16">
        <v>453.6</v>
      </c>
      <c r="G39" s="16">
        <v>453.4</v>
      </c>
      <c r="H39" s="16">
        <v>413.5</v>
      </c>
      <c r="I39" s="16">
        <v>599.4</v>
      </c>
      <c r="J39" s="16">
        <v>417.5</v>
      </c>
      <c r="K39" s="16">
        <v>559.5</v>
      </c>
      <c r="L39" s="16">
        <v>437.5</v>
      </c>
      <c r="M39" s="16">
        <v>422.8</v>
      </c>
      <c r="N39" s="15"/>
      <c r="O39" s="15"/>
      <c r="P39" s="15"/>
    </row>
    <row r="40" spans="1:16" ht="22.5" customHeight="1" x14ac:dyDescent="0.25">
      <c r="A40" s="38" t="s">
        <v>21</v>
      </c>
      <c r="B40" s="16">
        <v>856.2</v>
      </c>
      <c r="C40" s="16">
        <v>877.2</v>
      </c>
      <c r="D40" s="16">
        <v>3089</v>
      </c>
      <c r="E40" s="16">
        <v>4982.8999999999996</v>
      </c>
      <c r="F40" s="16">
        <v>838.3</v>
      </c>
      <c r="G40" s="16">
        <v>630.9</v>
      </c>
      <c r="H40" s="16">
        <v>669.6</v>
      </c>
      <c r="I40" s="16">
        <v>942.9</v>
      </c>
      <c r="J40" s="16">
        <v>542.9</v>
      </c>
      <c r="K40" s="16">
        <v>709.3</v>
      </c>
      <c r="L40" s="16">
        <v>643.6</v>
      </c>
      <c r="M40" s="16">
        <v>500.7</v>
      </c>
      <c r="N40" s="15"/>
      <c r="O40" s="15"/>
      <c r="P40" s="15"/>
    </row>
    <row r="41" spans="1:16" ht="19.5" customHeight="1" x14ac:dyDescent="0.25">
      <c r="A41" s="37" t="s">
        <v>41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6" ht="19.5" customHeight="1" x14ac:dyDescent="0.25">
      <c r="A42" s="38" t="s">
        <v>22</v>
      </c>
      <c r="B42" s="16">
        <v>323.60000000000002</v>
      </c>
      <c r="C42" s="16">
        <v>319.7</v>
      </c>
      <c r="D42" s="16">
        <v>313.89999999999998</v>
      </c>
      <c r="E42" s="16">
        <v>318.60000000000002</v>
      </c>
      <c r="F42" s="16">
        <v>317.7</v>
      </c>
      <c r="G42" s="16">
        <v>326.39999999999998</v>
      </c>
      <c r="H42" s="16">
        <v>319.89999999999998</v>
      </c>
      <c r="I42" s="16">
        <v>322.89999999999998</v>
      </c>
      <c r="J42" s="16">
        <v>329.8</v>
      </c>
      <c r="K42" s="16">
        <v>313.60000000000002</v>
      </c>
      <c r="L42" s="16">
        <v>318.5</v>
      </c>
      <c r="M42" s="16">
        <v>325.7</v>
      </c>
    </row>
    <row r="43" spans="1:16" ht="19.5" customHeight="1" x14ac:dyDescent="0.25">
      <c r="A43" s="38" t="s">
        <v>23</v>
      </c>
      <c r="B43" s="16">
        <v>441.3</v>
      </c>
      <c r="C43" s="16">
        <v>554.70000000000005</v>
      </c>
      <c r="D43" s="16">
        <v>1332.6</v>
      </c>
      <c r="E43" s="16">
        <v>3968.7</v>
      </c>
      <c r="F43" s="16">
        <v>537</v>
      </c>
      <c r="G43" s="16">
        <v>398.3</v>
      </c>
      <c r="H43" s="16">
        <v>848</v>
      </c>
      <c r="I43" s="16">
        <v>665.1</v>
      </c>
      <c r="J43" s="16">
        <v>465.1</v>
      </c>
      <c r="K43" s="16">
        <v>801.2</v>
      </c>
      <c r="L43" s="16">
        <v>368.8</v>
      </c>
      <c r="M43" s="16">
        <v>387.9</v>
      </c>
    </row>
    <row r="44" spans="1:16" ht="19.5" customHeight="1" x14ac:dyDescent="0.25">
      <c r="A44" s="38" t="s">
        <v>21</v>
      </c>
      <c r="B44" s="16">
        <v>527.70000000000005</v>
      </c>
      <c r="C44" s="16">
        <v>811.9</v>
      </c>
      <c r="D44" s="16">
        <v>1891.8</v>
      </c>
      <c r="E44" s="16">
        <v>5500.1</v>
      </c>
      <c r="F44" s="16">
        <v>782.4</v>
      </c>
      <c r="G44" s="16">
        <v>551.29999999999995</v>
      </c>
      <c r="H44" s="16">
        <v>1037.5999999999999</v>
      </c>
      <c r="I44" s="16">
        <v>725.1</v>
      </c>
      <c r="J44" s="16">
        <v>522.9</v>
      </c>
      <c r="K44" s="16">
        <v>1087.7</v>
      </c>
      <c r="L44" s="16">
        <v>629.5</v>
      </c>
      <c r="M44" s="16">
        <v>495.6</v>
      </c>
    </row>
    <row r="45" spans="1:16" ht="19.5" customHeight="1" x14ac:dyDescent="0.25">
      <c r="A45" s="37" t="s">
        <v>42</v>
      </c>
      <c r="B45" s="13"/>
      <c r="C45" s="13"/>
      <c r="D45" s="13"/>
      <c r="E45" s="13"/>
      <c r="F45" s="13"/>
      <c r="G45" s="13"/>
      <c r="H45" s="46"/>
      <c r="I45" s="13"/>
      <c r="J45" s="13"/>
      <c r="K45" s="13"/>
      <c r="L45" s="13"/>
      <c r="M45" s="13"/>
    </row>
    <row r="46" spans="1:16" ht="19.5" customHeight="1" x14ac:dyDescent="0.25">
      <c r="A46" s="38" t="s">
        <v>22</v>
      </c>
      <c r="B46" s="13">
        <v>320.60000000000002</v>
      </c>
      <c r="C46" s="13">
        <v>321.10000000000002</v>
      </c>
      <c r="D46" s="13">
        <v>321.2</v>
      </c>
      <c r="E46" s="13">
        <v>317.10000000000002</v>
      </c>
      <c r="F46" s="13">
        <v>320.8</v>
      </c>
      <c r="G46" s="13">
        <v>322.5</v>
      </c>
      <c r="H46" s="13">
        <v>319.2</v>
      </c>
      <c r="I46" s="13">
        <v>317.39999999999998</v>
      </c>
      <c r="J46" s="13">
        <v>325.7</v>
      </c>
      <c r="K46" s="13">
        <v>312.89999999999998</v>
      </c>
      <c r="L46" s="13">
        <v>316.8</v>
      </c>
      <c r="M46" s="13">
        <v>321.2</v>
      </c>
    </row>
    <row r="47" spans="1:16" ht="19.5" customHeight="1" x14ac:dyDescent="0.25">
      <c r="A47" s="38" t="s">
        <v>23</v>
      </c>
      <c r="B47" s="13">
        <v>437.7</v>
      </c>
      <c r="C47" s="13">
        <v>402.9</v>
      </c>
      <c r="D47" s="13">
        <v>1485.6</v>
      </c>
      <c r="E47" s="13">
        <v>1311.1</v>
      </c>
      <c r="F47" s="13">
        <v>690.8</v>
      </c>
      <c r="G47" s="13">
        <v>532.29999999999995</v>
      </c>
      <c r="H47" s="13">
        <v>670.3</v>
      </c>
      <c r="I47" s="13">
        <v>586.9</v>
      </c>
      <c r="J47" s="13">
        <v>574.5</v>
      </c>
      <c r="K47" s="13">
        <v>693.5</v>
      </c>
      <c r="L47" s="13">
        <v>420.9</v>
      </c>
      <c r="M47" s="13">
        <v>385</v>
      </c>
    </row>
    <row r="48" spans="1:16" ht="19.5" customHeight="1" x14ac:dyDescent="0.25">
      <c r="A48" s="38" t="s">
        <v>21</v>
      </c>
      <c r="B48" s="13">
        <v>709.3</v>
      </c>
      <c r="C48" s="13">
        <v>788.9</v>
      </c>
      <c r="D48" s="13">
        <v>2679.2</v>
      </c>
      <c r="E48" s="13">
        <v>4968.2</v>
      </c>
      <c r="F48" s="13">
        <v>1541</v>
      </c>
      <c r="G48" s="13">
        <v>866.9</v>
      </c>
      <c r="H48" s="13">
        <v>802.7</v>
      </c>
      <c r="I48" s="13">
        <v>736.7</v>
      </c>
      <c r="J48" s="13">
        <v>658.4</v>
      </c>
      <c r="K48" s="13">
        <v>928.9</v>
      </c>
      <c r="L48" s="13">
        <v>716.4</v>
      </c>
      <c r="M48" s="13">
        <v>526.29999999999995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130" zoomScaleNormal="130" workbookViewId="0">
      <selection activeCell="B6" sqref="B6"/>
    </sheetView>
  </sheetViews>
  <sheetFormatPr defaultRowHeight="15" x14ac:dyDescent="0.25"/>
  <cols>
    <col min="1" max="1" width="15" customWidth="1"/>
    <col min="3" max="3" width="9.5703125" bestFit="1" customWidth="1"/>
    <col min="7" max="7" width="9.5703125" bestFit="1" customWidth="1"/>
    <col min="9" max="9" width="11.7109375" bestFit="1" customWidth="1"/>
    <col min="10" max="10" width="14.7109375" bestFit="1" customWidth="1"/>
    <col min="11" max="11" width="16.7109375" customWidth="1"/>
  </cols>
  <sheetData>
    <row r="1" spans="1:13" x14ac:dyDescent="0.25">
      <c r="A1" s="2" t="s">
        <v>47</v>
      </c>
    </row>
    <row r="2" spans="1:13" x14ac:dyDescent="0.25">
      <c r="A2" s="3" t="s">
        <v>0</v>
      </c>
      <c r="B2" t="str">
        <f>Dados!B2</f>
        <v>Fazenda Campo Verde, Sinop (MT)</v>
      </c>
      <c r="G2" s="22" t="s">
        <v>19</v>
      </c>
      <c r="H2" s="26">
        <v>0</v>
      </c>
      <c r="I2" s="29" t="s">
        <v>16</v>
      </c>
      <c r="J2" s="23"/>
      <c r="K2" s="30"/>
    </row>
    <row r="3" spans="1:13" x14ac:dyDescent="0.25">
      <c r="A3" s="3" t="s">
        <v>1</v>
      </c>
      <c r="B3" t="str">
        <f>Dados!B3</f>
        <v>Ureia</v>
      </c>
      <c r="G3" s="22" t="s">
        <v>20</v>
      </c>
      <c r="H3" s="27">
        <v>10</v>
      </c>
      <c r="I3" s="31" t="s">
        <v>64</v>
      </c>
      <c r="J3" s="31" t="s">
        <v>44</v>
      </c>
      <c r="K3" s="31" t="s">
        <v>46</v>
      </c>
      <c r="L3" s="25" t="s">
        <v>25</v>
      </c>
      <c r="M3" s="24"/>
    </row>
    <row r="4" spans="1:13" x14ac:dyDescent="0.25">
      <c r="A4" s="2" t="s">
        <v>2</v>
      </c>
      <c r="B4">
        <f>Dados!B4</f>
        <v>0</v>
      </c>
      <c r="G4" s="22" t="s">
        <v>24</v>
      </c>
      <c r="H4" s="26">
        <v>30</v>
      </c>
      <c r="I4" s="23">
        <v>8.2000000000000003E-2</v>
      </c>
      <c r="J4" s="23">
        <v>44</v>
      </c>
      <c r="K4" s="28">
        <v>5.65</v>
      </c>
    </row>
    <row r="5" spans="1:13" ht="15.75" thickBot="1" x14ac:dyDescent="0.3">
      <c r="I5" s="24"/>
      <c r="J5" s="24"/>
    </row>
    <row r="6" spans="1:13" ht="15.75" thickBot="1" x14ac:dyDescent="0.3">
      <c r="A6" s="17" t="str">
        <f>Dados!A17</f>
        <v>Câmara 1</v>
      </c>
      <c r="B6" s="34">
        <f>LINEST(C7:C9,$H$2:$H$4)</f>
        <v>97.952934006243197</v>
      </c>
      <c r="C6" s="19" t="s">
        <v>66</v>
      </c>
    </row>
    <row r="7" spans="1:13" x14ac:dyDescent="0.25">
      <c r="B7" s="20">
        <f>Dados!B18</f>
        <v>319.2</v>
      </c>
      <c r="C7" s="20">
        <f>B7*$J$4*Dados!$B$13*$K$4/$I$4/Dados!$B$11</f>
        <v>3126.2110519004418</v>
      </c>
    </row>
    <row r="8" spans="1:13" x14ac:dyDescent="0.25">
      <c r="B8" s="20">
        <f>Dados!B19</f>
        <v>425.5</v>
      </c>
      <c r="C8" s="20">
        <f>B8*$J$4*Dados!$B$13*$K$4/$I$4/Dados!$B$11</f>
        <v>4167.3020131066351</v>
      </c>
    </row>
    <row r="9" spans="1:13" x14ac:dyDescent="0.25">
      <c r="B9" s="20">
        <f>Dados!B20</f>
        <v>620.5</v>
      </c>
      <c r="C9" s="20">
        <f>B9*$J$4*Dados!$B$13*$K$4/$I$4/Dados!$B$11</f>
        <v>6077.1113963164908</v>
      </c>
    </row>
    <row r="10" spans="1:13" ht="15.75" thickBot="1" x14ac:dyDescent="0.3">
      <c r="A10" s="17"/>
      <c r="B10" s="21"/>
      <c r="C10" s="19"/>
    </row>
    <row r="11" spans="1:13" ht="15.75" thickBot="1" x14ac:dyDescent="0.3">
      <c r="A11" s="17" t="str">
        <f>Dados!A21</f>
        <v>Câmara 2</v>
      </c>
      <c r="B11" s="34">
        <f>LINEST(C12:C14,$H$2:$H$4)</f>
        <v>125.59270277203861</v>
      </c>
      <c r="C11" s="19" t="s">
        <v>66</v>
      </c>
    </row>
    <row r="12" spans="1:13" x14ac:dyDescent="0.25">
      <c r="A12" s="1"/>
      <c r="B12" s="20">
        <f>Dados!B22</f>
        <v>321.3</v>
      </c>
      <c r="C12" s="20">
        <f>B12*$J$4*Dados!$B$13*$K$4/$I$4/Dados!$B$11</f>
        <v>3146.778229873471</v>
      </c>
    </row>
    <row r="13" spans="1:13" x14ac:dyDescent="0.25">
      <c r="A13" s="17"/>
      <c r="B13" s="20">
        <f>Dados!B23</f>
        <v>444.5</v>
      </c>
      <c r="C13" s="20">
        <f>B13*$J$4*Dados!$B$13*$K$4/$I$4/Dados!$B$11</f>
        <v>4353.3860042911847</v>
      </c>
    </row>
    <row r="14" spans="1:13" x14ac:dyDescent="0.25">
      <c r="B14" s="20">
        <f>Dados!B24</f>
        <v>705</v>
      </c>
      <c r="C14" s="20">
        <f>B14*$J$4*Dados!$B$13*$K$4/$I$4/Dados!$B$11</f>
        <v>6904.6954623740949</v>
      </c>
    </row>
    <row r="15" spans="1:13" ht="15.75" thickBot="1" x14ac:dyDescent="0.3">
      <c r="A15" s="17"/>
      <c r="B15" s="21"/>
      <c r="C15" s="19"/>
    </row>
    <row r="16" spans="1:13" ht="15.75" thickBot="1" x14ac:dyDescent="0.3">
      <c r="A16" s="17" t="str">
        <f>Dados!A25</f>
        <v>Câmara 3</v>
      </c>
      <c r="B16" s="34">
        <f>LINEST(C17:C19,$H$2:$H$4)</f>
        <v>70.075313522392435</v>
      </c>
      <c r="C16" s="19" t="s">
        <v>66</v>
      </c>
    </row>
    <row r="17" spans="1:3" x14ac:dyDescent="0.25">
      <c r="A17" s="1"/>
      <c r="B17" s="20">
        <f>Dados!B26</f>
        <v>324.2</v>
      </c>
      <c r="C17" s="20">
        <f>B17*$J$4*Dados!$B$13*$K$4/$I$4/Dados!$B$11</f>
        <v>3175.1805232647962</v>
      </c>
    </row>
    <row r="18" spans="1:3" x14ac:dyDescent="0.25">
      <c r="A18" s="17"/>
      <c r="B18" s="20">
        <f>Dados!B27</f>
        <v>441.5</v>
      </c>
      <c r="C18" s="20">
        <f>B18*$J$4*Dados!$B$13*$K$4/$I$4/Dados!$B$11</f>
        <v>4324.0043214725711</v>
      </c>
    </row>
    <row r="19" spans="1:3" x14ac:dyDescent="0.25">
      <c r="B19" s="20">
        <f>Dados!B28</f>
        <v>548</v>
      </c>
      <c r="C19" s="20">
        <f>B19*$J$4*Dados!$B$13*$K$4/$I$4/Dados!$B$11</f>
        <v>5367.0540615333393</v>
      </c>
    </row>
    <row r="20" spans="1:3" ht="15.75" thickBot="1" x14ac:dyDescent="0.3">
      <c r="A20" s="17"/>
      <c r="B20" s="21"/>
      <c r="C20" s="19"/>
    </row>
    <row r="21" spans="1:3" ht="15.75" thickBot="1" x14ac:dyDescent="0.3">
      <c r="A21" s="17" t="str">
        <f>Dados!A29</f>
        <v>Câmara 4</v>
      </c>
      <c r="B21" s="34">
        <f>LINEST(C22:C24,$H$2:$H$4)</f>
        <v>97.889973257346213</v>
      </c>
      <c r="C21" s="19" t="s">
        <v>66</v>
      </c>
    </row>
    <row r="22" spans="1:3" x14ac:dyDescent="0.25">
      <c r="A22" s="1"/>
      <c r="B22" s="20">
        <f>Dados!B30</f>
        <v>321.5</v>
      </c>
      <c r="C22" s="20">
        <f>B22*$J$4*Dados!$B$13*$K$4/$I$4/Dados!$B$11</f>
        <v>3148.7370087280451</v>
      </c>
    </row>
    <row r="23" spans="1:3" x14ac:dyDescent="0.25">
      <c r="A23" s="17"/>
      <c r="B23" s="20">
        <f>Dados!B31</f>
        <v>437.2</v>
      </c>
      <c r="C23" s="20">
        <f>B23*$J$4*Dados!$B$13*$K$4/$I$4/Dados!$B$11</f>
        <v>4281.8905760992257</v>
      </c>
    </row>
    <row r="24" spans="1:3" x14ac:dyDescent="0.25">
      <c r="A24" s="17"/>
      <c r="B24" s="20">
        <f>Dados!B32</f>
        <v>624.5</v>
      </c>
      <c r="C24" s="20">
        <f>B24*$J$4*Dados!$B$13*$K$4/$I$4/Dados!$B$11</f>
        <v>6116.286973407975</v>
      </c>
    </row>
    <row r="25" spans="1:3" ht="15.75" thickBot="1" x14ac:dyDescent="0.3">
      <c r="A25" s="18"/>
      <c r="B25" s="21"/>
      <c r="C25" s="19"/>
    </row>
    <row r="26" spans="1:3" ht="15.75" thickBot="1" x14ac:dyDescent="0.3">
      <c r="A26" s="17" t="str">
        <f>Dados!A33</f>
        <v>Câmara 5</v>
      </c>
      <c r="B26" s="35">
        <f>LINEST(C27:C29,$H$2:$H$4)</f>
        <v>137.67417092150166</v>
      </c>
      <c r="C26" s="19" t="s">
        <v>66</v>
      </c>
    </row>
    <row r="27" spans="1:3" x14ac:dyDescent="0.25">
      <c r="A27" s="1"/>
      <c r="B27" s="20">
        <f>Dados!B34</f>
        <v>321.60000000000002</v>
      </c>
      <c r="C27" s="20">
        <f>B27*$J$4*Dados!$B$13*$K$4/$I$4/Dados!$B$11</f>
        <v>3149.7163981553326</v>
      </c>
    </row>
    <row r="28" spans="1:3" x14ac:dyDescent="0.25">
      <c r="A28" s="17"/>
      <c r="B28" s="20">
        <f>Dados!B35</f>
        <v>465.6</v>
      </c>
      <c r="C28" s="20">
        <f>B28*$J$4*Dados!$B$13*$K$4/$I$4/Dados!$B$11</f>
        <v>4560.0371734487644</v>
      </c>
    </row>
    <row r="29" spans="1:3" x14ac:dyDescent="0.25">
      <c r="A29" s="17"/>
      <c r="B29" s="20">
        <f>Dados!B36</f>
        <v>744</v>
      </c>
      <c r="C29" s="20">
        <f>B29*$J$4*Dados!$B$13*$K$4/$I$4/Dados!$B$11</f>
        <v>7286.6573390160665</v>
      </c>
    </row>
    <row r="30" spans="1:3" ht="15.75" thickBot="1" x14ac:dyDescent="0.3">
      <c r="A30" s="17"/>
      <c r="B30" s="21"/>
      <c r="C30" s="19"/>
    </row>
    <row r="31" spans="1:3" ht="15.75" thickBot="1" x14ac:dyDescent="0.3">
      <c r="A31" s="17" t="str">
        <f>Dados!A37</f>
        <v>Câmara 6</v>
      </c>
      <c r="B31" s="35">
        <f>LINEST(C32:C34,$H$2:$H$4)</f>
        <v>182.45325466482143</v>
      </c>
      <c r="C31" s="19" t="s">
        <v>66</v>
      </c>
    </row>
    <row r="32" spans="1:3" x14ac:dyDescent="0.25">
      <c r="A32" s="1"/>
      <c r="B32" s="20">
        <f>Dados!B38</f>
        <v>316.7</v>
      </c>
      <c r="C32" s="20">
        <f>B32*$J$4*Dados!$B$13*$K$4/$I$4/Dados!$B$11</f>
        <v>3101.7263162182635</v>
      </c>
    </row>
    <row r="33" spans="1:3" x14ac:dyDescent="0.25">
      <c r="A33" s="18"/>
      <c r="B33" s="20">
        <f>Dados!B39</f>
        <v>406.1</v>
      </c>
      <c r="C33" s="20">
        <f>B33*$J$4*Dados!$B$13*$K$4/$I$4/Dados!$B$11</f>
        <v>3977.3004642129367</v>
      </c>
    </row>
    <row r="34" spans="1:3" x14ac:dyDescent="0.25">
      <c r="A34" s="18"/>
      <c r="B34" s="20">
        <f>Dados!B40</f>
        <v>856.2</v>
      </c>
      <c r="C34" s="20">
        <f>B34*$J$4*Dados!$B$13*$K$4/$I$4/Dados!$B$11</f>
        <v>8385.5322764321991</v>
      </c>
    </row>
    <row r="35" spans="1:3" ht="15.75" thickBot="1" x14ac:dyDescent="0.3">
      <c r="A35" s="18"/>
      <c r="B35" s="20"/>
    </row>
    <row r="36" spans="1:3" ht="15.75" thickBot="1" x14ac:dyDescent="0.3">
      <c r="A36" s="17" t="str">
        <f>Dados!A41</f>
        <v>Câmara 7</v>
      </c>
      <c r="B36" s="35">
        <f>LINEST(C37:C39,$H$2:$H$4)</f>
        <v>63.156626782485638</v>
      </c>
      <c r="C36" s="19" t="s">
        <v>66</v>
      </c>
    </row>
    <row r="37" spans="1:3" x14ac:dyDescent="0.25">
      <c r="A37" s="1"/>
      <c r="B37" s="20">
        <f>Dados!B42</f>
        <v>323.60000000000002</v>
      </c>
      <c r="C37" s="20">
        <f>B37*$J$4*Dados!$B$13*$K$4/$I$4/Dados!$B$11</f>
        <v>3169.3041867010747</v>
      </c>
    </row>
    <row r="38" spans="1:3" x14ac:dyDescent="0.25">
      <c r="A38" s="18"/>
      <c r="B38" s="20">
        <f>Dados!B43</f>
        <v>441.3</v>
      </c>
      <c r="C38" s="20">
        <f>B38*$J$4*Dados!$B$13*$K$4/$I$4/Dados!$B$11</f>
        <v>4322.0455426179979</v>
      </c>
    </row>
    <row r="39" spans="1:3" x14ac:dyDescent="0.25">
      <c r="A39" s="18"/>
      <c r="B39" s="20">
        <f>Dados!B44</f>
        <v>527.70000000000005</v>
      </c>
      <c r="C39" s="20">
        <f>B39*$J$4*Dados!$B$13*$K$4/$I$4/Dados!$B$11</f>
        <v>5168.238007794057</v>
      </c>
    </row>
    <row r="40" spans="1:3" ht="15.75" thickBot="1" x14ac:dyDescent="0.3"/>
    <row r="41" spans="1:3" ht="15.75" thickBot="1" x14ac:dyDescent="0.3">
      <c r="A41" s="17" t="str">
        <f>Dados!A45</f>
        <v>Câmara 8</v>
      </c>
      <c r="B41" s="35">
        <f>LINEST(C42:C44,$H$2:$H$4)</f>
        <v>127.76834642836926</v>
      </c>
      <c r="C41" s="19" t="s">
        <v>66</v>
      </c>
    </row>
    <row r="42" spans="1:3" x14ac:dyDescent="0.25">
      <c r="A42" s="1"/>
      <c r="B42" s="20">
        <f>Dados!B46</f>
        <v>320.60000000000002</v>
      </c>
      <c r="C42" s="20">
        <f>B42*$J$4*Dados!$B$13*$K$4/$I$4/Dados!$B$11</f>
        <v>3139.9225038824607</v>
      </c>
    </row>
    <row r="43" spans="1:3" x14ac:dyDescent="0.25">
      <c r="A43" s="18"/>
      <c r="B43" s="20">
        <f>Dados!B47</f>
        <v>437.7</v>
      </c>
      <c r="C43" s="20">
        <f>B43*$J$4*Dados!$B$13*$K$4/$I$4/Dados!$B$11</f>
        <v>4286.7875232356619</v>
      </c>
    </row>
    <row r="44" spans="1:3" x14ac:dyDescent="0.25">
      <c r="A44" s="18"/>
      <c r="B44" s="20">
        <f>Dados!B48</f>
        <v>709.3</v>
      </c>
      <c r="C44" s="20">
        <f>B44*$J$4*Dados!$B$13*$K$4/$I$4/Dados!$B$11</f>
        <v>6946.8092077474403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Informacoes</vt:lpstr>
      <vt:lpstr>Dados</vt:lpstr>
      <vt:lpstr>Calculo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MSN</dc:creator>
  <cp:lastModifiedBy>Lenovo V</cp:lastModifiedBy>
  <dcterms:created xsi:type="dcterms:W3CDTF">2014-03-06T15:59:21Z</dcterms:created>
  <dcterms:modified xsi:type="dcterms:W3CDTF">2019-03-23T22:43:15Z</dcterms:modified>
</cp:coreProperties>
</file>