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<sst xmlns="http://schemas.openxmlformats.org/spreadsheetml/2006/main" count="41" uniqueCount="41">
  <si>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         FEA/USP</t>
  </si>
  <si>
    <t xml:space="preserve">              DEPTO. CONTABILIDADE E ATUÁRIA</t>
  </si>
  <si>
    <t xml:space="preserve">                PÓS-GRAD.:  ANÁLISE DE BALANÇOS</t>
  </si>
  <si>
    <t xml:space="preserve"> </t>
  </si>
  <si>
    <t>Prof. Eliseu Martins</t>
  </si>
  <si>
    <t xml:space="preserve">1) Balanços </t>
  </si>
  <si>
    <t>Caixa</t>
  </si>
  <si>
    <t>Aplic. Financeiras</t>
  </si>
  <si>
    <t>Dupl. a Receber (líq.)</t>
  </si>
  <si>
    <t>Estoques</t>
  </si>
  <si>
    <t>Investimentos</t>
  </si>
  <si>
    <t>Imobilizado</t>
  </si>
  <si>
    <t>Deprec. Acumulada</t>
  </si>
  <si>
    <t>Ativo</t>
  </si>
  <si>
    <t>Fornecedores</t>
  </si>
  <si>
    <t>Prov. Imp. Renda</t>
  </si>
  <si>
    <t>Contas a Pagar</t>
  </si>
  <si>
    <t xml:space="preserve">Empréstimos </t>
  </si>
  <si>
    <t>Capital</t>
  </si>
  <si>
    <t>Reservas de Lucros</t>
  </si>
  <si>
    <t>2) Demonstrações do Resultado</t>
  </si>
  <si>
    <t>Vendas</t>
  </si>
  <si>
    <t>Lucro Bruto</t>
  </si>
  <si>
    <t>Equivalência Patrimonial</t>
  </si>
  <si>
    <t>Despesas Pessoal</t>
  </si>
  <si>
    <t>Outras Desp. Administrativas</t>
  </si>
  <si>
    <t>Depreciação</t>
  </si>
  <si>
    <t>Desp. Devedores Duvidosos</t>
  </si>
  <si>
    <t>Receitas Financeiras</t>
  </si>
  <si>
    <t>Despesas Financeiras</t>
  </si>
  <si>
    <t>Lucro Antes Imp. Renda</t>
  </si>
  <si>
    <t>Imposto Renda</t>
  </si>
  <si>
    <t>Lucro Líquido</t>
  </si>
  <si>
    <t>Custo das Vendas</t>
  </si>
  <si>
    <t>31.12.x1</t>
  </si>
  <si>
    <t>31.12.x2</t>
  </si>
  <si>
    <t>31.12.x3</t>
  </si>
  <si>
    <t>19x2</t>
  </si>
  <si>
    <t>19x3</t>
  </si>
  <si>
    <t>Exercício 1</t>
  </si>
  <si>
    <t>Passivo+PL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</si>
</sst>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\R\$#,##0_);\(\R\$#,##0\)"/>
    <numFmt numFmtId="191" formatCode="_(* #,##0_);_(* \(#,##0\);_(* &quot;-&quot;??_);_(@_)"/>
    <numFmt numFmtId="192" formatCode="_(&quot;R$&quot;* #,##0_);_(&quot;R$&quot;* \(#,##0\);_(&quot;R$&quot;* &quot;-&quot;??_);_(@_)"/>
    <numFmt numFmtId="193" formatCode="0.0%"/>
    <numFmt numFmtId="194" formatCode="\R\$#,##0.0_);\(\R\$#,##0.0\)"/>
    <numFmt numFmtId="195" formatCode="\R\$#,##0.00_);\(\R\$#,##0.00\)"/>
    <numFmt numFmtId="196" formatCode="\R\$#,##0.000_);\(\R\$#,##0.000\)"/>
    <numFmt numFmtId="197" formatCode="\R\$#,##0.0000_);\(\R\$#,##0.0000\)"/>
    <numFmt numFmtId="198" formatCode="\R\$#,##0.00000_);\(\R\$#,##0.00000\)"/>
    <numFmt numFmtId="199" formatCode="\R\$#,##0.000000_);\(\R\$#,##0.000000\)"/>
    <numFmt numFmtId="200" formatCode="\R\$#,##0.0000000_);\(\R\$#,##0.0000000\)"/>
  </numFmts>
  <fonts count="49">
    <font>
      <sz val="10"/>
      <name val="Arial"/>
      <family val="0"/>
    </font>
    <font>
      <b/>
      <sz val="14"/>
      <name val="MS Sans Serif"/>
      <family val="2"/>
    </font>
    <font>
      <b/>
      <sz val="10"/>
      <name val="MS Sans Serif"/>
      <family val="2"/>
    </font>
    <font>
      <sz val="16"/>
      <name val="MS Sans Serif"/>
      <family val="2"/>
    </font>
    <font>
      <sz val="10"/>
      <name val="MS Sans Serif"/>
      <family val="2"/>
    </font>
    <font>
      <sz val="9"/>
      <name val="MS Sans Serif"/>
      <family val="2"/>
    </font>
    <font>
      <sz val="10"/>
      <name val="Music"/>
      <family val="0"/>
    </font>
    <font>
      <i/>
      <sz val="10"/>
      <name val="MS Sans Serif"/>
      <family val="2"/>
    </font>
    <font>
      <u val="single"/>
      <sz val="10"/>
      <name val="MS Sans Serif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90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90" fontId="0" fillId="0" borderId="0" xfId="0" applyNumberFormat="1" applyFill="1" applyAlignment="1">
      <alignment/>
    </xf>
    <xf numFmtId="190" fontId="0" fillId="0" borderId="0" xfId="0" applyNumberFormat="1" applyFill="1" applyBorder="1" applyAlignment="1">
      <alignment/>
    </xf>
    <xf numFmtId="190" fontId="0" fillId="0" borderId="10" xfId="0" applyNumberForma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190" fontId="0" fillId="0" borderId="0" xfId="0" applyNumberFormat="1" applyBorder="1" applyAlignment="1" quotePrefix="1">
      <alignment horizontal="center"/>
    </xf>
    <xf numFmtId="0" fontId="0" fillId="0" borderId="0" xfId="0" applyAlignment="1">
      <alignment horizontal="left"/>
    </xf>
    <xf numFmtId="190" fontId="0" fillId="0" borderId="0" xfId="0" applyNumberFormat="1" applyAlignment="1">
      <alignment/>
    </xf>
    <xf numFmtId="190" fontId="0" fillId="0" borderId="10" xfId="0" applyNumberForma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1" fontId="8" fillId="0" borderId="0" xfId="60" applyNumberFormat="1" applyFont="1" applyBorder="1" applyAlignment="1">
      <alignment horizontal="center"/>
    </xf>
    <xf numFmtId="190" fontId="9" fillId="0" borderId="0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191" fontId="0" fillId="0" borderId="0" xfId="60" applyNumberFormat="1" applyFont="1" applyBorder="1" applyAlignment="1">
      <alignment/>
    </xf>
    <xf numFmtId="192" fontId="0" fillId="0" borderId="0" xfId="45" applyNumberFormat="1" applyFont="1" applyBorder="1" applyAlignment="1">
      <alignment/>
    </xf>
    <xf numFmtId="177" fontId="0" fillId="0" borderId="0" xfId="60" applyFont="1" applyBorder="1" applyAlignment="1">
      <alignment/>
    </xf>
    <xf numFmtId="193" fontId="0" fillId="0" borderId="0" xfId="49" applyNumberFormat="1" applyFont="1" applyBorder="1" applyAlignment="1">
      <alignment/>
    </xf>
    <xf numFmtId="193" fontId="0" fillId="0" borderId="0" xfId="0" applyNumberFormat="1" applyBorder="1" applyAlignment="1">
      <alignment/>
    </xf>
    <xf numFmtId="192" fontId="11" fillId="0" borderId="0" xfId="45" applyNumberFormat="1" applyFont="1" applyBorder="1" applyAlignment="1">
      <alignment/>
    </xf>
    <xf numFmtId="9" fontId="0" fillId="0" borderId="0" xfId="49" applyFont="1" applyAlignment="1">
      <alignment/>
    </xf>
    <xf numFmtId="19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90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0" fontId="14" fillId="0" borderId="0" xfId="0" applyFont="1" applyBorder="1" applyAlignment="1">
      <alignment horizontal="right"/>
    </xf>
    <xf numFmtId="192" fontId="0" fillId="33" borderId="0" xfId="45" applyNumberFormat="1" applyFont="1" applyFill="1" applyBorder="1" applyAlignment="1">
      <alignment/>
    </xf>
    <xf numFmtId="192" fontId="11" fillId="33" borderId="0" xfId="45" applyNumberFormat="1" applyFont="1" applyFill="1" applyBorder="1" applyAlignment="1">
      <alignment/>
    </xf>
    <xf numFmtId="192" fontId="0" fillId="33" borderId="0" xfId="45" applyNumberFormat="1" applyFont="1" applyFill="1" applyBorder="1" applyAlignment="1">
      <alignment horizontal="centerContinuous"/>
    </xf>
    <xf numFmtId="192" fontId="0" fillId="33" borderId="0" xfId="45" applyNumberFormat="1" applyFont="1" applyFill="1" applyBorder="1" applyAlignment="1">
      <alignment horizontal="center"/>
    </xf>
    <xf numFmtId="192" fontId="12" fillId="33" borderId="0" xfId="45" applyNumberFormat="1" applyFont="1" applyFill="1" applyBorder="1" applyAlignment="1">
      <alignment/>
    </xf>
    <xf numFmtId="192" fontId="10" fillId="33" borderId="0" xfId="45" applyNumberFormat="1" applyFont="1" applyFill="1" applyBorder="1" applyAlignment="1">
      <alignment/>
    </xf>
    <xf numFmtId="192" fontId="1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6" fontId="9" fillId="33" borderId="0" xfId="0" applyNumberFormat="1" applyFont="1" applyFill="1" applyBorder="1" applyAlignment="1">
      <alignment horizontal="right"/>
    </xf>
    <xf numFmtId="191" fontId="0" fillId="33" borderId="0" xfId="6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191" fontId="0" fillId="33" borderId="0" xfId="60" applyNumberFormat="1" applyFont="1" applyFill="1" applyBorder="1" applyAlignment="1">
      <alignment/>
    </xf>
    <xf numFmtId="192" fontId="10" fillId="33" borderId="0" xfId="0" applyNumberFormat="1" applyFont="1" applyFill="1" applyBorder="1" applyAlignment="1">
      <alignment/>
    </xf>
    <xf numFmtId="193" fontId="0" fillId="33" borderId="0" xfId="49" applyNumberFormat="1" applyFont="1" applyFill="1" applyBorder="1" applyAlignment="1">
      <alignment/>
    </xf>
    <xf numFmtId="190" fontId="0" fillId="33" borderId="0" xfId="0" applyNumberFormat="1" applyFont="1" applyFill="1" applyBorder="1" applyAlignment="1">
      <alignment/>
    </xf>
    <xf numFmtId="1" fontId="8" fillId="33" borderId="0" xfId="60" applyNumberFormat="1" applyFont="1" applyFill="1" applyBorder="1" applyAlignment="1">
      <alignment horizontal="center"/>
    </xf>
    <xf numFmtId="190" fontId="0" fillId="33" borderId="0" xfId="0" applyNumberFormat="1" applyFont="1" applyFill="1" applyBorder="1" applyAlignment="1">
      <alignment horizontal="center"/>
    </xf>
    <xf numFmtId="190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90" fontId="9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 wrapText="1"/>
    </xf>
    <xf numFmtId="190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1"/>
  <sheetViews>
    <sheetView showGridLines="0" tabSelected="1" zoomScale="175" zoomScaleNormal="175" zoomScalePageLayoutView="0" workbookViewId="0" topLeftCell="A1">
      <selection activeCell="G40" sqref="G40"/>
    </sheetView>
  </sheetViews>
  <sheetFormatPr defaultColWidth="11.421875" defaultRowHeight="12.75"/>
  <cols>
    <col min="1" max="1" width="6.7109375" style="0" customWidth="1"/>
    <col min="2" max="2" width="11.421875" style="0" customWidth="1"/>
    <col min="3" max="3" width="5.00390625" style="0" customWidth="1"/>
    <col min="4" max="4" width="11.28125" style="0" customWidth="1"/>
    <col min="5" max="5" width="15.00390625" style="14" customWidth="1"/>
    <col min="6" max="6" width="13.140625" style="0" bestFit="1" customWidth="1"/>
    <col min="7" max="7" width="11.421875" style="14" bestFit="1" customWidth="1"/>
    <col min="8" max="8" width="11.7109375" style="0" customWidth="1"/>
    <col min="9" max="9" width="12.8515625" style="0" bestFit="1" customWidth="1"/>
    <col min="10" max="10" width="13.421875" style="0" bestFit="1" customWidth="1"/>
    <col min="11" max="11" width="14.00390625" style="0" bestFit="1" customWidth="1"/>
    <col min="12" max="12" width="14.140625" style="0" bestFit="1" customWidth="1"/>
    <col min="13" max="14" width="12.8515625" style="0" bestFit="1" customWidth="1"/>
    <col min="15" max="15" width="13.421875" style="0" bestFit="1" customWidth="1"/>
    <col min="16" max="16" width="14.00390625" style="0" bestFit="1" customWidth="1"/>
    <col min="17" max="17" width="14.140625" style="0" bestFit="1" customWidth="1"/>
  </cols>
  <sheetData>
    <row r="1" spans="1:7" ht="19.5">
      <c r="A1" s="1"/>
      <c r="B1" s="2"/>
      <c r="C1" s="3" t="s">
        <v>0</v>
      </c>
      <c r="D1" s="4"/>
      <c r="E1" s="4"/>
      <c r="F1" s="4"/>
      <c r="G1" s="5"/>
    </row>
    <row r="2" spans="1:7" ht="19.5">
      <c r="A2" s="1"/>
      <c r="B2" s="6" t="s">
        <v>1</v>
      </c>
      <c r="C2" s="7"/>
      <c r="D2" s="4"/>
      <c r="E2" s="4"/>
      <c r="F2" s="4"/>
      <c r="G2" s="5"/>
    </row>
    <row r="3" spans="1:7" ht="12.75">
      <c r="A3" s="1"/>
      <c r="B3" s="8" t="s">
        <v>2</v>
      </c>
      <c r="C3" s="2"/>
      <c r="D3" s="4"/>
      <c r="E3" s="4"/>
      <c r="F3" s="4"/>
      <c r="G3" s="5"/>
    </row>
    <row r="4" spans="1:7" ht="12.75">
      <c r="A4" s="1"/>
      <c r="B4" s="9" t="s">
        <v>3</v>
      </c>
      <c r="C4" s="2"/>
      <c r="D4" s="4"/>
      <c r="E4" s="4" t="s">
        <v>4</v>
      </c>
      <c r="F4" s="4"/>
      <c r="G4" s="5"/>
    </row>
    <row r="5" spans="1:6" ht="12.75">
      <c r="A5" s="10"/>
      <c r="B5" s="11"/>
      <c r="C5" s="12"/>
      <c r="D5" s="70" t="s">
        <v>39</v>
      </c>
      <c r="E5" s="13"/>
      <c r="F5" s="13"/>
    </row>
    <row r="6" spans="1:6" ht="12.75">
      <c r="A6" s="15" t="s">
        <v>5</v>
      </c>
      <c r="B6" s="16"/>
      <c r="C6" s="16"/>
      <c r="D6" s="17"/>
      <c r="E6" s="18"/>
      <c r="F6" s="17"/>
    </row>
    <row r="7" spans="2:8" ht="12.75">
      <c r="B7" s="16"/>
      <c r="D7" s="19" t="s">
        <v>34</v>
      </c>
      <c r="E7" s="20"/>
      <c r="F7" s="19" t="s">
        <v>35</v>
      </c>
      <c r="G7" s="21"/>
      <c r="H7" s="19" t="s">
        <v>36</v>
      </c>
    </row>
    <row r="8" spans="1:6" ht="12.75">
      <c r="A8" s="15"/>
      <c r="B8" s="16"/>
      <c r="D8" s="21"/>
      <c r="E8" s="22"/>
      <c r="F8" s="23"/>
    </row>
    <row r="9" spans="1:11" ht="12.75">
      <c r="A9" s="24" t="s">
        <v>6</v>
      </c>
      <c r="D9" s="25">
        <v>3000</v>
      </c>
      <c r="E9" s="22"/>
      <c r="F9" s="25">
        <v>4000</v>
      </c>
      <c r="G9" s="22"/>
      <c r="H9" s="25">
        <v>2000</v>
      </c>
      <c r="I9" s="25"/>
      <c r="K9" s="25"/>
    </row>
    <row r="10" spans="1:8" ht="12.75">
      <c r="A10" t="s">
        <v>7</v>
      </c>
      <c r="D10" s="25">
        <v>25000</v>
      </c>
      <c r="E10" s="22"/>
      <c r="F10" s="25">
        <f>+F24-F9-F11-F12-F13-F14-F15</f>
        <v>12867.499999999985</v>
      </c>
      <c r="G10" s="22"/>
      <c r="H10" s="25">
        <f>+H24-H9-H11-H12-H13-H14-H15</f>
        <v>26325.497499999983</v>
      </c>
    </row>
    <row r="11" spans="1:8" ht="12.75">
      <c r="A11" t="s">
        <v>8</v>
      </c>
      <c r="D11" s="25">
        <v>100000</v>
      </c>
      <c r="E11" s="22"/>
      <c r="F11" s="25">
        <f>+D11*1.3</f>
        <v>130000</v>
      </c>
      <c r="G11" s="22"/>
      <c r="H11" s="25">
        <v>143000</v>
      </c>
    </row>
    <row r="12" spans="1:12" ht="12.75">
      <c r="A12" t="s">
        <v>9</v>
      </c>
      <c r="D12" s="25">
        <v>90000</v>
      </c>
      <c r="E12" s="22"/>
      <c r="F12" s="25">
        <v>75000</v>
      </c>
      <c r="G12" s="22"/>
      <c r="H12" s="25">
        <v>65000</v>
      </c>
      <c r="I12" s="22"/>
      <c r="J12" s="25"/>
      <c r="K12" s="22"/>
      <c r="L12" s="25"/>
    </row>
    <row r="13" spans="1:11" ht="12.75">
      <c r="A13" t="s">
        <v>10</v>
      </c>
      <c r="D13" s="25">
        <v>43000</v>
      </c>
      <c r="E13" s="22"/>
      <c r="F13" s="25">
        <v>65000</v>
      </c>
      <c r="G13" s="22"/>
      <c r="H13" s="25">
        <v>98000</v>
      </c>
      <c r="I13" s="22"/>
      <c r="K13" s="22"/>
    </row>
    <row r="14" spans="1:11" ht="12.75">
      <c r="A14" t="s">
        <v>11</v>
      </c>
      <c r="D14" s="25">
        <v>100000</v>
      </c>
      <c r="E14" s="22"/>
      <c r="F14" s="25">
        <f>+D14*1.1</f>
        <v>110000.00000000001</v>
      </c>
      <c r="G14" s="22"/>
      <c r="H14" s="25">
        <f>+F14</f>
        <v>110000.00000000001</v>
      </c>
      <c r="I14" s="22"/>
      <c r="K14" s="22"/>
    </row>
    <row r="15" spans="1:11" ht="12.75">
      <c r="A15" t="s">
        <v>12</v>
      </c>
      <c r="D15" s="26">
        <f>-0.2*D14</f>
        <v>-20000</v>
      </c>
      <c r="E15" s="22"/>
      <c r="F15" s="26">
        <f>+D15+E34</f>
        <v>-30500</v>
      </c>
      <c r="G15" s="22"/>
      <c r="H15" s="26">
        <f>+F15+G34</f>
        <v>-41500</v>
      </c>
      <c r="I15" s="22"/>
      <c r="K15" s="22"/>
    </row>
    <row r="16" spans="1:11" ht="12.75">
      <c r="A16" s="27" t="s">
        <v>13</v>
      </c>
      <c r="D16" s="26">
        <f>SUM(D9:D15)</f>
        <v>341000</v>
      </c>
      <c r="E16" s="22"/>
      <c r="F16" s="26">
        <f>SUM(F9:F15)</f>
        <v>366367.5</v>
      </c>
      <c r="G16" s="22"/>
      <c r="H16" s="26">
        <f>SUM(H9:H15)</f>
        <v>402825.4975</v>
      </c>
      <c r="I16" s="22"/>
      <c r="K16" s="22"/>
    </row>
    <row r="17" spans="4:11" ht="12.75">
      <c r="D17" s="25"/>
      <c r="E17" s="22"/>
      <c r="F17" s="25"/>
      <c r="G17" s="22"/>
      <c r="H17" s="25"/>
      <c r="I17" s="22"/>
      <c r="K17" s="22"/>
    </row>
    <row r="18" spans="1:12" ht="12.75">
      <c r="A18" t="s">
        <v>14</v>
      </c>
      <c r="D18" s="25">
        <f>+D12*0.8</f>
        <v>72000</v>
      </c>
      <c r="E18" s="22"/>
      <c r="F18" s="25">
        <f>+F12*0.8</f>
        <v>60000</v>
      </c>
      <c r="G18" s="22"/>
      <c r="H18" s="25">
        <f>+H12*0.95</f>
        <v>61750</v>
      </c>
      <c r="I18" s="25"/>
      <c r="J18" s="25"/>
      <c r="K18" s="25"/>
      <c r="L18" s="25"/>
    </row>
    <row r="19" spans="1:11" ht="12.75">
      <c r="A19" t="s">
        <v>15</v>
      </c>
      <c r="D19" s="25">
        <v>2000</v>
      </c>
      <c r="E19" s="22"/>
      <c r="F19" s="25">
        <f>-E39</f>
        <v>4485.000000000008</v>
      </c>
      <c r="G19" s="22"/>
      <c r="H19" s="25">
        <f>-G39</f>
        <v>1819.8449999999982</v>
      </c>
      <c r="I19" s="22"/>
      <c r="K19" s="22"/>
    </row>
    <row r="20" spans="1:11" ht="12.75">
      <c r="A20" s="24" t="s">
        <v>16</v>
      </c>
      <c r="D20" s="25">
        <v>15000</v>
      </c>
      <c r="E20" s="22"/>
      <c r="F20" s="25">
        <v>12000</v>
      </c>
      <c r="G20" s="22"/>
      <c r="H20" s="25">
        <v>11000</v>
      </c>
      <c r="I20" s="22"/>
      <c r="K20" s="22"/>
    </row>
    <row r="21" spans="1:12" ht="12.75">
      <c r="A21" t="s">
        <v>17</v>
      </c>
      <c r="D21" s="25">
        <v>90000</v>
      </c>
      <c r="E21" s="22"/>
      <c r="F21" s="25">
        <v>119500</v>
      </c>
      <c r="G21" s="22"/>
      <c r="H21" s="25">
        <v>150000</v>
      </c>
      <c r="I21" s="22"/>
      <c r="J21" s="25"/>
      <c r="L21" s="25"/>
    </row>
    <row r="22" spans="1:8" ht="12.75">
      <c r="A22" t="s">
        <v>18</v>
      </c>
      <c r="D22" s="25">
        <v>150000</v>
      </c>
      <c r="E22" s="22"/>
      <c r="F22" s="25">
        <f>+D22+E63</f>
        <v>150000</v>
      </c>
      <c r="G22" s="22"/>
      <c r="H22" s="25">
        <f>+F22+G63</f>
        <v>150000</v>
      </c>
    </row>
    <row r="23" spans="1:9" ht="12.75">
      <c r="A23" s="28" t="s">
        <v>19</v>
      </c>
      <c r="D23" s="26">
        <f>+D24-SUM(D18:D22)</f>
        <v>12000</v>
      </c>
      <c r="E23" s="22"/>
      <c r="F23" s="26">
        <f>+D23+E40/2+E69</f>
        <v>20382.50000000001</v>
      </c>
      <c r="G23" s="22"/>
      <c r="H23" s="26">
        <f>+F23+G40/2+G69</f>
        <v>28255.65250000001</v>
      </c>
      <c r="I23" s="25"/>
    </row>
    <row r="24" spans="1:8" ht="12.75">
      <c r="A24" s="27" t="s">
        <v>40</v>
      </c>
      <c r="D24" s="26">
        <f>+D16</f>
        <v>341000</v>
      </c>
      <c r="E24" s="22"/>
      <c r="F24" s="26">
        <f>SUM(F18:F23)</f>
        <v>366367.5</v>
      </c>
      <c r="G24" s="22"/>
      <c r="H24" s="26">
        <f>SUM(H18:H23)</f>
        <v>402825.4975</v>
      </c>
    </row>
    <row r="25" spans="1:7" ht="65.25" customHeight="1">
      <c r="A25" s="15" t="s">
        <v>20</v>
      </c>
      <c r="E25"/>
      <c r="G25"/>
    </row>
    <row r="26" spans="4:7" ht="12.75">
      <c r="D26" s="25"/>
      <c r="E26" s="29" t="s">
        <v>37</v>
      </c>
      <c r="F26" s="29"/>
      <c r="G26" s="29" t="s">
        <v>38</v>
      </c>
    </row>
    <row r="27" spans="1:6" ht="12.75">
      <c r="A27" s="15"/>
      <c r="D27" s="25"/>
      <c r="E27" s="21"/>
      <c r="F27" s="25"/>
    </row>
    <row r="28" spans="2:7" ht="12.75">
      <c r="B28" t="s">
        <v>21</v>
      </c>
      <c r="D28" s="25"/>
      <c r="E28" s="22">
        <v>445000</v>
      </c>
      <c r="F28" s="25"/>
      <c r="G28" s="22">
        <v>485000</v>
      </c>
    </row>
    <row r="29" spans="2:7" ht="12.75">
      <c r="B29" t="s">
        <v>33</v>
      </c>
      <c r="D29" s="25"/>
      <c r="E29" s="30">
        <f>-E28*0.58</f>
        <v>-258099.99999999997</v>
      </c>
      <c r="F29" s="30"/>
      <c r="G29" s="30">
        <f>-G28*0.64</f>
        <v>-310400</v>
      </c>
    </row>
    <row r="30" spans="2:9" ht="12.75">
      <c r="B30" t="s">
        <v>22</v>
      </c>
      <c r="D30" s="25"/>
      <c r="E30" s="31">
        <f>SUM(E28:E29)</f>
        <v>186900.00000000003</v>
      </c>
      <c r="F30" s="31"/>
      <c r="G30" s="31">
        <f>SUM(G28:G29)</f>
        <v>174600</v>
      </c>
      <c r="I30" s="25"/>
    </row>
    <row r="31" spans="2:8" ht="12.75">
      <c r="B31" t="s">
        <v>23</v>
      </c>
      <c r="D31" s="25"/>
      <c r="E31" s="22">
        <v>6300</v>
      </c>
      <c r="F31" s="22"/>
      <c r="G31" s="22">
        <v>11500</v>
      </c>
      <c r="H31" s="32"/>
    </row>
    <row r="32" spans="2:7" ht="12.75">
      <c r="B32" t="s">
        <v>24</v>
      </c>
      <c r="D32" s="25"/>
      <c r="E32" s="22">
        <v>-75000</v>
      </c>
      <c r="F32" s="22"/>
      <c r="G32" s="22">
        <v>-71000</v>
      </c>
    </row>
    <row r="33" spans="2:7" ht="12.75">
      <c r="B33" t="s">
        <v>25</v>
      </c>
      <c r="D33" s="25"/>
      <c r="E33" s="22">
        <v>-65000</v>
      </c>
      <c r="F33" s="22"/>
      <c r="G33" s="22">
        <v>-58000</v>
      </c>
    </row>
    <row r="34" spans="2:9" ht="12.75">
      <c r="B34" t="s">
        <v>26</v>
      </c>
      <c r="D34" s="25"/>
      <c r="E34" s="22">
        <f>-0.1*(D14+F14)/2</f>
        <v>-10500</v>
      </c>
      <c r="F34" s="22"/>
      <c r="G34" s="22">
        <f>-0.1*(F14+H14)/2</f>
        <v>-11000.000000000002</v>
      </c>
      <c r="I34" s="25"/>
    </row>
    <row r="35" spans="2:9" ht="12.75">
      <c r="B35" t="s">
        <v>27</v>
      </c>
      <c r="D35" s="25"/>
      <c r="E35" s="22">
        <f>+-D11*0.03</f>
        <v>-3000</v>
      </c>
      <c r="F35" s="22"/>
      <c r="G35" s="22">
        <f>+-F11*0.03</f>
        <v>-3900</v>
      </c>
      <c r="I35" s="25"/>
    </row>
    <row r="36" spans="2:7" ht="12.75">
      <c r="B36" s="28" t="s">
        <v>28</v>
      </c>
      <c r="D36" s="25"/>
      <c r="E36" s="22">
        <f>0.1*D10</f>
        <v>2500</v>
      </c>
      <c r="F36" s="22"/>
      <c r="G36" s="22">
        <f>0.18*F10</f>
        <v>2316.1499999999974</v>
      </c>
    </row>
    <row r="37" spans="2:7" ht="12.75">
      <c r="B37" t="s">
        <v>29</v>
      </c>
      <c r="D37" s="25"/>
      <c r="E37" s="30">
        <f>-0.2*(D21+F21)/2</f>
        <v>-20950</v>
      </c>
      <c r="F37" s="30"/>
      <c r="G37" s="30">
        <f>-0.2*(F21+H21)/2</f>
        <v>-26950</v>
      </c>
    </row>
    <row r="38" spans="2:10" ht="12.75">
      <c r="B38" t="s">
        <v>30</v>
      </c>
      <c r="D38" s="25"/>
      <c r="E38" s="22">
        <f>SUM(E30:E37)</f>
        <v>21250.00000000003</v>
      </c>
      <c r="F38" s="22"/>
      <c r="G38" s="22">
        <f>SUM(G30:G37)</f>
        <v>17566.149999999994</v>
      </c>
      <c r="H38" s="25"/>
      <c r="I38" s="25"/>
      <c r="J38" s="25"/>
    </row>
    <row r="39" spans="2:10" ht="12.75">
      <c r="B39" s="28" t="s">
        <v>31</v>
      </c>
      <c r="D39" s="25"/>
      <c r="E39" s="30">
        <f>-0.3*(E38-E31)</f>
        <v>-4485.000000000008</v>
      </c>
      <c r="F39" s="30"/>
      <c r="G39" s="30">
        <f>-0.3*(G38-G31)</f>
        <v>-1819.8449999999982</v>
      </c>
      <c r="H39" s="38"/>
      <c r="J39" s="38"/>
    </row>
    <row r="40" spans="2:7" ht="12.75">
      <c r="B40" t="s">
        <v>32</v>
      </c>
      <c r="D40" s="25"/>
      <c r="E40" s="22">
        <f>SUM(E38:E39)</f>
        <v>16765.000000000022</v>
      </c>
      <c r="F40" s="22"/>
      <c r="G40" s="22">
        <f>SUM(G38:G39)</f>
        <v>15746.304999999997</v>
      </c>
    </row>
    <row r="41" spans="4:6" ht="12.75">
      <c r="D41" s="25"/>
      <c r="E41" s="22"/>
      <c r="F41" s="25"/>
    </row>
    <row r="42" spans="4:8" s="14" customFormat="1" ht="12.75">
      <c r="D42" s="22"/>
      <c r="E42" s="22"/>
      <c r="F42" s="22"/>
      <c r="G42" s="22"/>
      <c r="H42" s="22"/>
    </row>
    <row r="43" spans="4:8" s="33" customFormat="1" ht="12.75">
      <c r="D43" s="34"/>
      <c r="E43" s="34"/>
      <c r="F43" s="34"/>
      <c r="G43" s="34"/>
      <c r="H43" s="34"/>
    </row>
    <row r="44" spans="4:8" s="33" customFormat="1" ht="12.75">
      <c r="D44" s="34"/>
      <c r="E44" s="34"/>
      <c r="F44" s="34"/>
      <c r="G44" s="34"/>
      <c r="H44" s="34"/>
    </row>
    <row r="45" spans="4:8" s="33" customFormat="1" ht="12.75">
      <c r="D45" s="34"/>
      <c r="E45" s="34"/>
      <c r="F45" s="34"/>
      <c r="G45" s="34"/>
      <c r="H45" s="34"/>
    </row>
    <row r="46" spans="4:8" s="33" customFormat="1" ht="12.75">
      <c r="D46" s="34"/>
      <c r="E46" s="34"/>
      <c r="F46" s="34"/>
      <c r="G46" s="34"/>
      <c r="H46" s="34"/>
    </row>
    <row r="47" spans="4:9" s="33" customFormat="1" ht="12.75">
      <c r="D47" s="32"/>
      <c r="E47" s="34"/>
      <c r="F47" s="34"/>
      <c r="G47" s="34"/>
      <c r="H47" s="34"/>
      <c r="I47" s="34"/>
    </row>
    <row r="48" spans="4:9" s="33" customFormat="1" ht="12.75">
      <c r="D48" s="34"/>
      <c r="E48" s="32"/>
      <c r="F48" s="34"/>
      <c r="G48" s="32"/>
      <c r="H48" s="34"/>
      <c r="I48" s="34"/>
    </row>
    <row r="49" spans="4:8" s="33" customFormat="1" ht="12.75">
      <c r="D49" s="32"/>
      <c r="E49" s="34"/>
      <c r="F49" s="32"/>
      <c r="G49" s="34"/>
      <c r="H49" s="34"/>
    </row>
    <row r="50" spans="4:8" s="33" customFormat="1" ht="12.75">
      <c r="D50" s="32"/>
      <c r="E50" s="34"/>
      <c r="F50" s="32"/>
      <c r="G50" s="34"/>
      <c r="H50" s="34"/>
    </row>
    <row r="51" s="33" customFormat="1" ht="12.75">
      <c r="D51" s="32"/>
    </row>
    <row r="52" spans="4:7" s="33" customFormat="1" ht="12.75">
      <c r="D52" s="14"/>
      <c r="E52" s="35"/>
      <c r="F52" s="35"/>
      <c r="G52" s="35"/>
    </row>
    <row r="53" spans="5:7" s="33" customFormat="1" ht="12.75">
      <c r="E53" s="35"/>
      <c r="F53" s="35"/>
      <c r="G53" s="35"/>
    </row>
    <row r="54" spans="5:7" s="33" customFormat="1" ht="12.75">
      <c r="E54" s="35"/>
      <c r="F54" s="35"/>
      <c r="G54" s="35"/>
    </row>
    <row r="55" s="33" customFormat="1" ht="12.75"/>
    <row r="56" spans="5:7" s="33" customFormat="1" ht="12.75">
      <c r="E56" s="34"/>
      <c r="F56" s="34"/>
      <c r="G56" s="34"/>
    </row>
    <row r="57" spans="5:7" s="33" customFormat="1" ht="12.75">
      <c r="E57" s="34"/>
      <c r="F57" s="34"/>
      <c r="G57" s="34"/>
    </row>
    <row r="58" spans="5:7" s="33" customFormat="1" ht="12.75">
      <c r="E58" s="35"/>
      <c r="G58" s="35"/>
    </row>
    <row r="59" spans="5:7" s="33" customFormat="1" ht="12.75">
      <c r="E59" s="35"/>
      <c r="G59" s="35"/>
    </row>
    <row r="60" s="14" customFormat="1" ht="12.75">
      <c r="A60" s="40"/>
    </row>
    <row r="61" spans="4:8" s="14" customFormat="1" ht="12.75">
      <c r="D61" s="22"/>
      <c r="E61" s="22"/>
      <c r="F61" s="22"/>
      <c r="G61" s="22"/>
      <c r="H61" s="22"/>
    </row>
    <row r="62" spans="1:8" s="14" customFormat="1" ht="12.75">
      <c r="A62" s="40"/>
      <c r="D62" s="30"/>
      <c r="E62" s="30"/>
      <c r="F62" s="30"/>
      <c r="G62" s="30"/>
      <c r="H62" s="30"/>
    </row>
    <row r="63" spans="4:8" s="14" customFormat="1" ht="11.25" customHeight="1">
      <c r="D63" s="22"/>
      <c r="E63" s="22"/>
      <c r="F63" s="22"/>
      <c r="G63" s="22"/>
      <c r="H63" s="22"/>
    </row>
    <row r="64" s="14" customFormat="1" ht="12.75" customHeight="1" hidden="1"/>
    <row r="65" spans="1:8" s="14" customFormat="1" ht="12.75">
      <c r="A65" s="40"/>
      <c r="D65" s="30"/>
      <c r="E65" s="30"/>
      <c r="F65" s="30"/>
      <c r="G65" s="30"/>
      <c r="H65" s="30"/>
    </row>
    <row r="66" spans="4:8" s="14" customFormat="1" ht="12.75">
      <c r="D66" s="22"/>
      <c r="E66" s="22"/>
      <c r="F66" s="22"/>
      <c r="G66" s="22"/>
      <c r="H66" s="22"/>
    </row>
    <row r="67" spans="4:8" s="14" customFormat="1" ht="12.75">
      <c r="D67" s="30"/>
      <c r="E67" s="30"/>
      <c r="F67" s="30"/>
      <c r="G67" s="30"/>
      <c r="H67" s="30"/>
    </row>
    <row r="68" spans="4:8" s="14" customFormat="1" ht="12.75">
      <c r="D68" s="22"/>
      <c r="E68" s="22"/>
      <c r="F68" s="22"/>
      <c r="G68" s="22"/>
      <c r="H68" s="22"/>
    </row>
    <row r="69" s="14" customFormat="1" ht="12.75"/>
    <row r="70" s="14" customFormat="1" ht="12.75"/>
    <row r="71" spans="5:7" s="14" customFormat="1" ht="12.75">
      <c r="E71" s="35"/>
      <c r="F71" s="35"/>
      <c r="G71" s="35"/>
    </row>
    <row r="72" spans="5:7" s="14" customFormat="1" ht="12.75">
      <c r="E72" s="35"/>
      <c r="F72" s="35"/>
      <c r="G72" s="35"/>
    </row>
    <row r="73" spans="5:7" s="14" customFormat="1" ht="12.75">
      <c r="E73" s="35"/>
      <c r="F73" s="35"/>
      <c r="G73" s="35"/>
    </row>
    <row r="74" spans="5:7" s="14" customFormat="1" ht="12.75">
      <c r="E74" s="35"/>
      <c r="F74" s="35"/>
      <c r="G74" s="35"/>
    </row>
    <row r="75" spans="5:7" s="14" customFormat="1" ht="12.75">
      <c r="E75" s="35"/>
      <c r="F75" s="35"/>
      <c r="G75" s="35"/>
    </row>
    <row r="76" spans="5:7" s="14" customFormat="1" ht="12.75">
      <c r="E76" s="36"/>
      <c r="F76" s="36"/>
      <c r="G76" s="36"/>
    </row>
    <row r="77" s="35" customFormat="1" ht="12.75"/>
    <row r="78" s="35" customFormat="1" ht="12.75"/>
    <row r="79" s="35" customFormat="1" ht="12.75"/>
    <row r="80" s="35" customFormat="1" ht="12.75"/>
    <row r="81" spans="5:7" s="35" customFormat="1" ht="12.75">
      <c r="E81" s="34"/>
      <c r="F81" s="34"/>
      <c r="G81" s="34"/>
    </row>
    <row r="82" s="35" customFormat="1" ht="12.75">
      <c r="F82" s="34"/>
    </row>
    <row r="83" s="35" customFormat="1" ht="12.75"/>
    <row r="84" s="35" customFormat="1" ht="12.75"/>
    <row r="85" spans="5:8" s="14" customFormat="1" ht="12.75">
      <c r="E85" s="36"/>
      <c r="F85" s="36"/>
      <c r="G85" s="36"/>
      <c r="H85" s="36"/>
    </row>
    <row r="86" s="33" customFormat="1" ht="12.75"/>
    <row r="87" spans="5:7" s="14" customFormat="1" ht="12.75">
      <c r="E87" s="22"/>
      <c r="G87" s="22"/>
    </row>
    <row r="88" spans="5:7" s="14" customFormat="1" ht="12.75">
      <c r="E88" s="33"/>
      <c r="G88" s="22"/>
    </row>
    <row r="89" spans="5:7" s="14" customFormat="1" ht="12.75">
      <c r="E89" s="30"/>
      <c r="G89" s="30"/>
    </row>
    <row r="90" spans="5:7" s="14" customFormat="1" ht="12.75">
      <c r="E90" s="44"/>
      <c r="G90" s="44"/>
    </row>
    <row r="91" s="14" customFormat="1" ht="12.75"/>
    <row r="92" s="33" customFormat="1" ht="15">
      <c r="B92" s="37"/>
    </row>
    <row r="93" s="33" customFormat="1" ht="12.75"/>
    <row r="94" s="33" customFormat="1" ht="12.75"/>
    <row r="95" spans="5:7" s="33" customFormat="1" ht="15">
      <c r="E95" s="37"/>
      <c r="F95" s="37"/>
      <c r="G95" s="37"/>
    </row>
    <row r="96" s="33" customFormat="1" ht="12.75"/>
    <row r="97" s="33" customFormat="1" ht="12.75"/>
    <row r="98" spans="5:7" s="33" customFormat="1" ht="15">
      <c r="E98" s="37"/>
      <c r="F98" s="37"/>
      <c r="G98" s="37"/>
    </row>
    <row r="99" s="33" customFormat="1" ht="12.75"/>
    <row r="100" s="33" customFormat="1" ht="12.75"/>
    <row r="101" s="33" customFormat="1" ht="15">
      <c r="B101" s="37"/>
    </row>
    <row r="102" s="33" customFormat="1" ht="12.75"/>
    <row r="103" s="33" customFormat="1" ht="12.75"/>
    <row r="104" spans="5:7" s="33" customFormat="1" ht="15">
      <c r="E104" s="37"/>
      <c r="F104" s="37"/>
      <c r="G104" s="37"/>
    </row>
    <row r="105" s="33" customFormat="1" ht="12.75"/>
    <row r="106" s="47" customFormat="1" ht="12.75"/>
    <row r="107" s="47" customFormat="1" ht="12.75"/>
    <row r="108" spans="5:7" s="47" customFormat="1" ht="15">
      <c r="E108" s="48"/>
      <c r="F108" s="48"/>
      <c r="G108" s="48"/>
    </row>
    <row r="109" s="47" customFormat="1" ht="12.75"/>
    <row r="110" s="47" customFormat="1" ht="12.75"/>
    <row r="111" spans="4:5" s="47" customFormat="1" ht="12.75">
      <c r="D111" s="49"/>
      <c r="E111" s="49"/>
    </row>
    <row r="112" s="47" customFormat="1" ht="12.75"/>
    <row r="113" s="47" customFormat="1" ht="12.75"/>
    <row r="114" spans="5:7" s="47" customFormat="1" ht="15">
      <c r="E114" s="48"/>
      <c r="F114" s="48"/>
      <c r="G114" s="48"/>
    </row>
    <row r="115" s="47" customFormat="1" ht="12.75"/>
    <row r="116" s="47" customFormat="1" ht="12.75"/>
    <row r="117" s="47" customFormat="1" ht="12.75"/>
    <row r="118" s="47" customFormat="1" ht="12.75"/>
    <row r="119" s="47" customFormat="1" ht="12.75"/>
    <row r="120" spans="5:7" s="47" customFormat="1" ht="15">
      <c r="E120" s="48"/>
      <c r="G120" s="48"/>
    </row>
    <row r="121" s="47" customFormat="1" ht="12.75"/>
    <row r="122" s="47" customFormat="1" ht="12.75"/>
    <row r="123" s="47" customFormat="1" ht="12.75"/>
    <row r="124" s="47" customFormat="1" ht="12.75"/>
    <row r="125" spans="5:7" s="47" customFormat="1" ht="15">
      <c r="E125" s="48"/>
      <c r="G125" s="48"/>
    </row>
    <row r="126" s="47" customFormat="1" ht="12.75"/>
    <row r="127" s="47" customFormat="1" ht="12.75"/>
    <row r="128" s="47" customFormat="1" ht="12.75"/>
    <row r="129" spans="5:7" s="47" customFormat="1" ht="15">
      <c r="E129" s="48"/>
      <c r="F129" s="48"/>
      <c r="G129" s="48"/>
    </row>
    <row r="130" s="47" customFormat="1" ht="12.75"/>
    <row r="131" s="47" customFormat="1" ht="12.75"/>
    <row r="132" s="47" customFormat="1" ht="12.75"/>
    <row r="133" spans="5:7" s="47" customFormat="1" ht="15">
      <c r="E133" s="48"/>
      <c r="F133" s="48"/>
      <c r="G133" s="48"/>
    </row>
    <row r="134" spans="8:15" s="47" customFormat="1" ht="12.75">
      <c r="H134" s="50"/>
      <c r="I134" s="50"/>
      <c r="J134" s="50"/>
      <c r="M134" s="50"/>
      <c r="N134" s="50"/>
      <c r="O134" s="50"/>
    </row>
    <row r="135" spans="8:17" s="47" customFormat="1" ht="12.75">
      <c r="H135" s="50"/>
      <c r="I135" s="50"/>
      <c r="J135" s="50"/>
      <c r="L135" s="50"/>
      <c r="M135" s="50"/>
      <c r="N135" s="50"/>
      <c r="O135" s="50"/>
      <c r="Q135" s="50"/>
    </row>
    <row r="136" s="47" customFormat="1" ht="12.75"/>
    <row r="137" spans="5:17" s="47" customFormat="1" ht="15">
      <c r="E137" s="48"/>
      <c r="F137" s="48"/>
      <c r="G137" s="48"/>
      <c r="H137" s="48"/>
      <c r="I137" s="48"/>
      <c r="J137" s="48"/>
      <c r="K137" s="51"/>
      <c r="L137" s="48"/>
      <c r="M137" s="48"/>
      <c r="N137" s="48"/>
      <c r="O137" s="48"/>
      <c r="P137" s="48"/>
      <c r="Q137" s="48"/>
    </row>
    <row r="138" s="47" customFormat="1" ht="12.75"/>
    <row r="139" spans="5:17" s="47" customFormat="1" ht="15"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8:14" s="47" customFormat="1" ht="12.75">
      <c r="H140" s="52"/>
      <c r="I140" s="52"/>
      <c r="M140" s="52"/>
      <c r="N140" s="52"/>
    </row>
    <row r="141" spans="8:16" s="47" customFormat="1" ht="15">
      <c r="H141" s="50"/>
      <c r="I141" s="50"/>
      <c r="J141" s="50"/>
      <c r="K141" s="53"/>
      <c r="M141" s="50"/>
      <c r="N141" s="50"/>
      <c r="O141" s="50"/>
      <c r="P141" s="51"/>
    </row>
    <row r="142" spans="9:15" s="47" customFormat="1" ht="12.75">
      <c r="I142" s="50"/>
      <c r="J142" s="50"/>
      <c r="N142" s="50"/>
      <c r="O142" s="50"/>
    </row>
    <row r="143" spans="9:14" s="47" customFormat="1" ht="12.75">
      <c r="I143" s="52"/>
      <c r="N143" s="52"/>
    </row>
    <row r="144" s="47" customFormat="1" ht="12.75"/>
    <row r="145" spans="4:7" s="54" customFormat="1" ht="12.75">
      <c r="D145" s="55"/>
      <c r="E145" s="55"/>
      <c r="F145" s="56"/>
      <c r="G145" s="56"/>
    </row>
    <row r="146" s="54" customFormat="1" ht="12.75"/>
    <row r="147" spans="4:8" s="54" customFormat="1" ht="12.75">
      <c r="D147" s="57"/>
      <c r="E147" s="57"/>
      <c r="F147" s="58"/>
      <c r="G147" s="57"/>
      <c r="H147" s="57"/>
    </row>
    <row r="148" spans="4:8" s="54" customFormat="1" ht="12.75">
      <c r="D148" s="57"/>
      <c r="E148" s="57"/>
      <c r="F148" s="58"/>
      <c r="G148" s="57"/>
      <c r="H148" s="47"/>
    </row>
    <row r="149" spans="4:8" s="54" customFormat="1" ht="12.75">
      <c r="D149" s="57"/>
      <c r="E149" s="57"/>
      <c r="F149" s="58"/>
      <c r="G149" s="57"/>
      <c r="H149" s="47"/>
    </row>
    <row r="150" spans="4:17" s="54" customFormat="1" ht="12.75">
      <c r="D150" s="59"/>
      <c r="E150" s="57"/>
      <c r="F150" s="58"/>
      <c r="G150" s="57"/>
      <c r="H150" s="47"/>
      <c r="J150" s="60"/>
      <c r="K150" s="52"/>
      <c r="P150" s="52"/>
      <c r="Q150" s="52"/>
    </row>
    <row r="151" spans="4:8" s="54" customFormat="1" ht="12.75">
      <c r="D151" s="57"/>
      <c r="E151" s="57"/>
      <c r="F151" s="58"/>
      <c r="G151" s="57"/>
      <c r="H151" s="47"/>
    </row>
    <row r="152" spans="4:8" s="54" customFormat="1" ht="12.75">
      <c r="D152" s="57"/>
      <c r="E152" s="57"/>
      <c r="F152" s="58"/>
      <c r="G152" s="57"/>
      <c r="H152" s="47"/>
    </row>
    <row r="153" spans="1:8" s="47" customFormat="1" ht="15">
      <c r="A153" s="54"/>
      <c r="B153" s="54"/>
      <c r="C153" s="54"/>
      <c r="D153" s="57"/>
      <c r="E153" s="57"/>
      <c r="F153" s="58"/>
      <c r="G153" s="57"/>
      <c r="H153" s="48"/>
    </row>
    <row r="154" spans="1:7" s="47" customFormat="1" ht="12.75">
      <c r="A154" s="54"/>
      <c r="B154" s="54"/>
      <c r="C154" s="54"/>
      <c r="D154" s="57"/>
      <c r="E154" s="57"/>
      <c r="F154" s="58"/>
      <c r="G154" s="57"/>
    </row>
    <row r="155" spans="1:8" s="47" customFormat="1" ht="12.75">
      <c r="A155" s="54"/>
      <c r="B155" s="54"/>
      <c r="C155" s="54"/>
      <c r="D155" s="54"/>
      <c r="E155" s="57"/>
      <c r="F155" s="58"/>
      <c r="G155" s="57"/>
      <c r="H155" s="54"/>
    </row>
    <row r="156" spans="1:7" s="47" customFormat="1" ht="12.75">
      <c r="A156" s="54"/>
      <c r="B156" s="54"/>
      <c r="C156" s="54"/>
      <c r="D156" s="57"/>
      <c r="E156" s="57"/>
      <c r="F156" s="58"/>
      <c r="G156" s="57"/>
    </row>
    <row r="157" spans="4:8" s="54" customFormat="1" ht="12.75">
      <c r="D157" s="57"/>
      <c r="E157" s="57"/>
      <c r="F157" s="58"/>
      <c r="G157" s="57"/>
      <c r="H157" s="47"/>
    </row>
    <row r="158" spans="4:8" s="54" customFormat="1" ht="12.75">
      <c r="D158" s="57"/>
      <c r="E158" s="57"/>
      <c r="F158" s="58"/>
      <c r="G158" s="57"/>
      <c r="H158" s="47"/>
    </row>
    <row r="159" spans="4:8" s="54" customFormat="1" ht="12.75">
      <c r="D159" s="57"/>
      <c r="E159" s="57"/>
      <c r="F159" s="58"/>
      <c r="G159" s="57"/>
      <c r="H159" s="47"/>
    </row>
    <row r="160" spans="4:8" s="54" customFormat="1" ht="12.75">
      <c r="D160" s="57"/>
      <c r="E160" s="57"/>
      <c r="F160" s="58"/>
      <c r="G160" s="57"/>
      <c r="H160" s="47"/>
    </row>
    <row r="161" spans="4:8" s="54" customFormat="1" ht="15">
      <c r="D161" s="57"/>
      <c r="E161" s="57"/>
      <c r="F161" s="58"/>
      <c r="G161" s="57"/>
      <c r="H161" s="48"/>
    </row>
    <row r="162" spans="4:8" s="54" customFormat="1" ht="12.75">
      <c r="D162" s="57"/>
      <c r="E162" s="57"/>
      <c r="F162" s="58"/>
      <c r="G162" s="57"/>
      <c r="H162" s="47"/>
    </row>
    <row r="163" s="54" customFormat="1" ht="12.75"/>
    <row r="164" spans="4:7" s="54" customFormat="1" ht="12.75">
      <c r="D164" s="55"/>
      <c r="E164" s="55"/>
      <c r="F164" s="55"/>
      <c r="G164" s="55"/>
    </row>
    <row r="165" s="54" customFormat="1" ht="12.75"/>
    <row r="166" spans="4:7" s="54" customFormat="1" ht="12.75">
      <c r="D166" s="57"/>
      <c r="E166" s="58"/>
      <c r="F166" s="61"/>
      <c r="G166" s="61"/>
    </row>
    <row r="167" spans="4:7" s="54" customFormat="1" ht="12.75">
      <c r="D167" s="57"/>
      <c r="E167" s="58"/>
      <c r="F167" s="61"/>
      <c r="G167" s="61"/>
    </row>
    <row r="168" spans="4:7" s="54" customFormat="1" ht="12.75">
      <c r="D168" s="57"/>
      <c r="E168" s="58"/>
      <c r="F168" s="61"/>
      <c r="G168" s="61"/>
    </row>
    <row r="169" spans="4:7" s="54" customFormat="1" ht="12.75">
      <c r="D169" s="57"/>
      <c r="E169" s="58"/>
      <c r="F169" s="61"/>
      <c r="G169" s="61"/>
    </row>
    <row r="170" spans="4:7" s="54" customFormat="1" ht="12.75">
      <c r="D170" s="57"/>
      <c r="E170" s="58"/>
      <c r="F170" s="61"/>
      <c r="G170" s="61"/>
    </row>
    <row r="171" spans="4:7" s="54" customFormat="1" ht="12.75">
      <c r="D171" s="57"/>
      <c r="E171" s="58"/>
      <c r="F171" s="61"/>
      <c r="G171" s="61"/>
    </row>
    <row r="172" spans="4:7" s="54" customFormat="1" ht="12.75">
      <c r="D172" s="57"/>
      <c r="E172" s="58"/>
      <c r="F172" s="61"/>
      <c r="G172" s="61"/>
    </row>
    <row r="173" spans="4:7" s="54" customFormat="1" ht="12.75">
      <c r="D173" s="57"/>
      <c r="E173" s="58"/>
      <c r="F173" s="61"/>
      <c r="G173" s="61"/>
    </row>
    <row r="174" spans="4:7" s="54" customFormat="1" ht="12.75">
      <c r="D174" s="57"/>
      <c r="E174" s="58"/>
      <c r="F174" s="61"/>
      <c r="G174" s="61"/>
    </row>
    <row r="175" spans="4:7" s="54" customFormat="1" ht="12.75">
      <c r="D175" s="57"/>
      <c r="E175" s="58"/>
      <c r="F175" s="61"/>
      <c r="G175" s="61"/>
    </row>
    <row r="176" spans="4:7" s="54" customFormat="1" ht="12.75">
      <c r="D176" s="57"/>
      <c r="E176" s="58"/>
      <c r="F176" s="61"/>
      <c r="G176" s="61"/>
    </row>
    <row r="177" spans="4:7" s="54" customFormat="1" ht="12.75">
      <c r="D177" s="57"/>
      <c r="E177" s="58"/>
      <c r="F177" s="61"/>
      <c r="G177" s="61"/>
    </row>
    <row r="178" spans="4:7" s="54" customFormat="1" ht="12.75">
      <c r="D178" s="57"/>
      <c r="E178" s="58"/>
      <c r="F178" s="61"/>
      <c r="G178" s="61"/>
    </row>
    <row r="179" s="54" customFormat="1" ht="12.75">
      <c r="E179" s="47"/>
    </row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pans="3:6" s="54" customFormat="1" ht="12.75">
      <c r="C185" s="62"/>
      <c r="D185" s="63"/>
      <c r="E185" s="63"/>
      <c r="F185" s="63"/>
    </row>
    <row r="186" spans="3:5" s="54" customFormat="1" ht="12.75">
      <c r="C186" s="62"/>
      <c r="D186" s="64"/>
      <c r="E186" s="62"/>
    </row>
    <row r="187" spans="3:6" s="54" customFormat="1" ht="12.75">
      <c r="C187" s="62"/>
      <c r="D187" s="62"/>
      <c r="E187" s="62"/>
      <c r="F187" s="62"/>
    </row>
    <row r="188" spans="3:6" s="54" customFormat="1" ht="12.75">
      <c r="C188" s="62"/>
      <c r="D188" s="65"/>
      <c r="E188" s="65"/>
      <c r="F188" s="65"/>
    </row>
    <row r="189" spans="3:6" s="54" customFormat="1" ht="12.75">
      <c r="C189" s="62"/>
      <c r="D189" s="62"/>
      <c r="E189" s="62"/>
      <c r="F189" s="62"/>
    </row>
    <row r="190" spans="3:6" s="54" customFormat="1" ht="12.75">
      <c r="C190" s="62"/>
      <c r="D190" s="62"/>
      <c r="E190" s="62"/>
      <c r="F190" s="62"/>
    </row>
    <row r="191" spans="3:6" s="54" customFormat="1" ht="12.75">
      <c r="C191" s="62"/>
      <c r="D191" s="62"/>
      <c r="E191" s="62"/>
      <c r="F191" s="62"/>
    </row>
    <row r="192" spans="3:6" s="54" customFormat="1" ht="12.75">
      <c r="C192" s="62"/>
      <c r="D192" s="65"/>
      <c r="E192" s="65"/>
      <c r="F192" s="65"/>
    </row>
    <row r="193" spans="3:6" s="54" customFormat="1" ht="12.75">
      <c r="C193" s="62"/>
      <c r="D193" s="62"/>
      <c r="E193" s="62"/>
      <c r="F193" s="62"/>
    </row>
    <row r="194" spans="3:6" s="54" customFormat="1" ht="12.75">
      <c r="C194" s="62"/>
      <c r="D194" s="65"/>
      <c r="E194" s="65"/>
      <c r="F194" s="65"/>
    </row>
    <row r="195" spans="4:6" s="54" customFormat="1" ht="12.75">
      <c r="D195" s="62"/>
      <c r="F195" s="62"/>
    </row>
    <row r="196" spans="3:6" s="54" customFormat="1" ht="12.75">
      <c r="C196" s="62"/>
      <c r="D196" s="65"/>
      <c r="E196" s="62"/>
      <c r="F196" s="65"/>
    </row>
    <row r="197" spans="4:6" s="54" customFormat="1" ht="12.75">
      <c r="D197" s="62"/>
      <c r="F197" s="62"/>
    </row>
    <row r="198" spans="4:6" s="54" customFormat="1" ht="12.75">
      <c r="D198" s="65"/>
      <c r="F198" s="65"/>
    </row>
    <row r="199" spans="4:6" s="54" customFormat="1" ht="12.75">
      <c r="D199" s="65"/>
      <c r="F199" s="65"/>
    </row>
    <row r="200" spans="1:6" s="54" customFormat="1" ht="12.75">
      <c r="A200" s="66"/>
      <c r="C200" s="62"/>
      <c r="D200" s="62"/>
      <c r="E200" s="62"/>
      <c r="F200" s="62"/>
    </row>
    <row r="201" spans="3:6" s="54" customFormat="1" ht="12.75">
      <c r="C201" s="62"/>
      <c r="D201" s="65"/>
      <c r="E201" s="65"/>
      <c r="F201" s="65"/>
    </row>
    <row r="202" spans="4:6" s="54" customFormat="1" ht="12.75">
      <c r="D202" s="65"/>
      <c r="E202" s="67"/>
      <c r="F202" s="65"/>
    </row>
    <row r="203" spans="4:6" s="54" customFormat="1" ht="12.75">
      <c r="D203" s="65"/>
      <c r="E203" s="67"/>
      <c r="F203" s="65"/>
    </row>
    <row r="204" spans="3:6" s="54" customFormat="1" ht="12.75">
      <c r="C204" s="62"/>
      <c r="D204" s="62"/>
      <c r="E204" s="62"/>
      <c r="F204" s="62"/>
    </row>
    <row r="205" spans="3:6" s="54" customFormat="1" ht="12.75">
      <c r="C205" s="62"/>
      <c r="D205" s="65"/>
      <c r="E205" s="62"/>
      <c r="F205" s="65"/>
    </row>
    <row r="206" spans="3:6" s="54" customFormat="1" ht="12.75">
      <c r="C206" s="62"/>
      <c r="D206" s="65"/>
      <c r="E206" s="62"/>
      <c r="F206" s="65"/>
    </row>
    <row r="207" spans="3:6" s="54" customFormat="1" ht="12.75">
      <c r="C207" s="62"/>
      <c r="D207" s="62"/>
      <c r="E207" s="62"/>
      <c r="F207" s="62"/>
    </row>
    <row r="208" spans="3:6" s="54" customFormat="1" ht="12.75">
      <c r="C208" s="62"/>
      <c r="D208" s="62"/>
      <c r="E208" s="62"/>
      <c r="F208" s="62"/>
    </row>
    <row r="209" spans="3:8" s="54" customFormat="1" ht="12.75">
      <c r="C209" s="62"/>
      <c r="D209" s="63"/>
      <c r="E209" s="72"/>
      <c r="F209" s="72"/>
      <c r="G209" s="72"/>
      <c r="H209" s="63"/>
    </row>
    <row r="210" spans="1:8" s="54" customFormat="1" ht="12.75">
      <c r="A210" s="71"/>
      <c r="B210" s="71"/>
      <c r="C210" s="71"/>
      <c r="D210" s="71"/>
      <c r="E210" s="65"/>
      <c r="F210" s="65"/>
      <c r="G210" s="68"/>
      <c r="H210" s="69"/>
    </row>
    <row r="211" spans="3:8" s="54" customFormat="1" ht="12.75">
      <c r="C211" s="62"/>
      <c r="D211" s="62"/>
      <c r="H211" s="62"/>
    </row>
    <row r="212" spans="3:8" s="54" customFormat="1" ht="12.75">
      <c r="C212" s="62"/>
      <c r="D212" s="65"/>
      <c r="E212" s="65"/>
      <c r="F212" s="65"/>
      <c r="H212" s="65"/>
    </row>
    <row r="213" spans="3:8" s="54" customFormat="1" ht="12.75">
      <c r="C213" s="62"/>
      <c r="D213" s="62"/>
      <c r="E213" s="62"/>
      <c r="F213" s="62"/>
      <c r="G213" s="62"/>
      <c r="H213" s="62"/>
    </row>
    <row r="214" spans="3:8" s="54" customFormat="1" ht="12.75">
      <c r="C214" s="62"/>
      <c r="D214" s="65"/>
      <c r="E214" s="65"/>
      <c r="F214" s="65"/>
      <c r="G214" s="65"/>
      <c r="H214" s="65"/>
    </row>
    <row r="215" spans="3:8" s="14" customFormat="1" ht="12.75">
      <c r="C215" s="22"/>
      <c r="D215" s="22"/>
      <c r="E215" s="22"/>
      <c r="F215" s="22"/>
      <c r="G215" s="22"/>
      <c r="H215" s="22"/>
    </row>
    <row r="216" spans="3:8" s="14" customFormat="1" ht="12.75">
      <c r="C216" s="22"/>
      <c r="D216" s="22"/>
      <c r="E216" s="22"/>
      <c r="F216" s="22"/>
      <c r="G216" s="22"/>
      <c r="H216" s="22"/>
    </row>
    <row r="217" spans="1:8" s="14" customFormat="1" ht="12.75">
      <c r="A217" s="43"/>
      <c r="B217" s="43"/>
      <c r="C217" s="31"/>
      <c r="D217" s="30"/>
      <c r="E217" s="30"/>
      <c r="F217" s="30"/>
      <c r="G217" s="30"/>
      <c r="H217" s="30"/>
    </row>
    <row r="218" spans="3:8" s="14" customFormat="1" ht="12.75">
      <c r="C218" s="22"/>
      <c r="D218" s="22"/>
      <c r="E218" s="22"/>
      <c r="F218" s="22"/>
      <c r="G218" s="22"/>
      <c r="H218" s="22"/>
    </row>
    <row r="219" spans="3:8" s="14" customFormat="1" ht="12.75">
      <c r="C219" s="22"/>
      <c r="D219" s="30"/>
      <c r="E219" s="30"/>
      <c r="F219" s="30"/>
      <c r="G219" s="30"/>
      <c r="H219" s="30"/>
    </row>
    <row r="220" spans="3:8" s="40" customFormat="1" ht="12.75">
      <c r="C220" s="39"/>
      <c r="D220" s="39"/>
      <c r="E220" s="39"/>
      <c r="F220" s="39"/>
      <c r="G220" s="39"/>
      <c r="H220" s="39"/>
    </row>
    <row r="221" spans="3:8" s="14" customFormat="1" ht="12.75">
      <c r="C221" s="22"/>
      <c r="D221" s="30"/>
      <c r="E221" s="30"/>
      <c r="F221" s="30"/>
      <c r="G221" s="30"/>
      <c r="H221" s="30"/>
    </row>
    <row r="222" spans="4:8" s="40" customFormat="1" ht="12.75">
      <c r="D222" s="41"/>
      <c r="E222" s="41"/>
      <c r="F222" s="41"/>
      <c r="G222" s="41"/>
      <c r="H222" s="41"/>
    </row>
    <row r="223" spans="3:8" s="40" customFormat="1" ht="12.75">
      <c r="C223" s="39"/>
      <c r="D223" s="41"/>
      <c r="E223" s="41"/>
      <c r="F223" s="41"/>
      <c r="G223" s="41"/>
      <c r="H223" s="41"/>
    </row>
    <row r="224" spans="1:8" s="14" customFormat="1" ht="12.75">
      <c r="A224" s="45"/>
      <c r="C224" s="22"/>
      <c r="D224" s="22"/>
      <c r="E224" s="22"/>
      <c r="F224" s="22"/>
      <c r="G224" s="22"/>
      <c r="H224" s="22"/>
    </row>
    <row r="225" spans="1:8" s="14" customFormat="1" ht="12.75">
      <c r="A225" s="43"/>
      <c r="C225" s="22"/>
      <c r="D225" s="30"/>
      <c r="E225" s="30"/>
      <c r="F225" s="30"/>
      <c r="G225" s="30"/>
      <c r="H225" s="30"/>
    </row>
    <row r="226" spans="4:8" s="40" customFormat="1" ht="12.75">
      <c r="D226" s="41"/>
      <c r="E226" s="41"/>
      <c r="F226" s="41"/>
      <c r="G226" s="41"/>
      <c r="H226" s="41"/>
    </row>
    <row r="227" spans="4:8" s="40" customFormat="1" ht="12.75">
      <c r="D227" s="41"/>
      <c r="E227" s="41"/>
      <c r="F227" s="41"/>
      <c r="G227" s="41"/>
      <c r="H227" s="41"/>
    </row>
    <row r="228" spans="3:8" s="14" customFormat="1" ht="12.75">
      <c r="C228" s="22"/>
      <c r="D228" s="22"/>
      <c r="E228" s="22"/>
      <c r="F228" s="22"/>
      <c r="G228" s="22"/>
      <c r="H228" s="22"/>
    </row>
    <row r="229" spans="1:8" s="14" customFormat="1" ht="12.75">
      <c r="A229" s="43"/>
      <c r="C229" s="22"/>
      <c r="D229" s="30"/>
      <c r="E229" s="30"/>
      <c r="F229" s="30"/>
      <c r="G229" s="30"/>
      <c r="H229" s="30"/>
    </row>
    <row r="230" spans="3:8" s="40" customFormat="1" ht="12.75">
      <c r="C230" s="39"/>
      <c r="D230" s="41"/>
      <c r="E230" s="41"/>
      <c r="F230" s="41"/>
      <c r="G230" s="41"/>
      <c r="H230" s="41"/>
    </row>
    <row r="231" spans="3:8" s="40" customFormat="1" ht="12.75">
      <c r="C231" s="39"/>
      <c r="D231" s="39"/>
      <c r="E231" s="39"/>
      <c r="F231" s="39"/>
      <c r="G231" s="39"/>
      <c r="H231" s="39"/>
    </row>
    <row r="232" spans="1:7" s="14" customFormat="1" ht="12.75">
      <c r="A232" s="40"/>
      <c r="E232" s="46"/>
      <c r="F232" s="30"/>
      <c r="G232" s="22"/>
    </row>
    <row r="233" spans="1:8" s="14" customFormat="1" ht="12.75">
      <c r="A233" s="42"/>
      <c r="B233" s="42"/>
      <c r="D233" s="22"/>
      <c r="E233" s="40"/>
      <c r="G233" s="39"/>
      <c r="H233" s="22"/>
    </row>
    <row r="234" spans="1:8" s="14" customFormat="1" ht="12.75">
      <c r="A234" s="42"/>
      <c r="B234" s="42"/>
      <c r="D234" s="30"/>
      <c r="E234" s="40"/>
      <c r="G234" s="41"/>
      <c r="H234" s="30"/>
    </row>
    <row r="235" spans="4:8" s="40" customFormat="1" ht="12.75">
      <c r="D235" s="39"/>
      <c r="G235" s="39"/>
      <c r="H235" s="39"/>
    </row>
    <row r="236" spans="4:6" s="14" customFormat="1" ht="12.75">
      <c r="D236" s="22"/>
      <c r="F236" s="22"/>
    </row>
    <row r="237" spans="4:6" s="14" customFormat="1" ht="12.75">
      <c r="D237" s="22"/>
      <c r="E237" s="22"/>
      <c r="F237" s="22"/>
    </row>
    <row r="238" s="14" customFormat="1" ht="12.75">
      <c r="F238" s="22"/>
    </row>
    <row r="239" spans="4:5" s="14" customFormat="1" ht="12.75">
      <c r="D239" s="22"/>
      <c r="E239" s="22"/>
    </row>
    <row r="240" s="14" customFormat="1" ht="12.75">
      <c r="E240" s="22"/>
    </row>
    <row r="241" spans="4:5" s="14" customFormat="1" ht="12.75">
      <c r="D241" s="22"/>
      <c r="E241" s="22"/>
    </row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</sheetData>
  <sheetProtection/>
  <mergeCells count="2">
    <mergeCell ref="A210:D210"/>
    <mergeCell ref="E209:G209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Eliseu</dc:creator>
  <cp:keywords/>
  <dc:description/>
  <cp:lastModifiedBy>Ricardo</cp:lastModifiedBy>
  <dcterms:created xsi:type="dcterms:W3CDTF">2004-02-04T20:08:37Z</dcterms:created>
  <dcterms:modified xsi:type="dcterms:W3CDTF">2019-03-12T01:41:34Z</dcterms:modified>
  <cp:category/>
  <cp:version/>
  <cp:contentType/>
  <cp:contentStatus/>
</cp:coreProperties>
</file>