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Adm\Desktop\"/>
    </mc:Choice>
  </mc:AlternateContent>
  <xr:revisionPtr revIDLastSave="0" documentId="13_ncr:1_{3DC42E83-12B1-4E0B-B5A7-DC99ED7372A4}" xr6:coauthVersionLast="40" xr6:coauthVersionMax="40" xr10:uidLastSave="{00000000-0000-0000-0000-000000000000}"/>
  <bookViews>
    <workbookView xWindow="0" yWindow="0" windowWidth="28800" windowHeight="12225" activeTab="1" xr2:uid="{B695E60C-9BD8-4867-9E5E-7F35F589CA0A}"/>
  </bookViews>
  <sheets>
    <sheet name="Enunciado" sheetId="1" r:id="rId1"/>
    <sheet name="Resolução do item 1" sheetId="2" r:id="rId2"/>
    <sheet name="Resolução do item 2 e 3" sheetId="3" r:id="rId3"/>
  </sheets>
  <definedNames>
    <definedName name="Area">'Resolução do item 2 e 3'!$D$90</definedName>
    <definedName name="Aw">'Resolução do item 2 e 3'!$D$96</definedName>
    <definedName name="Cb">'Resolução do item 2 e 3'!$G$99</definedName>
    <definedName name="E">'Resolução do item 2 e 3'!$G$92</definedName>
    <definedName name="fy">'Resolução do item 2 e 3'!$G$90</definedName>
    <definedName name="h">'Resolução do item 2 e 3'!$D$95</definedName>
    <definedName name="Ix">'Resolução do item 2 e 3'!$D$101</definedName>
    <definedName name="lx">'Resolução do item 2 e 3'!$J$90</definedName>
    <definedName name="ly">'Resolução do item 2 e 3'!$J$89</definedName>
    <definedName name="Msk_">'Resolução do item 2 e 3'!$G$96</definedName>
    <definedName name="Msk__">'Resolução do item 2 e 3'!$D$177</definedName>
    <definedName name="Nsk_">'Resolução do item 2 e 3'!$G$95</definedName>
    <definedName name="Nsk__">'Resolução do item 2 e 3'!$D$176</definedName>
    <definedName name="rx">'Resolução do item 2 e 3'!$D$99</definedName>
    <definedName name="ry">'Resolução do item 2 e 3'!$D$100</definedName>
    <definedName name="tw">'Resolução do item 2 e 3'!$D$94</definedName>
    <definedName name="Vsk_">'Resolução do item 2 e 3'!$G$97</definedName>
    <definedName name="Vsk__">'Resolução do item 2 e 3'!$D$178</definedName>
    <definedName name="Wx">'Resolução do item 2 e 3'!$D$98</definedName>
    <definedName name="Zx">'Resolução do item 2 e 3'!$D$97</definedName>
    <definedName name="γg">'Resolução do item 2 e 3'!$G$98</definedName>
    <definedName name="λf">'Resolução do item 2 e 3'!$D$91</definedName>
    <definedName name="λr">'Resolução do item 2 e 3'!$D$93</definedName>
    <definedName name="λw">'Resolução do item 2 e 3'!$D$92</definedName>
    <definedName name="σr">'Resolução do item 2 e 3'!$G$91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52" i="3" l="1"/>
  <c r="D352" i="3"/>
  <c r="J348" i="3"/>
  <c r="J347" i="3"/>
  <c r="J346" i="3"/>
  <c r="J343" i="3"/>
  <c r="G348" i="3"/>
  <c r="G347" i="3"/>
  <c r="G346" i="3"/>
  <c r="G343" i="3"/>
  <c r="D348" i="3"/>
  <c r="D349" i="3" s="1"/>
  <c r="D350" i="3" s="1"/>
  <c r="D351" i="3" s="1"/>
  <c r="D197" i="3"/>
  <c r="D347" i="3"/>
  <c r="D346" i="3"/>
  <c r="D343" i="3"/>
  <c r="J349" i="3" l="1"/>
  <c r="J350" i="3" s="1"/>
  <c r="J351" i="3" s="1"/>
  <c r="J352" i="3" s="1"/>
  <c r="G349" i="3"/>
  <c r="G350" i="3" s="1"/>
  <c r="G351" i="3" s="1"/>
  <c r="D334" i="3" l="1"/>
  <c r="H195" i="3" l="1"/>
  <c r="H182" i="3"/>
  <c r="D196" i="3"/>
  <c r="D195" i="3"/>
  <c r="D194" i="3"/>
  <c r="D190" i="3"/>
  <c r="H126" i="3"/>
  <c r="H113" i="3"/>
  <c r="H129" i="3" s="1"/>
  <c r="D127" i="3"/>
  <c r="D126" i="3"/>
  <c r="D125" i="3"/>
  <c r="D121" i="3"/>
  <c r="H198" i="3" l="1"/>
  <c r="D96" i="3" l="1"/>
  <c r="G92" i="3"/>
  <c r="G91" i="3"/>
  <c r="H189" i="3" l="1"/>
  <c r="H191" i="3" s="1"/>
  <c r="H192" i="3" s="1"/>
  <c r="H121" i="3"/>
  <c r="H185" i="3"/>
  <c r="H120" i="3"/>
  <c r="H122" i="3" s="1"/>
  <c r="H123" i="3" s="1"/>
  <c r="H184" i="3"/>
  <c r="H186" i="3" s="1"/>
  <c r="H187" i="3" s="1"/>
  <c r="D184" i="3"/>
  <c r="H116" i="3"/>
  <c r="D115" i="3"/>
  <c r="D183" i="3"/>
  <c r="D185" i="3" s="1"/>
  <c r="H115" i="3"/>
  <c r="H117" i="3" s="1"/>
  <c r="H118" i="3" s="1"/>
  <c r="D207" i="3"/>
  <c r="D204" i="3" s="1"/>
  <c r="D205" i="3" s="1"/>
  <c r="D198" i="3"/>
  <c r="D199" i="3" s="1"/>
  <c r="D200" i="3" s="1"/>
  <c r="D203" i="3" s="1"/>
  <c r="D138" i="3"/>
  <c r="D135" i="3" s="1"/>
  <c r="D136" i="3" s="1"/>
  <c r="D114" i="3"/>
  <c r="D116" i="3" s="1"/>
  <c r="H194" i="3"/>
  <c r="H197" i="3" s="1"/>
  <c r="D128" i="3"/>
  <c r="D129" i="3" s="1"/>
  <c r="D130" i="3" s="1"/>
  <c r="D131" i="3" s="1"/>
  <c r="D134" i="3" s="1"/>
  <c r="H190" i="3"/>
  <c r="H125" i="3"/>
  <c r="H128" i="3" s="1"/>
  <c r="D117" i="3"/>
  <c r="D118" i="3" s="1"/>
  <c r="D186" i="3"/>
  <c r="D187" i="3" s="1"/>
  <c r="H130" i="3" l="1"/>
  <c r="D137" i="3" s="1"/>
  <c r="D139" i="3" s="1"/>
  <c r="H199" i="3"/>
  <c r="D206" i="3" s="1"/>
  <c r="D20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author>
  </authors>
  <commentList>
    <comment ref="F91" authorId="0" shapeId="0" xr:uid="{B1F1FC31-E6A5-4470-BADF-8A6A6F1A42BE}">
      <text>
        <r>
          <rPr>
            <b/>
            <sz val="9"/>
            <color indexed="81"/>
            <rFont val="Tahoma"/>
            <family val="2"/>
          </rPr>
          <t>Adm:</t>
        </r>
        <r>
          <rPr>
            <sz val="9"/>
            <color indexed="81"/>
            <rFont val="Tahoma"/>
            <family val="2"/>
          </rPr>
          <t xml:space="preserve">
p. 26 da apostila:
SigmaR = 0,3*fy</t>
        </r>
      </text>
    </comment>
    <comment ref="D113" authorId="0" shapeId="0" xr:uid="{33A7CDA7-B25B-4A59-B930-C518CEA1701A}">
      <text>
        <r>
          <rPr>
            <b/>
            <sz val="9"/>
            <color indexed="81"/>
            <rFont val="Tahoma"/>
            <family val="2"/>
          </rPr>
          <t>Adm:</t>
        </r>
        <r>
          <rPr>
            <sz val="9"/>
            <color indexed="81"/>
            <rFont val="Tahoma"/>
            <family val="2"/>
          </rPr>
          <t xml:space="preserve">
Valor quando não há enrijecedores transversais (p.63)</t>
        </r>
      </text>
    </comment>
    <comment ref="G129" authorId="0" shapeId="0" xr:uid="{51F2D90A-FC7A-42F9-8725-0F3E810EA81A}">
      <text>
        <r>
          <rPr>
            <b/>
            <sz val="9"/>
            <color indexed="81"/>
            <rFont val="Tahoma"/>
            <family val="2"/>
          </rPr>
          <t>Adm:</t>
        </r>
        <r>
          <rPr>
            <sz val="9"/>
            <color indexed="81"/>
            <rFont val="Tahoma"/>
            <family val="2"/>
          </rPr>
          <t xml:space="preserve">
Mrd não pode ser maior do que Mp/1,1, se a conta der maior adota-se o de plastificação.</t>
        </r>
      </text>
    </comment>
    <comment ref="D135" authorId="0" shapeId="0" xr:uid="{82F79884-EE69-4068-8A06-3DAC00EC2C5E}">
      <text>
        <r>
          <rPr>
            <b/>
            <sz val="9"/>
            <color indexed="81"/>
            <rFont val="Tahoma"/>
            <family val="2"/>
          </rPr>
          <t>Adm:</t>
        </r>
        <r>
          <rPr>
            <sz val="9"/>
            <color indexed="81"/>
            <rFont val="Tahoma"/>
            <family val="2"/>
          </rPr>
          <t xml:space="preserve">
Estrutura de nós indeslocáveis com força transversal no meio de um pilar que atua como barra biapoiada. Usei a expressão da tabela 4.1 (p.87), mas poderiamos usar a tabela 4.4 da p.90 e adotar 1 sem grandes prejuízos.
1 Também é instruído na p. 92!</t>
        </r>
      </text>
    </comment>
    <comment ref="D182" authorId="0" shapeId="0" xr:uid="{9E1B779D-7FE7-485F-B814-D14BE5E61B4B}">
      <text>
        <r>
          <rPr>
            <b/>
            <sz val="9"/>
            <color indexed="81"/>
            <rFont val="Tahoma"/>
            <family val="2"/>
          </rPr>
          <t>Adm:</t>
        </r>
        <r>
          <rPr>
            <sz val="9"/>
            <color indexed="81"/>
            <rFont val="Tahoma"/>
            <family val="2"/>
          </rPr>
          <t xml:space="preserve">
Valor quando não há enrijecedores transversais (p.63)</t>
        </r>
      </text>
    </comment>
    <comment ref="G198" authorId="0" shapeId="0" xr:uid="{B64CED06-C2B3-41D9-8A80-6A8E076CF914}">
      <text>
        <r>
          <rPr>
            <b/>
            <sz val="9"/>
            <color indexed="81"/>
            <rFont val="Tahoma"/>
            <family val="2"/>
          </rPr>
          <t>Adm:</t>
        </r>
        <r>
          <rPr>
            <sz val="9"/>
            <color indexed="81"/>
            <rFont val="Tahoma"/>
            <family val="2"/>
          </rPr>
          <t xml:space="preserve">
Mrd não pode ser maior do que Mp/1,1, se a conta der maior adota-se o de plastificação.</t>
        </r>
      </text>
    </comment>
    <comment ref="D204" authorId="0" shapeId="0" xr:uid="{79B3AD36-BAFA-441E-A4AA-7BC32C528731}">
      <text>
        <r>
          <rPr>
            <b/>
            <sz val="9"/>
            <color indexed="81"/>
            <rFont val="Tahoma"/>
            <family val="2"/>
          </rPr>
          <t>Adm:</t>
        </r>
        <r>
          <rPr>
            <sz val="9"/>
            <color indexed="81"/>
            <rFont val="Tahoma"/>
            <family val="2"/>
          </rPr>
          <t xml:space="preserve">
Estrutura de nós indeslocáveis com força transversal no meio de um pilar que atua como barra biapoiada. Usei a expressão da tabela 4.1 (p.87), mas poderiamos usar a tabela 4.4 da p.90 e adotar 1 sem grandes prejuízos.
1 Também é instruído na p. 92!</t>
        </r>
      </text>
    </comment>
  </commentList>
</comments>
</file>

<file path=xl/sharedStrings.xml><?xml version="1.0" encoding="utf-8"?>
<sst xmlns="http://schemas.openxmlformats.org/spreadsheetml/2006/main" count="186" uniqueCount="84">
  <si>
    <t>Perfil</t>
  </si>
  <si>
    <t>CS 200x61</t>
  </si>
  <si>
    <t>Área [cm²]</t>
  </si>
  <si>
    <r>
      <t>λ</t>
    </r>
    <r>
      <rPr>
        <vertAlign val="subscript"/>
        <sz val="10"/>
        <color theme="1"/>
        <rFont val="Calibri Light"/>
        <family val="2"/>
        <scheme val="major"/>
      </rPr>
      <t>f</t>
    </r>
  </si>
  <si>
    <r>
      <t>λ</t>
    </r>
    <r>
      <rPr>
        <vertAlign val="subscript"/>
        <sz val="10"/>
        <color theme="1"/>
        <rFont val="Calibri Light"/>
        <family val="2"/>
        <scheme val="major"/>
      </rPr>
      <t>w</t>
    </r>
  </si>
  <si>
    <r>
      <t>λ</t>
    </r>
    <r>
      <rPr>
        <vertAlign val="subscript"/>
        <sz val="10"/>
        <color theme="1"/>
        <rFont val="Calibri Light"/>
        <family val="2"/>
        <scheme val="major"/>
      </rPr>
      <t>r</t>
    </r>
  </si>
  <si>
    <t>Material</t>
  </si>
  <si>
    <t>Aço</t>
  </si>
  <si>
    <t>ASTM-A36</t>
  </si>
  <si>
    <t>fy [kN/cm²]</t>
  </si>
  <si>
    <r>
      <t>σ</t>
    </r>
    <r>
      <rPr>
        <vertAlign val="subscript"/>
        <sz val="10"/>
        <color theme="1"/>
        <rFont val="Calibri Light"/>
        <family val="2"/>
      </rPr>
      <t>r</t>
    </r>
    <r>
      <rPr>
        <sz val="10"/>
        <color theme="1"/>
        <rFont val="Calibri Light"/>
        <family val="2"/>
      </rPr>
      <t xml:space="preserve"> [kN/cm²]</t>
    </r>
  </si>
  <si>
    <t>E [kN/cm²]</t>
  </si>
  <si>
    <t>tw [cm]</t>
  </si>
  <si>
    <t>h [cm]</t>
  </si>
  <si>
    <t>Aw [cm²]</t>
  </si>
  <si>
    <t>Zx [cm³]</t>
  </si>
  <si>
    <t>Wx [cm³]</t>
  </si>
  <si>
    <t>Carregamento</t>
  </si>
  <si>
    <t>Nsk [kN]</t>
  </si>
  <si>
    <t>Msk [kNcm]</t>
  </si>
  <si>
    <r>
      <t>γ</t>
    </r>
    <r>
      <rPr>
        <vertAlign val="subscript"/>
        <sz val="10"/>
        <color theme="1"/>
        <rFont val="Calibri Light"/>
        <family val="2"/>
        <scheme val="major"/>
      </rPr>
      <t>g</t>
    </r>
  </si>
  <si>
    <t>Cb</t>
  </si>
  <si>
    <t>Seção transversal</t>
  </si>
  <si>
    <t>Outras informações</t>
  </si>
  <si>
    <t>rx [cm]</t>
  </si>
  <si>
    <t>ry [cm]</t>
  </si>
  <si>
    <t>Vsk [kN]</t>
  </si>
  <si>
    <t>Verificação para Força Cortante</t>
  </si>
  <si>
    <r>
      <t>λ</t>
    </r>
    <r>
      <rPr>
        <vertAlign val="subscript"/>
        <sz val="9"/>
        <color theme="1"/>
        <rFont val="Calibri Light"/>
        <family val="2"/>
        <scheme val="major"/>
      </rPr>
      <t>p</t>
    </r>
  </si>
  <si>
    <t>kv</t>
  </si>
  <si>
    <r>
      <t>λ</t>
    </r>
    <r>
      <rPr>
        <vertAlign val="subscript"/>
        <sz val="9"/>
        <color theme="1"/>
        <rFont val="Calibri Light"/>
        <family val="2"/>
        <scheme val="major"/>
      </rPr>
      <t>r</t>
    </r>
  </si>
  <si>
    <t>Regime</t>
  </si>
  <si>
    <r>
      <t>λ</t>
    </r>
    <r>
      <rPr>
        <vertAlign val="subscript"/>
        <sz val="10"/>
        <color theme="1"/>
        <rFont val="Calibri Light"/>
        <family val="2"/>
        <scheme val="major"/>
      </rPr>
      <t>w</t>
    </r>
    <r>
      <rPr>
        <sz val="10"/>
        <color theme="1"/>
        <rFont val="Calibri Light"/>
        <family val="2"/>
        <scheme val="major"/>
      </rPr>
      <t xml:space="preserve"> &lt; λ</t>
    </r>
    <r>
      <rPr>
        <vertAlign val="subscript"/>
        <sz val="10"/>
        <color theme="1"/>
        <rFont val="Calibri Light"/>
        <family val="2"/>
        <scheme val="major"/>
      </rPr>
      <t>p</t>
    </r>
  </si>
  <si>
    <t>Vrd [kN]</t>
  </si>
  <si>
    <t>Vrd &gt;= Vsd</t>
  </si>
  <si>
    <t>Verificação para Compressão</t>
  </si>
  <si>
    <t>kc calc.</t>
  </si>
  <si>
    <t>kc adot.</t>
  </si>
  <si>
    <r>
      <t>λ</t>
    </r>
    <r>
      <rPr>
        <vertAlign val="subscript"/>
        <sz val="10"/>
        <color theme="1"/>
        <rFont val="Calibri Light"/>
        <family val="2"/>
        <scheme val="major"/>
      </rPr>
      <t>w,max</t>
    </r>
  </si>
  <si>
    <r>
      <t>λ</t>
    </r>
    <r>
      <rPr>
        <vertAlign val="subscript"/>
        <sz val="10"/>
        <color theme="1"/>
        <rFont val="Calibri Light"/>
        <family val="2"/>
        <scheme val="major"/>
      </rPr>
      <t>f,max</t>
    </r>
  </si>
  <si>
    <r>
      <t>λ</t>
    </r>
    <r>
      <rPr>
        <vertAlign val="subscript"/>
        <sz val="10"/>
        <color theme="1"/>
        <rFont val="Calibri Light"/>
        <family val="2"/>
        <scheme val="major"/>
      </rPr>
      <t>y</t>
    </r>
  </si>
  <si>
    <r>
      <t>λ</t>
    </r>
    <r>
      <rPr>
        <vertAlign val="subscript"/>
        <sz val="10"/>
        <color theme="1"/>
        <rFont val="Calibri Light"/>
        <family val="2"/>
        <scheme val="major"/>
      </rPr>
      <t>x</t>
    </r>
  </si>
  <si>
    <t>ly [cm]</t>
  </si>
  <si>
    <t>lx [cm]</t>
  </si>
  <si>
    <r>
      <t>λ</t>
    </r>
    <r>
      <rPr>
        <vertAlign val="subscript"/>
        <sz val="10"/>
        <color theme="1"/>
        <rFont val="Calibri Light"/>
        <family val="2"/>
      </rPr>
      <t>π</t>
    </r>
  </si>
  <si>
    <r>
      <t>λ</t>
    </r>
    <r>
      <rPr>
        <vertAlign val="subscript"/>
        <sz val="10"/>
        <color theme="1"/>
        <rFont val="Calibri Light"/>
        <family val="2"/>
      </rPr>
      <t>0</t>
    </r>
  </si>
  <si>
    <t>χ</t>
  </si>
  <si>
    <t>Q</t>
  </si>
  <si>
    <t>Nrd [kN]</t>
  </si>
  <si>
    <t>Verificação para Flexão</t>
  </si>
  <si>
    <t>Flambagem Local da Alma</t>
  </si>
  <si>
    <t>Mp [kNcm]</t>
  </si>
  <si>
    <t>Mrd FLA</t>
  </si>
  <si>
    <t>Flambagem Local da Mesa</t>
  </si>
  <si>
    <r>
      <t>λ</t>
    </r>
    <r>
      <rPr>
        <vertAlign val="subscript"/>
        <sz val="10"/>
        <color theme="1"/>
        <rFont val="Calibri Light"/>
        <family val="2"/>
        <scheme val="major"/>
      </rPr>
      <t>f</t>
    </r>
    <r>
      <rPr>
        <sz val="10"/>
        <color theme="1"/>
        <rFont val="Calibri Light"/>
        <family val="2"/>
        <scheme val="major"/>
      </rPr>
      <t xml:space="preserve"> &lt; λ</t>
    </r>
    <r>
      <rPr>
        <vertAlign val="subscript"/>
        <sz val="10"/>
        <color theme="1"/>
        <rFont val="Calibri Light"/>
        <family val="2"/>
        <scheme val="major"/>
      </rPr>
      <t>p</t>
    </r>
  </si>
  <si>
    <t>Mrd FLM</t>
  </si>
  <si>
    <t>Flambagem Lateral com Torção</t>
  </si>
  <si>
    <t>Transição</t>
  </si>
  <si>
    <t>Mrd FLT adot. [kNcm]</t>
  </si>
  <si>
    <t>Mrd FLT calc. [kNcm]</t>
  </si>
  <si>
    <t>Mrd Adotado [kNcm]</t>
  </si>
  <si>
    <t>Expressão de Interação</t>
  </si>
  <si>
    <t>Nsd/Nrd</t>
  </si>
  <si>
    <t>B1</t>
  </si>
  <si>
    <t>Cm</t>
  </si>
  <si>
    <t>Ix [cm4]</t>
  </si>
  <si>
    <t>Ne [kN]</t>
  </si>
  <si>
    <t>Verificação</t>
  </si>
  <si>
    <t>Novo Carregamento</t>
  </si>
  <si>
    <t>Interação</t>
  </si>
  <si>
    <t>Dimensionamento à compressão</t>
  </si>
  <si>
    <t>W 150x13</t>
  </si>
  <si>
    <t>Area [cm²]</t>
  </si>
  <si>
    <t>A [cm²]</t>
  </si>
  <si>
    <t>VS 150x15</t>
  </si>
  <si>
    <t>Massa [kg/m]</t>
  </si>
  <si>
    <t>Atende?</t>
  </si>
  <si>
    <t>VS 200x19</t>
  </si>
  <si>
    <t>λf</t>
  </si>
  <si>
    <t>λw</t>
  </si>
  <si>
    <t>λx</t>
  </si>
  <si>
    <t>λy</t>
  </si>
  <si>
    <t>λπ</t>
  </si>
  <si>
    <t>λ0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</si>
</sst>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0"/>
      <color theme="1"/>
      <name val="Calibri Light"/>
      <family val="2"/>
    </font>
    <font>
      <sz val="10"/>
      <color theme="1"/>
      <name val="Calibri Light"/>
      <family val="2"/>
    </font>
    <font>
      <sz val="11"/>
      <color theme="1"/>
      <name val="Calibri Light"/>
      <family val="2"/>
    </font>
    <font>
      <sz val="10"/>
      <color theme="1"/>
      <name val="Calibri Light"/>
      <family val="2"/>
      <scheme val="major"/>
    </font>
    <font>
      <vertAlign val="subscript"/>
      <sz val="10"/>
      <color theme="1"/>
      <name val="Calibri Light"/>
      <family val="2"/>
      <scheme val="major"/>
    </font>
    <font>
      <vertAlign val="subscript"/>
      <sz val="10"/>
      <color theme="1"/>
      <name val="Calibri Light"/>
      <family val="2"/>
    </font>
    <font>
      <sz val="9"/>
      <color indexed="81"/>
      <name val="Tahoma"/>
      <family val="2"/>
    </font>
    <font>
      <b/>
      <sz val="9"/>
      <color indexed="81"/>
      <name val="Tahoma"/>
      <family val="2"/>
    </font>
    <font>
      <b/>
      <sz val="10"/>
      <color theme="1"/>
      <name val="Calibri Light"/>
      <family val="2"/>
      <scheme val="major"/>
    </font>
    <font>
      <b/>
      <sz val="10"/>
      <color theme="0"/>
      <name val="Calibri Light"/>
      <family val="2"/>
      <scheme val="major"/>
    </font>
    <font>
      <vertAlign val="subscript"/>
      <sz val="9"/>
      <color theme="1"/>
      <name val="Calibri Light"/>
      <family val="2"/>
      <scheme val="major"/>
    </font>
    <font>
      <sz val="10"/>
      <color rgb="FF006100"/>
      <name val="Calibri Light"/>
      <family val="2"/>
    </font>
    <font>
      <sz val="10"/>
      <color rgb="FF9C0006"/>
      <name val="Calibri Light"/>
      <family val="2"/>
    </font>
  </fonts>
  <fills count="6">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rgb="FFC6EFCE"/>
      </patternFill>
    </fill>
    <fill>
      <patternFill patternType="solid">
        <fgColor rgb="FFFFC7CE"/>
      </patternFill>
    </fill>
  </fills>
  <borders count="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2" fillId="4" borderId="0" applyNumberFormat="0" applyBorder="0" applyAlignment="0" applyProtection="0"/>
    <xf numFmtId="0" fontId="13" fillId="5" borderId="0" applyNumberFormat="0" applyBorder="0" applyAlignment="0" applyProtection="0"/>
  </cellStyleXfs>
  <cellXfs count="18">
    <xf numFmtId="0" fontId="0" fillId="0" borderId="0" xfId="0"/>
    <xf numFmtId="0" fontId="0" fillId="0" borderId="0" xfId="0" applyFont="1"/>
    <xf numFmtId="0" fontId="4" fillId="0" borderId="0" xfId="0" applyFont="1"/>
    <xf numFmtId="0" fontId="9" fillId="0" borderId="0" xfId="0" applyFont="1"/>
    <xf numFmtId="0" fontId="10" fillId="3" borderId="1" xfId="0" applyFont="1" applyFill="1" applyBorder="1"/>
    <xf numFmtId="0" fontId="10" fillId="3" borderId="2" xfId="0" applyFont="1" applyFill="1" applyBorder="1"/>
    <xf numFmtId="0" fontId="4" fillId="2" borderId="3" xfId="0" applyFont="1" applyFill="1" applyBorder="1"/>
    <xf numFmtId="0" fontId="4" fillId="0" borderId="4" xfId="0" applyFont="1" applyBorder="1"/>
    <xf numFmtId="0" fontId="4" fillId="2" borderId="5" xfId="0" applyFont="1" applyFill="1" applyBorder="1"/>
    <xf numFmtId="0" fontId="4" fillId="0" borderId="6" xfId="0" applyFont="1" applyBorder="1"/>
    <xf numFmtId="0" fontId="2" fillId="2" borderId="3" xfId="0" applyFont="1" applyFill="1" applyBorder="1"/>
    <xf numFmtId="2" fontId="4" fillId="0" borderId="0" xfId="0" applyNumberFormat="1" applyFont="1"/>
    <xf numFmtId="164" fontId="4" fillId="0" borderId="0" xfId="0" applyNumberFormat="1" applyFont="1"/>
    <xf numFmtId="0" fontId="3" fillId="0" borderId="0" xfId="0" applyFont="1"/>
    <xf numFmtId="0" fontId="9" fillId="0" borderId="0" xfId="0" applyFont="1" applyAlignment="1">
      <alignment horizontal="left" indent="1"/>
    </xf>
    <xf numFmtId="0" fontId="4" fillId="0" borderId="0" xfId="0" applyFont="1" applyAlignment="1">
      <alignment horizontal="left" indent="1"/>
    </xf>
    <xf numFmtId="0" fontId="12" fillId="4" borderId="0" xfId="1"/>
    <xf numFmtId="0" fontId="13" fillId="5" borderId="0" xfId="2"/>
  </cellXfs>
  <cellStyles count="3">
    <cellStyle name="Bad" xfId="2" builtinId="27"/>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07/relationships/hdphoto" Target="../media/hdphoto1.wdp"/><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0</xdr:col>
      <xdr:colOff>609599</xdr:colOff>
      <xdr:row>1</xdr:row>
      <xdr:rowOff>0</xdr:rowOff>
    </xdr:from>
    <xdr:to>
      <xdr:col>11</xdr:col>
      <xdr:colOff>600074</xdr:colOff>
      <xdr:row>29</xdr:row>
      <xdr:rowOff>180976</xdr:rowOff>
    </xdr:to>
    <xdr:sp macro="" textlink="">
      <xdr:nvSpPr>
        <xdr:cNvPr id="2" name="TextBox 1">
          <a:extLst>
            <a:ext uri="{FF2B5EF4-FFF2-40B4-BE49-F238E27FC236}">
              <a16:creationId xmlns:a16="http://schemas.microsoft.com/office/drawing/2014/main" id="{C4CC5A01-7D79-40F7-8E55-D15C41AF15C2}"/>
            </a:ext>
          </a:extLst>
        </xdr:cNvPr>
        <xdr:cNvSpPr txBox="1"/>
      </xdr:nvSpPr>
      <xdr:spPr>
        <a:xfrm>
          <a:off x="609599" y="190500"/>
          <a:ext cx="6696075" cy="5514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pt-BR" sz="1100" b="1">
              <a:solidFill>
                <a:schemeClr val="dk1"/>
              </a:solidFill>
              <a:effectLst/>
              <a:latin typeface="+mj-lt"/>
              <a:ea typeface="+mn-ea"/>
              <a:cs typeface="+mn-cs"/>
            </a:rPr>
            <a:t>PEF3402</a:t>
          </a:r>
          <a:r>
            <a:rPr lang="pt-BR" sz="1100" b="1" baseline="0">
              <a:solidFill>
                <a:schemeClr val="dk1"/>
              </a:solidFill>
              <a:effectLst/>
              <a:latin typeface="+mj-lt"/>
              <a:ea typeface="+mn-ea"/>
              <a:cs typeface="+mn-cs"/>
            </a:rPr>
            <a:t> - Estruturas de Aço - 2ª Semestre de 2018 - Exercício 4 versão alternativa</a:t>
          </a:r>
          <a:endParaRPr lang="pt-BR" sz="1100" b="1">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pt-BR" sz="110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pt-BR" sz="1100">
              <a:solidFill>
                <a:schemeClr val="dk1"/>
              </a:solidFill>
              <a:effectLst/>
              <a:latin typeface="+mj-lt"/>
              <a:ea typeface="+mn-ea"/>
              <a:cs typeface="+mn-cs"/>
            </a:rPr>
            <a:t>A estrutura indicada abaixo servirá de suporte a um reservatório de água cujo peso total (cheio) é de 400 kN. Na viga V6, haverá uma monovia com capacidade de carga vertical de 50 kN, e força horizontal de aceleração e frenagem de 10 kN. Nessas condições, e considerando as observações mais abaixo, pedem-se:</a:t>
          </a:r>
        </a:p>
        <a:p>
          <a:pPr marL="0" marR="0" lvl="0" indent="0" defTabSz="914400" eaLnBrk="1" fontAlgn="auto" latinLnBrk="0" hangingPunct="1">
            <a:lnSpc>
              <a:spcPct val="100000"/>
            </a:lnSpc>
            <a:spcBef>
              <a:spcPts val="0"/>
            </a:spcBef>
            <a:spcAft>
              <a:spcPts val="0"/>
            </a:spcAft>
            <a:buClrTx/>
            <a:buSzTx/>
            <a:buFontTx/>
            <a:buNone/>
            <a:tabLst/>
            <a:defRPr/>
          </a:pPr>
          <a:endParaRPr lang="pt-BR" sz="110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pt-BR" sz="1100">
              <a:solidFill>
                <a:schemeClr val="dk1"/>
              </a:solidFill>
              <a:effectLst/>
              <a:latin typeface="+mj-lt"/>
              <a:ea typeface="+mn-ea"/>
              <a:cs typeface="+mn-cs"/>
            </a:rPr>
            <a:t>1. Analisar a estrutura e propor travementos,</a:t>
          </a:r>
          <a:r>
            <a:rPr lang="pt-BR" sz="1100" baseline="0">
              <a:solidFill>
                <a:schemeClr val="dk1"/>
              </a:solidFill>
              <a:effectLst/>
              <a:latin typeface="+mj-lt"/>
              <a:ea typeface="+mn-ea"/>
              <a:cs typeface="+mn-cs"/>
            </a:rPr>
            <a:t> caso necessário, justificando-os.</a:t>
          </a:r>
        </a:p>
        <a:p>
          <a:pPr marL="0" marR="0" lvl="0" indent="0" defTabSz="914400" eaLnBrk="1" fontAlgn="auto" latinLnBrk="0" hangingPunct="1">
            <a:lnSpc>
              <a:spcPct val="100000"/>
            </a:lnSpc>
            <a:spcBef>
              <a:spcPts val="0"/>
            </a:spcBef>
            <a:spcAft>
              <a:spcPts val="0"/>
            </a:spcAft>
            <a:buClrTx/>
            <a:buSzTx/>
            <a:buFontTx/>
            <a:buNone/>
            <a:tabLst/>
            <a:defRPr/>
          </a:pPr>
          <a:endParaRPr lang="pt-BR" sz="1100" baseline="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pt-BR" sz="1100" baseline="0">
              <a:solidFill>
                <a:schemeClr val="dk1"/>
              </a:solidFill>
              <a:effectLst/>
              <a:latin typeface="+mj-lt"/>
              <a:ea typeface="+mn-ea"/>
              <a:cs typeface="+mn-cs"/>
            </a:rPr>
            <a:t>2. Verificar se o perfil CS 200x61 (aço ASTM A-36) é adequado para uso nos pilares P1=P2.</a:t>
          </a:r>
        </a:p>
        <a:p>
          <a:pPr marL="0" marR="0" lvl="0" indent="0" defTabSz="914400" eaLnBrk="1" fontAlgn="auto" latinLnBrk="0" hangingPunct="1">
            <a:lnSpc>
              <a:spcPct val="100000"/>
            </a:lnSpc>
            <a:spcBef>
              <a:spcPts val="0"/>
            </a:spcBef>
            <a:spcAft>
              <a:spcPts val="0"/>
            </a:spcAft>
            <a:buClrTx/>
            <a:buSzTx/>
            <a:buFontTx/>
            <a:buNone/>
            <a:tabLst/>
            <a:defRPr/>
          </a:pPr>
          <a:endParaRPr lang="pt-BR" sz="1100" baseline="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pt-BR" sz="1100" baseline="0">
              <a:solidFill>
                <a:schemeClr val="dk1"/>
              </a:solidFill>
              <a:effectLst/>
              <a:latin typeface="+mj-lt"/>
              <a:ea typeface="+mn-ea"/>
              <a:cs typeface="+mn-cs"/>
            </a:rPr>
            <a:t>3. Se a capacidade de carga vertical da monovia for aumentada para 150 kN, será possível adotar o perfil CS 200x61 para esses pilares? Em caso negativo, proponha uma solução para que o seja.</a:t>
          </a:r>
        </a:p>
        <a:p>
          <a:pPr marL="0" marR="0" lvl="0" indent="0" defTabSz="914400" eaLnBrk="1" fontAlgn="auto" latinLnBrk="0" hangingPunct="1">
            <a:lnSpc>
              <a:spcPct val="100000"/>
            </a:lnSpc>
            <a:spcBef>
              <a:spcPts val="0"/>
            </a:spcBef>
            <a:spcAft>
              <a:spcPts val="0"/>
            </a:spcAft>
            <a:buClrTx/>
            <a:buSzTx/>
            <a:buFontTx/>
            <a:buNone/>
            <a:tabLst/>
            <a:defRPr/>
          </a:pPr>
          <a:endParaRPr lang="pt-BR" sz="1100" baseline="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pt-BR" sz="1100" b="1" baseline="0">
              <a:solidFill>
                <a:schemeClr val="dk1"/>
              </a:solidFill>
              <a:effectLst/>
              <a:latin typeface="+mj-lt"/>
              <a:ea typeface="+mn-ea"/>
              <a:cs typeface="+mn-cs"/>
            </a:rPr>
            <a:t>Observações:</a:t>
          </a:r>
        </a:p>
        <a:p>
          <a:pPr marL="0" marR="0" lvl="0" indent="0" defTabSz="914400" eaLnBrk="1" fontAlgn="auto" latinLnBrk="0" hangingPunct="1">
            <a:lnSpc>
              <a:spcPct val="100000"/>
            </a:lnSpc>
            <a:spcBef>
              <a:spcPts val="0"/>
            </a:spcBef>
            <a:spcAft>
              <a:spcPts val="0"/>
            </a:spcAft>
            <a:buClrTx/>
            <a:buSzTx/>
            <a:buFontTx/>
            <a:buNone/>
            <a:tabLst/>
            <a:defRPr/>
          </a:pPr>
          <a:endParaRPr lang="pt-BR" sz="1100" b="1" baseline="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pt-BR" sz="1100" b="1" baseline="0">
              <a:solidFill>
                <a:schemeClr val="dk1"/>
              </a:solidFill>
              <a:effectLst/>
              <a:latin typeface="+mj-lt"/>
              <a:ea typeface="+mn-ea"/>
              <a:cs typeface="+mn-cs"/>
            </a:rPr>
            <a:t>- </a:t>
          </a:r>
          <a:r>
            <a:rPr lang="pt-BR" sz="1100" b="0" baseline="0">
              <a:solidFill>
                <a:schemeClr val="dk1"/>
              </a:solidFill>
              <a:effectLst/>
              <a:latin typeface="+mj-lt"/>
              <a:ea typeface="+mn-ea"/>
              <a:cs typeface="+mn-cs"/>
            </a:rPr>
            <a:t>Todas as ligações são articuladas, inclusive aquelas à estrutura infinitamente rígida e as das bases dos pilares na fundação.</a:t>
          </a:r>
        </a:p>
        <a:p>
          <a:pPr marL="0" marR="0" lvl="0" indent="0" defTabSz="914400" eaLnBrk="1" fontAlgn="auto" latinLnBrk="0" hangingPunct="1">
            <a:lnSpc>
              <a:spcPct val="100000"/>
            </a:lnSpc>
            <a:spcBef>
              <a:spcPts val="0"/>
            </a:spcBef>
            <a:spcAft>
              <a:spcPts val="0"/>
            </a:spcAft>
            <a:buClrTx/>
            <a:buSzTx/>
            <a:buFontTx/>
            <a:buNone/>
            <a:tabLst/>
            <a:defRPr/>
          </a:pPr>
          <a:endParaRPr lang="pt-BR" sz="1100" b="1" baseline="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pt-BR" sz="1100" b="1" baseline="0">
              <a:solidFill>
                <a:schemeClr val="dk1"/>
              </a:solidFill>
              <a:effectLst/>
              <a:latin typeface="+mj-lt"/>
              <a:ea typeface="+mn-ea"/>
              <a:cs typeface="+mn-cs"/>
            </a:rPr>
            <a:t>-</a:t>
          </a:r>
          <a:r>
            <a:rPr lang="pt-BR" sz="1100" b="0" baseline="0">
              <a:solidFill>
                <a:schemeClr val="dk1"/>
              </a:solidFill>
              <a:effectLst/>
              <a:latin typeface="+mj-lt"/>
              <a:ea typeface="+mn-ea"/>
              <a:cs typeface="+mn-cs"/>
            </a:rPr>
            <a:t> Não é permitido criar novas fundações e nem prejudicar as fachadas ou a passagem sob o reservatório.</a:t>
          </a:r>
        </a:p>
        <a:p>
          <a:pPr marL="0" marR="0" lvl="0" indent="0" defTabSz="914400" eaLnBrk="1" fontAlgn="auto" latinLnBrk="0" hangingPunct="1">
            <a:lnSpc>
              <a:spcPct val="100000"/>
            </a:lnSpc>
            <a:spcBef>
              <a:spcPts val="0"/>
            </a:spcBef>
            <a:spcAft>
              <a:spcPts val="0"/>
            </a:spcAft>
            <a:buClrTx/>
            <a:buSzTx/>
            <a:buFontTx/>
            <a:buNone/>
            <a:tabLst/>
            <a:defRPr/>
          </a:pPr>
          <a:endParaRPr lang="pt-BR" sz="1100" b="1" baseline="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pt-BR" sz="1100" b="1" baseline="0">
              <a:solidFill>
                <a:schemeClr val="dk1"/>
              </a:solidFill>
              <a:effectLst/>
              <a:latin typeface="+mj-lt"/>
              <a:ea typeface="+mn-ea"/>
              <a:cs typeface="+mn-cs"/>
            </a:rPr>
            <a:t>-</a:t>
          </a:r>
          <a:r>
            <a:rPr lang="pt-BR" sz="1100" b="0" baseline="0">
              <a:solidFill>
                <a:schemeClr val="dk1"/>
              </a:solidFill>
              <a:effectLst/>
              <a:latin typeface="+mj-lt"/>
              <a:ea typeface="+mn-ea"/>
              <a:cs typeface="+mn-cs"/>
            </a:rPr>
            <a:t> O peso próprio da estrutura de aço pode ser desprezado frente aos demais carregamentos.</a:t>
          </a:r>
        </a:p>
        <a:p>
          <a:pPr marL="0" marR="0" lvl="0" indent="0" defTabSz="914400" eaLnBrk="1" fontAlgn="auto" latinLnBrk="0" hangingPunct="1">
            <a:lnSpc>
              <a:spcPct val="100000"/>
            </a:lnSpc>
            <a:spcBef>
              <a:spcPts val="0"/>
            </a:spcBef>
            <a:spcAft>
              <a:spcPts val="0"/>
            </a:spcAft>
            <a:buClrTx/>
            <a:buSzTx/>
            <a:buFontTx/>
            <a:buNone/>
            <a:tabLst/>
            <a:defRPr/>
          </a:pPr>
          <a:endParaRPr lang="pt-BR" sz="1100" b="0" baseline="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pt-BR" sz="1100" b="0" baseline="0">
              <a:solidFill>
                <a:schemeClr val="dk1"/>
              </a:solidFill>
              <a:effectLst/>
              <a:latin typeface="+mj-lt"/>
              <a:ea typeface="+mn-ea"/>
              <a:cs typeface="+mn-cs"/>
            </a:rPr>
            <a:t>- Admitir que a estrutura é de pequena deslocabilidade (B</a:t>
          </a:r>
          <a:r>
            <a:rPr lang="pt-BR" sz="1100" b="0" baseline="-25000">
              <a:solidFill>
                <a:schemeClr val="dk1"/>
              </a:solidFill>
              <a:effectLst/>
              <a:latin typeface="+mj-lt"/>
              <a:ea typeface="+mn-ea"/>
              <a:cs typeface="+mn-cs"/>
            </a:rPr>
            <a:t>2</a:t>
          </a:r>
          <a:r>
            <a:rPr lang="pt-BR" sz="1100" b="0" baseline="0">
              <a:solidFill>
                <a:schemeClr val="dk1"/>
              </a:solidFill>
              <a:effectLst/>
              <a:latin typeface="+mj-lt"/>
              <a:ea typeface="+mn-ea"/>
              <a:cs typeface="+mn-cs"/>
            </a:rPr>
            <a:t> </a:t>
          </a:r>
          <a:r>
            <a:rPr lang="pt-BR" sz="1100">
              <a:solidFill>
                <a:schemeClr val="dk1"/>
              </a:solidFill>
              <a:effectLst/>
              <a:latin typeface="+mn-lt"/>
              <a:ea typeface="+mn-ea"/>
              <a:cs typeface="+mn-cs"/>
            </a:rPr>
            <a:t>≤ 1,1).</a:t>
          </a:r>
        </a:p>
        <a:p>
          <a:pPr marL="0" marR="0" lvl="0" indent="0" defTabSz="914400" eaLnBrk="1" fontAlgn="auto" latinLnBrk="0" hangingPunct="1">
            <a:lnSpc>
              <a:spcPct val="100000"/>
            </a:lnSpc>
            <a:spcBef>
              <a:spcPts val="0"/>
            </a:spcBef>
            <a:spcAft>
              <a:spcPts val="0"/>
            </a:spcAft>
            <a:buClrTx/>
            <a:buSzTx/>
            <a:buFontTx/>
            <a:buNone/>
            <a:tabLst/>
            <a:defRPr/>
          </a:pPr>
          <a:endParaRPr lang="pt-BR" sz="1100" b="0" baseline="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pt-BR" sz="1100" b="0" baseline="0">
              <a:solidFill>
                <a:schemeClr val="dk1"/>
              </a:solidFill>
              <a:effectLst/>
              <a:latin typeface="+mj-lt"/>
              <a:ea typeface="+mn-ea"/>
              <a:cs typeface="+mn-cs"/>
            </a:rPr>
            <a:t>- Excepcionalmente, os efeitos das não linearidades geométricas podem ser considerados sem que se tenha que considerar forças nocionais e nem dividir a estrutura em "nt" e "lt": basta majorar os momentos fletores por meio do coeficiente B</a:t>
          </a:r>
          <a:r>
            <a:rPr lang="pt-BR" sz="1100" b="0" baseline="-25000">
              <a:solidFill>
                <a:schemeClr val="dk1"/>
              </a:solidFill>
              <a:effectLst/>
              <a:latin typeface="+mj-lt"/>
              <a:ea typeface="+mn-ea"/>
              <a:cs typeface="+mn-cs"/>
            </a:rPr>
            <a:t>1</a:t>
          </a:r>
          <a:r>
            <a:rPr lang="pt-BR" sz="1100" b="0" baseline="0">
              <a:solidFill>
                <a:schemeClr val="dk1"/>
              </a:solidFill>
              <a:effectLst/>
              <a:latin typeface="+mj-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pt-BR" sz="1100" b="0" baseline="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pt-BR" sz="1100" b="0" baseline="0">
              <a:solidFill>
                <a:schemeClr val="dk1"/>
              </a:solidFill>
              <a:effectLst/>
              <a:latin typeface="+mj-lt"/>
              <a:ea typeface="+mn-ea"/>
              <a:cs typeface="+mn-cs"/>
            </a:rPr>
            <a:t>- Excepcionalmente, não é necessário verificar os deslocamentos (flechas).</a:t>
          </a:r>
        </a:p>
        <a:p>
          <a:pPr marL="0" marR="0" lvl="0" indent="0" defTabSz="914400" eaLnBrk="1" fontAlgn="auto" latinLnBrk="0" hangingPunct="1">
            <a:lnSpc>
              <a:spcPct val="100000"/>
            </a:lnSpc>
            <a:spcBef>
              <a:spcPts val="0"/>
            </a:spcBef>
            <a:spcAft>
              <a:spcPts val="0"/>
            </a:spcAft>
            <a:buClrTx/>
            <a:buSzTx/>
            <a:buFontTx/>
            <a:buNone/>
            <a:tabLst/>
            <a:defRPr/>
          </a:pPr>
          <a:endParaRPr lang="pt-BR" sz="1100" b="0" baseline="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pt-BR" sz="1100" b="0" baseline="0">
              <a:solidFill>
                <a:schemeClr val="dk1"/>
              </a:solidFill>
              <a:effectLst/>
              <a:latin typeface="+mj-lt"/>
              <a:ea typeface="+mn-ea"/>
              <a:cs typeface="+mn-cs"/>
            </a:rPr>
            <a:t>- Somente serão aceitos soluções e dimensionamentos econômicos.</a:t>
          </a:r>
        </a:p>
        <a:p>
          <a:pPr marL="0" marR="0" lvl="0" indent="0" defTabSz="914400" eaLnBrk="1" fontAlgn="auto" latinLnBrk="0" hangingPunct="1">
            <a:lnSpc>
              <a:spcPct val="100000"/>
            </a:lnSpc>
            <a:spcBef>
              <a:spcPts val="0"/>
            </a:spcBef>
            <a:spcAft>
              <a:spcPts val="0"/>
            </a:spcAft>
            <a:buClrTx/>
            <a:buSzTx/>
            <a:buFontTx/>
            <a:buNone/>
            <a:tabLst/>
            <a:defRPr/>
          </a:pPr>
          <a:endParaRPr lang="pt-BR" sz="1100" b="1">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pt-BR" sz="1100" b="1">
            <a:solidFill>
              <a:schemeClr val="dk1"/>
            </a:solidFill>
            <a:effectLst/>
            <a:latin typeface="+mj-lt"/>
            <a:ea typeface="+mn-ea"/>
            <a:cs typeface="+mn-cs"/>
          </a:endParaRPr>
        </a:p>
      </xdr:txBody>
    </xdr:sp>
    <xdr:clientData/>
  </xdr:twoCellAnchor>
  <xdr:twoCellAnchor editAs="oneCell">
    <xdr:from>
      <xdr:col>2</xdr:col>
      <xdr:colOff>266700</xdr:colOff>
      <xdr:row>29</xdr:row>
      <xdr:rowOff>142875</xdr:rowOff>
    </xdr:from>
    <xdr:to>
      <xdr:col>10</xdr:col>
      <xdr:colOff>561329</xdr:colOff>
      <xdr:row>57</xdr:row>
      <xdr:rowOff>56494</xdr:rowOff>
    </xdr:to>
    <xdr:pic>
      <xdr:nvPicPr>
        <xdr:cNvPr id="3" name="Picture 2">
          <a:extLst>
            <a:ext uri="{FF2B5EF4-FFF2-40B4-BE49-F238E27FC236}">
              <a16:creationId xmlns:a16="http://schemas.microsoft.com/office/drawing/2014/main" id="{120CF718-BE3B-4857-97AB-D625D5661125}"/>
            </a:ext>
          </a:extLst>
        </xdr:cNvPr>
        <xdr:cNvPicPr>
          <a:picLocks noChangeAspect="1"/>
        </xdr:cNvPicPr>
      </xdr:nvPicPr>
      <xdr:blipFill>
        <a:blip xmlns:r="http://schemas.openxmlformats.org/officeDocument/2006/relationships" r:embed="rId1"/>
        <a:stretch>
          <a:fillRect/>
        </a:stretch>
      </xdr:blipFill>
      <xdr:spPr>
        <a:xfrm>
          <a:off x="1485900" y="5667375"/>
          <a:ext cx="5171429" cy="5247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95250</xdr:colOff>
      <xdr:row>13</xdr:row>
      <xdr:rowOff>95250</xdr:rowOff>
    </xdr:from>
    <xdr:to>
      <xdr:col>9</xdr:col>
      <xdr:colOff>513840</xdr:colOff>
      <xdr:row>27</xdr:row>
      <xdr:rowOff>94917</xdr:rowOff>
    </xdr:to>
    <xdr:pic>
      <xdr:nvPicPr>
        <xdr:cNvPr id="3" name="Picture 2">
          <a:extLst>
            <a:ext uri="{FF2B5EF4-FFF2-40B4-BE49-F238E27FC236}">
              <a16:creationId xmlns:a16="http://schemas.microsoft.com/office/drawing/2014/main" id="{E8ECD511-FA65-4A47-8BEF-6732FB7F6DD2}"/>
            </a:ext>
          </a:extLst>
        </xdr:cNvPr>
        <xdr:cNvPicPr>
          <a:picLocks noChangeAspect="1"/>
        </xdr:cNvPicPr>
      </xdr:nvPicPr>
      <xdr:blipFill>
        <a:blip xmlns:r="http://schemas.openxmlformats.org/officeDocument/2006/relationships" r:embed="rId1">
          <a:grayscl/>
          <a:extLst>
            <a:ext uri="{BEBA8EAE-BF5A-486C-A8C5-ECC9F3942E4B}">
              <a14:imgProps xmlns:a14="http://schemas.microsoft.com/office/drawing/2010/main">
                <a14:imgLayer r:embed="rId2">
                  <a14:imgEffect>
                    <a14:brightnessContrast bright="40000" contrast="-20000"/>
                  </a14:imgEffect>
                </a14:imgLayer>
              </a14:imgProps>
            </a:ext>
          </a:extLst>
        </a:blip>
        <a:stretch>
          <a:fillRect/>
        </a:stretch>
      </xdr:blipFill>
      <xdr:spPr>
        <a:xfrm>
          <a:off x="1924050" y="2571750"/>
          <a:ext cx="4076190" cy="2666667"/>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xdr:from>
      <xdr:col>2</xdr:col>
      <xdr:colOff>9525</xdr:colOff>
      <xdr:row>2</xdr:row>
      <xdr:rowOff>0</xdr:rowOff>
    </xdr:from>
    <xdr:to>
      <xdr:col>10</xdr:col>
      <xdr:colOff>600074</xdr:colOff>
      <xdr:row>12</xdr:row>
      <xdr:rowOff>171450</xdr:rowOff>
    </xdr:to>
    <xdr:sp macro="" textlink="">
      <xdr:nvSpPr>
        <xdr:cNvPr id="4" name="TextBox 3">
          <a:extLst>
            <a:ext uri="{FF2B5EF4-FFF2-40B4-BE49-F238E27FC236}">
              <a16:creationId xmlns:a16="http://schemas.microsoft.com/office/drawing/2014/main" id="{B15BE501-DB8A-4C2D-A550-5CC35B44FF2C}"/>
            </a:ext>
          </a:extLst>
        </xdr:cNvPr>
        <xdr:cNvSpPr txBox="1"/>
      </xdr:nvSpPr>
      <xdr:spPr>
        <a:xfrm>
          <a:off x="1228725" y="381000"/>
          <a:ext cx="5467349" cy="2076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solidFill>
                <a:schemeClr val="dk1"/>
              </a:solidFill>
              <a:effectLst/>
              <a:latin typeface="+mj-lt"/>
              <a:ea typeface="+mn-ea"/>
              <a:cs typeface="+mn-cs"/>
            </a:rPr>
            <a:t>1. Analisar a estrutura e propor travementos,</a:t>
          </a:r>
          <a:r>
            <a:rPr lang="pt-BR" sz="1000" b="1" baseline="0">
              <a:solidFill>
                <a:schemeClr val="dk1"/>
              </a:solidFill>
              <a:effectLst/>
              <a:latin typeface="+mj-lt"/>
              <a:ea typeface="+mn-ea"/>
              <a:cs typeface="+mn-cs"/>
            </a:rPr>
            <a:t> caso necessário, justificando-os.</a:t>
          </a:r>
        </a:p>
        <a:p>
          <a:endParaRPr lang="pt-BR" sz="1000" b="1" baseline="0">
            <a:solidFill>
              <a:schemeClr val="dk1"/>
            </a:solidFill>
            <a:effectLst/>
            <a:latin typeface="+mj-lt"/>
            <a:ea typeface="+mn-ea"/>
            <a:cs typeface="+mn-cs"/>
          </a:endParaRPr>
        </a:p>
        <a:p>
          <a:r>
            <a:rPr lang="pt-BR" sz="1000" b="0" baseline="0">
              <a:solidFill>
                <a:schemeClr val="dk1"/>
              </a:solidFill>
              <a:effectLst/>
              <a:latin typeface="+mj-lt"/>
              <a:ea typeface="+mn-ea"/>
              <a:cs typeface="+mn-cs"/>
            </a:rPr>
            <a:t>As três figuras presentes no enunciado representam a Planta, Vista Frontal e Corte Central da estrutura em questão.</a:t>
          </a:r>
        </a:p>
        <a:p>
          <a:endParaRPr lang="pt-BR" sz="1000" b="0" baseline="0">
            <a:solidFill>
              <a:schemeClr val="dk1"/>
            </a:solidFill>
            <a:effectLst/>
            <a:latin typeface="+mj-lt"/>
            <a:ea typeface="+mn-ea"/>
            <a:cs typeface="+mn-cs"/>
          </a:endParaRPr>
        </a:p>
        <a:p>
          <a:r>
            <a:rPr lang="pt-BR" sz="1000" b="0" baseline="0">
              <a:solidFill>
                <a:schemeClr val="dk1"/>
              </a:solidFill>
              <a:effectLst/>
              <a:latin typeface="+mj-lt"/>
              <a:ea typeface="+mn-ea"/>
              <a:cs typeface="+mn-cs"/>
            </a:rPr>
            <a:t>A partir do desenho deve-se buscar entender a disposição tridimensional da estrutura, de modo a avaliar se, com seus presentes travamentos, a estrutura se encontra estável ou se seria necessária a adição de novos travamentos.</a:t>
          </a:r>
        </a:p>
        <a:p>
          <a:endParaRPr lang="pt-BR" sz="1000" b="0" baseline="0">
            <a:solidFill>
              <a:schemeClr val="dk1"/>
            </a:solidFill>
            <a:effectLst/>
            <a:latin typeface="+mj-lt"/>
            <a:ea typeface="+mn-ea"/>
            <a:cs typeface="+mn-cs"/>
          </a:endParaRPr>
        </a:p>
        <a:p>
          <a:r>
            <a:rPr lang="pt-BR" sz="1000" b="0" baseline="0">
              <a:solidFill>
                <a:schemeClr val="dk1"/>
              </a:solidFill>
              <a:effectLst/>
              <a:latin typeface="+mj-lt"/>
              <a:ea typeface="+mn-ea"/>
              <a:cs typeface="+mn-cs"/>
            </a:rPr>
            <a:t>A geometria apresentada nos desenhos do enunciado, junto com a primeira observação permite a elaboração de um esquema estático da estrutura como um todo, como representado no desenho a seguir:</a:t>
          </a:r>
          <a:endParaRPr lang="pt-BR" sz="1000" b="0">
            <a:latin typeface="+mj-lt"/>
          </a:endParaRPr>
        </a:p>
      </xdr:txBody>
    </xdr:sp>
    <xdr:clientData/>
  </xdr:twoCellAnchor>
  <xdr:twoCellAnchor>
    <xdr:from>
      <xdr:col>2</xdr:col>
      <xdr:colOff>9525</xdr:colOff>
      <xdr:row>28</xdr:row>
      <xdr:rowOff>9524</xdr:rowOff>
    </xdr:from>
    <xdr:to>
      <xdr:col>10</xdr:col>
      <xdr:colOff>600075</xdr:colOff>
      <xdr:row>70</xdr:row>
      <xdr:rowOff>95249</xdr:rowOff>
    </xdr:to>
    <xdr:sp macro="" textlink="">
      <xdr:nvSpPr>
        <xdr:cNvPr id="5" name="TextBox 4">
          <a:extLst>
            <a:ext uri="{FF2B5EF4-FFF2-40B4-BE49-F238E27FC236}">
              <a16:creationId xmlns:a16="http://schemas.microsoft.com/office/drawing/2014/main" id="{54AC5C70-CD95-4CD8-9C33-085B90B10C94}"/>
            </a:ext>
          </a:extLst>
        </xdr:cNvPr>
        <xdr:cNvSpPr txBox="1"/>
      </xdr:nvSpPr>
      <xdr:spPr>
        <a:xfrm>
          <a:off x="1228725" y="5343524"/>
          <a:ext cx="5467350" cy="808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baseline="0">
              <a:latin typeface="+mj-lt"/>
            </a:rPr>
            <a:t>Esforços horizontais na direção das vigas V1 a V4</a:t>
          </a:r>
        </a:p>
        <a:p>
          <a:endParaRPr lang="pt-BR" sz="1000" baseline="0">
            <a:latin typeface="+mj-lt"/>
          </a:endParaRPr>
        </a:p>
        <a:p>
          <a:r>
            <a:rPr lang="pt-BR" sz="1000" baseline="0">
              <a:latin typeface="+mj-lt"/>
            </a:rPr>
            <a:t>Para forças na mesma direção das vigas V1 a 4 podemos ver que a estrutura simplesmente transfere o esforço axialmente através destas mesmas vigas.</a:t>
          </a:r>
        </a:p>
        <a:p>
          <a:endParaRPr lang="pt-BR" sz="1000" baseline="0">
            <a:latin typeface="+mj-lt"/>
          </a:endParaRPr>
        </a:p>
        <a:p>
          <a:r>
            <a:rPr lang="pt-BR" sz="1000" b="1" baseline="0">
              <a:latin typeface="+mj-lt"/>
            </a:rPr>
            <a:t>Esforços horizontais na direção das vigas V5 e V6 </a:t>
          </a:r>
        </a:p>
        <a:p>
          <a:endParaRPr lang="pt-BR" sz="1000" b="1" baseline="0">
            <a:latin typeface="+mj-lt"/>
          </a:endParaRPr>
        </a:p>
        <a:p>
          <a:r>
            <a:rPr lang="pt-BR" sz="1000" b="0" baseline="0">
              <a:latin typeface="+mj-lt"/>
            </a:rPr>
            <a:t>Estes esforços, quando a</a:t>
          </a:r>
          <a:r>
            <a:rPr lang="pt-BR" sz="1000" baseline="0">
              <a:latin typeface="+mj-lt"/>
            </a:rPr>
            <a:t>plicados no topo da estrutura, não tem como caminhar até embaixo. Isso decorre por conta dos nós localizados no topo de ambos os pilares serem pontos deslocáveis.</a:t>
          </a:r>
        </a:p>
        <a:p>
          <a:endParaRPr lang="pt-BR" sz="1000" baseline="0">
            <a:latin typeface="+mj-lt"/>
          </a:endParaRPr>
        </a:p>
        <a:p>
          <a:r>
            <a:rPr lang="pt-BR" sz="1000" baseline="0">
              <a:latin typeface="+mj-lt"/>
            </a:rPr>
            <a:t>O pórtico formado por P1-V5-P2 possui quatro articulações e nenhum travamento que o ligue a pontos fixos, portanto é instável.</a:t>
          </a:r>
        </a:p>
        <a:p>
          <a:endParaRPr lang="pt-BR" sz="1000" baseline="0">
            <a:latin typeface="+mj-lt"/>
          </a:endParaRPr>
        </a:p>
        <a:p>
          <a:r>
            <a:rPr lang="pt-BR" sz="1000" b="1" baseline="0">
              <a:latin typeface="+mj-lt"/>
            </a:rPr>
            <a:t>Esforços verticais</a:t>
          </a:r>
        </a:p>
        <a:p>
          <a:endParaRPr lang="pt-BR" sz="1000" b="1" baseline="0">
            <a:latin typeface="+mj-lt"/>
          </a:endParaRPr>
        </a:p>
        <a:p>
          <a:r>
            <a:rPr lang="pt-BR" sz="1000" b="0" baseline="0">
              <a:latin typeface="+mj-lt"/>
            </a:rPr>
            <a:t>Quaisquer esforços verticais são transferidos diretamente para os pilares, a estrutura rígida, ou ambos.</a:t>
          </a:r>
        </a:p>
        <a:p>
          <a:endParaRPr lang="pt-BR" sz="1000" b="0" baseline="0">
            <a:latin typeface="+mj-lt"/>
          </a:endParaRPr>
        </a:p>
        <a:p>
          <a:r>
            <a:rPr lang="pt-BR" sz="1000" b="0" baseline="0">
              <a:latin typeface="+mj-lt"/>
            </a:rPr>
            <a:t>Pensando o caminhamento das cargas de projeto: </a:t>
          </a:r>
        </a:p>
        <a:p>
          <a:endParaRPr lang="pt-BR" sz="1000" b="0" baseline="0">
            <a:latin typeface="+mj-lt"/>
          </a:endParaRPr>
        </a:p>
        <a:p>
          <a:r>
            <a:rPr lang="pt-BR" sz="1000" b="0" baseline="0">
              <a:latin typeface="+mj-lt"/>
            </a:rPr>
            <a:t>- O peso do reservatório se apoia nas vigas V2 e V3 que estão simplesmente apoiadas de um lado na estrutura rígida, e do outro na viga V5.</a:t>
          </a:r>
        </a:p>
        <a:p>
          <a:endParaRPr lang="pt-BR" sz="1000" b="0" baseline="0">
            <a:latin typeface="+mj-lt"/>
          </a:endParaRPr>
        </a:p>
        <a:p>
          <a:r>
            <a:rPr lang="pt-BR" sz="1000" b="0" baseline="0">
              <a:latin typeface="+mj-lt"/>
            </a:rPr>
            <a:t>- A carga suportada pela monovia é aplicada na viga V6, que se encontra biapoiada nas mãos francesas que, por sua vez, se apoiam no meio dos pilares.</a:t>
          </a:r>
        </a:p>
        <a:p>
          <a:endParaRPr lang="pt-BR" sz="1000" baseline="0">
            <a:latin typeface="+mj-lt"/>
          </a:endParaRPr>
        </a:p>
        <a:p>
          <a:r>
            <a:rPr lang="pt-BR" sz="1000" b="1" baseline="0">
              <a:latin typeface="+mj-lt"/>
            </a:rPr>
            <a:t>Solução para estabilizar a estrutura</a:t>
          </a:r>
        </a:p>
        <a:p>
          <a:endParaRPr lang="pt-BR" sz="1000" baseline="0">
            <a:latin typeface="+mj-lt"/>
          </a:endParaRPr>
        </a:p>
        <a:p>
          <a:r>
            <a:rPr lang="pt-BR" sz="1000" baseline="0">
              <a:latin typeface="+mj-lt"/>
            </a:rPr>
            <a:t>Não podemos colocar um travamento diretamente neste pórtico, ligando o topo à base dos pilares pois a segunda observação não permite atrapalhar as fachadas da estrutura.</a:t>
          </a:r>
        </a:p>
        <a:p>
          <a:endParaRPr lang="pt-BR" sz="1000" baseline="0">
            <a:latin typeface="+mj-lt"/>
          </a:endParaRPr>
        </a:p>
        <a:p>
          <a:r>
            <a:rPr lang="pt-BR" sz="1000" baseline="0">
              <a:latin typeface="+mj-lt"/>
            </a:rPr>
            <a:t>Temos outra solução possível: colocar travamentos horizontais ligando o topo dos pilares à estrutura rígida. Deste modo tornando o topo dos pilares pontos fixos para esforços horizontais.</a:t>
          </a:r>
        </a:p>
        <a:p>
          <a:endParaRPr lang="pt-BR" sz="1000" baseline="0">
            <a:latin typeface="+mj-lt"/>
          </a:endParaRPr>
        </a:p>
        <a:p>
          <a:r>
            <a:rPr lang="pt-BR" sz="1000" baseline="0">
              <a:latin typeface="+mj-lt"/>
            </a:rPr>
            <a:t>É possível uma variedade de soluções que permitam o travamento da estrutura. Pode-se ligar os pilares diretamente através de um travamento ligando os pilares P1 e P2 ao encontro das vigas V4 e V1, respectivamente, com a estrutura rígida, deste modo criando dificuldade de se compatibilizar o travamento com as vigas.</a:t>
          </a:r>
        </a:p>
        <a:p>
          <a:endParaRPr lang="pt-BR" sz="1000" baseline="0">
            <a:latin typeface="+mj-lt"/>
          </a:endParaRPr>
        </a:p>
        <a:p>
          <a:r>
            <a:rPr lang="pt-BR" sz="1000" baseline="0">
              <a:latin typeface="+mj-lt"/>
            </a:rPr>
            <a:t>Alternativamente pode-se pensar em travar os vãos entre as vigas V1 a V4, deste modo travando toda a viga V5 que por sua vez trava os pilares. Se preservarmos a simetria teremos como opções:</a:t>
          </a:r>
          <a:br>
            <a:rPr lang="pt-BR" sz="1000" baseline="0">
              <a:latin typeface="+mj-lt"/>
            </a:rPr>
          </a:br>
          <a:br>
            <a:rPr lang="pt-BR" sz="1000" baseline="0">
              <a:latin typeface="+mj-lt"/>
            </a:rPr>
          </a:br>
          <a:r>
            <a:rPr lang="pt-BR" sz="1000" baseline="0">
              <a:latin typeface="+mj-lt"/>
            </a:rPr>
            <a:t>Travar o tramo cental.</a:t>
          </a:r>
        </a:p>
        <a:p>
          <a:r>
            <a:rPr lang="pt-BR" sz="1000" baseline="0">
              <a:latin typeface="+mj-lt"/>
            </a:rPr>
            <a:t>Travar todos.</a:t>
          </a:r>
        </a:p>
        <a:p>
          <a:r>
            <a:rPr lang="pt-BR" sz="1000" baseline="0">
              <a:latin typeface="+mj-lt"/>
            </a:rPr>
            <a:t>Travar apenas os dois da ponta.</a:t>
          </a:r>
        </a:p>
        <a:p>
          <a:endParaRPr lang="pt-BR" sz="1000" baseline="0">
            <a:latin typeface="+mj-lt"/>
          </a:endParaRPr>
        </a:p>
        <a:p>
          <a:r>
            <a:rPr lang="pt-BR" sz="1000" baseline="0">
              <a:latin typeface="+mj-lt"/>
            </a:rPr>
            <a:t>A primeira e terceira opções tendem a ser mais econômicas que a segunda.</a:t>
          </a:r>
        </a:p>
        <a:p>
          <a:endParaRPr lang="pt-BR" sz="1000" baseline="0">
            <a:latin typeface="+mj-lt"/>
          </a:endParaRPr>
        </a:p>
        <a:p>
          <a:r>
            <a:rPr lang="pt-BR" sz="1000" baseline="0">
              <a:latin typeface="+mj-lt"/>
            </a:rPr>
            <a:t>É importante ressaltar que temos esforços significativos nessa direção. Os esforços decorrentes da aceleração e frenagem da monovia atuam na direção da viga V6. Estes esforços são transferidos para o topo dos pilares através do travamento em X já presente no balanço, no entanto, precisam ser transferidos para pontos fixos. Com os travamentos propostos é possível resolver este problema.</a:t>
          </a:r>
        </a:p>
      </xdr:txBody>
    </xdr:sp>
    <xdr:clientData/>
  </xdr:twoCellAnchor>
  <xdr:twoCellAnchor editAs="oneCell">
    <xdr:from>
      <xdr:col>12</xdr:col>
      <xdr:colOff>28576</xdr:colOff>
      <xdr:row>2</xdr:row>
      <xdr:rowOff>38100</xdr:rowOff>
    </xdr:from>
    <xdr:to>
      <xdr:col>20</xdr:col>
      <xdr:colOff>117344</xdr:colOff>
      <xdr:row>28</xdr:row>
      <xdr:rowOff>123825</xdr:rowOff>
    </xdr:to>
    <xdr:pic>
      <xdr:nvPicPr>
        <xdr:cNvPr id="6" name="Picture 5">
          <a:extLst>
            <a:ext uri="{FF2B5EF4-FFF2-40B4-BE49-F238E27FC236}">
              <a16:creationId xmlns:a16="http://schemas.microsoft.com/office/drawing/2014/main" id="{48CBF03E-5B96-441C-9583-0946513702C4}"/>
            </a:ext>
          </a:extLst>
        </xdr:cNvPr>
        <xdr:cNvPicPr>
          <a:picLocks noChangeAspect="1"/>
        </xdr:cNvPicPr>
      </xdr:nvPicPr>
      <xdr:blipFill>
        <a:blip xmlns:r="http://schemas.openxmlformats.org/officeDocument/2006/relationships" r:embed="rId3"/>
        <a:stretch>
          <a:fillRect/>
        </a:stretch>
      </xdr:blipFill>
      <xdr:spPr>
        <a:xfrm>
          <a:off x="7343776" y="419100"/>
          <a:ext cx="4965568" cy="5038725"/>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1</xdr:row>
      <xdr:rowOff>0</xdr:rowOff>
    </xdr:from>
    <xdr:to>
      <xdr:col>10</xdr:col>
      <xdr:colOff>600075</xdr:colOff>
      <xdr:row>51</xdr:row>
      <xdr:rowOff>66676</xdr:rowOff>
    </xdr:to>
    <xdr:sp macro="" textlink="">
      <xdr:nvSpPr>
        <xdr:cNvPr id="2" name="TextBox 1">
          <a:extLst>
            <a:ext uri="{FF2B5EF4-FFF2-40B4-BE49-F238E27FC236}">
              <a16:creationId xmlns:a16="http://schemas.microsoft.com/office/drawing/2014/main" id="{E1E7411E-689F-43A9-8798-FB28470DDCE7}"/>
            </a:ext>
          </a:extLst>
        </xdr:cNvPr>
        <xdr:cNvSpPr txBox="1"/>
      </xdr:nvSpPr>
      <xdr:spPr>
        <a:xfrm>
          <a:off x="1228725" y="190500"/>
          <a:ext cx="5724525" cy="95916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pt-BR" sz="1000" b="1" baseline="0">
              <a:solidFill>
                <a:schemeClr val="dk1"/>
              </a:solidFill>
              <a:effectLst/>
              <a:latin typeface="+mj-lt"/>
              <a:ea typeface="+mn-ea"/>
              <a:cs typeface="+mn-cs"/>
            </a:rPr>
            <a:t>2. Verificar se o perfil CS 200x61 (aço ASTM A-36) é adequado para uso nos pilares P1=P2.</a:t>
          </a:r>
        </a:p>
        <a:p>
          <a:pPr marL="0" marR="0" lvl="0" indent="0" defTabSz="914400" eaLnBrk="1" fontAlgn="auto" latinLnBrk="0" hangingPunct="1">
            <a:lnSpc>
              <a:spcPct val="100000"/>
            </a:lnSpc>
            <a:spcBef>
              <a:spcPts val="0"/>
            </a:spcBef>
            <a:spcAft>
              <a:spcPts val="0"/>
            </a:spcAft>
            <a:buClrTx/>
            <a:buSzTx/>
            <a:buFontTx/>
            <a:buNone/>
            <a:tabLst/>
            <a:defRPr/>
          </a:pPr>
          <a:endParaRPr lang="pt-BR" sz="1000" b="1" baseline="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pt-BR" sz="1000" b="0" baseline="0">
              <a:solidFill>
                <a:schemeClr val="dk1"/>
              </a:solidFill>
              <a:effectLst/>
              <a:latin typeface="+mj-lt"/>
              <a:ea typeface="+mn-ea"/>
              <a:cs typeface="+mn-cs"/>
            </a:rPr>
            <a:t>Para poder verificar um perfil precisamos inicialmente encontrar os esforços solicitantes.</a:t>
          </a:r>
        </a:p>
        <a:p>
          <a:pPr marL="0" marR="0" lvl="0" indent="0" defTabSz="914400" eaLnBrk="1" fontAlgn="auto" latinLnBrk="0" hangingPunct="1">
            <a:lnSpc>
              <a:spcPct val="100000"/>
            </a:lnSpc>
            <a:spcBef>
              <a:spcPts val="0"/>
            </a:spcBef>
            <a:spcAft>
              <a:spcPts val="0"/>
            </a:spcAft>
            <a:buClrTx/>
            <a:buSzTx/>
            <a:buFontTx/>
            <a:buNone/>
            <a:tabLst/>
            <a:defRPr/>
          </a:pPr>
          <a:endParaRPr lang="pt-BR" sz="1000" b="0" baseline="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pt-BR" sz="1000" b="0" baseline="0">
              <a:solidFill>
                <a:schemeClr val="dk1"/>
              </a:solidFill>
              <a:effectLst/>
              <a:latin typeface="+mj-lt"/>
              <a:ea typeface="+mn-ea"/>
              <a:cs typeface="+mn-cs"/>
            </a:rPr>
            <a:t>Temos três carregamentos de projeto:</a:t>
          </a:r>
        </a:p>
        <a:p>
          <a:pPr marL="0" marR="0" lvl="0" indent="0" defTabSz="914400" eaLnBrk="1" fontAlgn="auto" latinLnBrk="0" hangingPunct="1">
            <a:lnSpc>
              <a:spcPct val="100000"/>
            </a:lnSpc>
            <a:spcBef>
              <a:spcPts val="0"/>
            </a:spcBef>
            <a:spcAft>
              <a:spcPts val="0"/>
            </a:spcAft>
            <a:buClrTx/>
            <a:buSzTx/>
            <a:buFontTx/>
            <a:buNone/>
            <a:tabLst/>
            <a:defRPr/>
          </a:pPr>
          <a:endParaRPr lang="pt-BR" sz="1000" b="0" baseline="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pt-BR" sz="1000" b="0" baseline="0">
              <a:solidFill>
                <a:schemeClr val="dk1"/>
              </a:solidFill>
              <a:effectLst/>
              <a:latin typeface="+mj-lt"/>
              <a:ea typeface="+mn-ea"/>
              <a:cs typeface="+mn-cs"/>
            </a:rPr>
            <a:t>- Peso do reservatório de água = 400 kN.</a:t>
          </a:r>
        </a:p>
        <a:p>
          <a:pPr marL="0" marR="0" lvl="0" indent="0" defTabSz="914400" eaLnBrk="1" fontAlgn="auto" latinLnBrk="0" hangingPunct="1">
            <a:lnSpc>
              <a:spcPct val="100000"/>
            </a:lnSpc>
            <a:spcBef>
              <a:spcPts val="0"/>
            </a:spcBef>
            <a:spcAft>
              <a:spcPts val="0"/>
            </a:spcAft>
            <a:buClrTx/>
            <a:buSzTx/>
            <a:buFontTx/>
            <a:buNone/>
            <a:tabLst/>
            <a:defRPr/>
          </a:pPr>
          <a:r>
            <a:rPr lang="pt-BR" sz="1000" b="0" baseline="0">
              <a:solidFill>
                <a:schemeClr val="dk1"/>
              </a:solidFill>
              <a:effectLst/>
              <a:latin typeface="+mj-lt"/>
              <a:ea typeface="+mn-ea"/>
              <a:cs typeface="+mn-cs"/>
            </a:rPr>
            <a:t>- Capacidade de carga da monovia = 50 kN.</a:t>
          </a:r>
        </a:p>
        <a:p>
          <a:pPr marL="0" marR="0" lvl="0" indent="0" defTabSz="914400" eaLnBrk="1" fontAlgn="auto" latinLnBrk="0" hangingPunct="1">
            <a:lnSpc>
              <a:spcPct val="100000"/>
            </a:lnSpc>
            <a:spcBef>
              <a:spcPts val="0"/>
            </a:spcBef>
            <a:spcAft>
              <a:spcPts val="0"/>
            </a:spcAft>
            <a:buClrTx/>
            <a:buSzTx/>
            <a:buFontTx/>
            <a:buNone/>
            <a:tabLst/>
            <a:defRPr/>
          </a:pPr>
          <a:r>
            <a:rPr lang="pt-BR" sz="1000" b="0" baseline="0">
              <a:solidFill>
                <a:schemeClr val="dk1"/>
              </a:solidFill>
              <a:effectLst/>
              <a:latin typeface="+mj-lt"/>
              <a:ea typeface="+mn-ea"/>
              <a:cs typeface="+mn-cs"/>
            </a:rPr>
            <a:t>- Esforços decorrentes da aceleração/frenagem da monovia = 10 kN.</a:t>
          </a:r>
        </a:p>
        <a:p>
          <a:pPr marL="0" marR="0" lvl="0" indent="0" defTabSz="914400" eaLnBrk="1" fontAlgn="auto" latinLnBrk="0" hangingPunct="1">
            <a:lnSpc>
              <a:spcPct val="100000"/>
            </a:lnSpc>
            <a:spcBef>
              <a:spcPts val="0"/>
            </a:spcBef>
            <a:spcAft>
              <a:spcPts val="0"/>
            </a:spcAft>
            <a:buClrTx/>
            <a:buSzTx/>
            <a:buFontTx/>
            <a:buNone/>
            <a:tabLst/>
            <a:defRPr/>
          </a:pPr>
          <a:endParaRPr lang="pt-BR" sz="1000" b="0" baseline="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pt-BR" sz="1000" b="0" baseline="0">
              <a:solidFill>
                <a:schemeClr val="dk1"/>
              </a:solidFill>
              <a:effectLst/>
              <a:latin typeface="+mj-lt"/>
              <a:ea typeface="+mn-ea"/>
              <a:cs typeface="+mn-cs"/>
            </a:rPr>
            <a:t>As peças que precisamos analisar são os pilares, eles recebem diretamente o apoio das vigas e também a mão francesa do balanço.</a:t>
          </a:r>
        </a:p>
        <a:p>
          <a:pPr marL="0" marR="0" lvl="0" indent="0" defTabSz="914400" eaLnBrk="1" fontAlgn="auto" latinLnBrk="0" hangingPunct="1">
            <a:lnSpc>
              <a:spcPct val="100000"/>
            </a:lnSpc>
            <a:spcBef>
              <a:spcPts val="0"/>
            </a:spcBef>
            <a:spcAft>
              <a:spcPts val="0"/>
            </a:spcAft>
            <a:buClrTx/>
            <a:buSzTx/>
            <a:buFontTx/>
            <a:buNone/>
            <a:tabLst/>
            <a:defRPr/>
          </a:pPr>
          <a:endParaRPr lang="pt-BR" sz="1000" b="0" baseline="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pt-BR" sz="1000" b="1" baseline="0">
              <a:solidFill>
                <a:schemeClr val="dk1"/>
              </a:solidFill>
              <a:effectLst/>
              <a:latin typeface="+mj-lt"/>
              <a:ea typeface="+mn-ea"/>
              <a:cs typeface="+mn-cs"/>
            </a:rPr>
            <a:t>Peso do Reservatório</a:t>
          </a:r>
        </a:p>
        <a:p>
          <a:pPr marL="0" marR="0" lvl="0" indent="0" defTabSz="914400" eaLnBrk="1" fontAlgn="auto" latinLnBrk="0" hangingPunct="1">
            <a:lnSpc>
              <a:spcPct val="100000"/>
            </a:lnSpc>
            <a:spcBef>
              <a:spcPts val="0"/>
            </a:spcBef>
            <a:spcAft>
              <a:spcPts val="0"/>
            </a:spcAft>
            <a:buClrTx/>
            <a:buSzTx/>
            <a:buFontTx/>
            <a:buNone/>
            <a:tabLst/>
            <a:defRPr/>
          </a:pPr>
          <a:endParaRPr lang="pt-BR" sz="1000" b="0" baseline="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pt-BR" sz="1000" b="0" baseline="0">
              <a:solidFill>
                <a:schemeClr val="dk1"/>
              </a:solidFill>
              <a:effectLst/>
              <a:latin typeface="+mj-lt"/>
              <a:ea typeface="+mn-ea"/>
              <a:cs typeface="+mn-cs"/>
            </a:rPr>
            <a:t>Não foi definida uma forma para o carregamento do peso do reservatório no enunciado. O carregamento inclusive foi dado como uma resultante, não como um carregamento distribuído, o que pode nos dar uma dica de como é a melhor forma de nos apropriarmos dele.</a:t>
          </a:r>
        </a:p>
        <a:p>
          <a:pPr marL="0" marR="0" lvl="0" indent="0" defTabSz="914400" eaLnBrk="1" fontAlgn="auto" latinLnBrk="0" hangingPunct="1">
            <a:lnSpc>
              <a:spcPct val="100000"/>
            </a:lnSpc>
            <a:spcBef>
              <a:spcPts val="0"/>
            </a:spcBef>
            <a:spcAft>
              <a:spcPts val="0"/>
            </a:spcAft>
            <a:buClrTx/>
            <a:buSzTx/>
            <a:buFontTx/>
            <a:buNone/>
            <a:tabLst/>
            <a:defRPr/>
          </a:pPr>
          <a:endParaRPr lang="pt-BR" sz="1000" b="0" baseline="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pt-BR" sz="1000" b="0" baseline="0">
              <a:solidFill>
                <a:schemeClr val="dk1"/>
              </a:solidFill>
              <a:effectLst/>
              <a:latin typeface="+mj-lt"/>
              <a:ea typeface="+mn-ea"/>
              <a:cs typeface="+mn-cs"/>
            </a:rPr>
            <a:t>O desenho do reservatório em planta se mostra apoiado nas vigas V2 e V3 de maneira centralizada tanto entre as vigas quanto entre a estrutura rígida e o pilar. Na falta de informações mais precisas vamos pressupor que a carga se divide igualmente entre as vigas V2 e V3.</a:t>
          </a:r>
        </a:p>
        <a:p>
          <a:pPr marL="0" marR="0" lvl="0" indent="0" defTabSz="914400" eaLnBrk="1" fontAlgn="auto" latinLnBrk="0" hangingPunct="1">
            <a:lnSpc>
              <a:spcPct val="100000"/>
            </a:lnSpc>
            <a:spcBef>
              <a:spcPts val="0"/>
            </a:spcBef>
            <a:spcAft>
              <a:spcPts val="0"/>
            </a:spcAft>
            <a:buClrTx/>
            <a:buSzTx/>
            <a:buFontTx/>
            <a:buNone/>
            <a:tabLst/>
            <a:defRPr/>
          </a:pPr>
          <a:endParaRPr lang="pt-BR" sz="1000" b="0" baseline="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pt-BR" sz="1000" b="0" baseline="0">
              <a:solidFill>
                <a:schemeClr val="dk1"/>
              </a:solidFill>
              <a:effectLst/>
              <a:latin typeface="+mj-lt"/>
              <a:ea typeface="+mn-ea"/>
              <a:cs typeface="+mn-cs"/>
            </a:rPr>
            <a:t>Cada uma dessas vigas recebe uma carga de resultante igual a 200 kN (metade da carga total). Entendo que a carga se encontra disposta de maneira simétrica em relação aos dois apoios da viga em questão (a viga V5 e a estrutura rígida), podemos pressupor que metade da carga de cada viga vá para cada um de seus apoios.</a:t>
          </a:r>
        </a:p>
        <a:p>
          <a:pPr marL="0" marR="0" lvl="0" indent="0" defTabSz="914400" eaLnBrk="1" fontAlgn="auto" latinLnBrk="0" hangingPunct="1">
            <a:lnSpc>
              <a:spcPct val="100000"/>
            </a:lnSpc>
            <a:spcBef>
              <a:spcPts val="0"/>
            </a:spcBef>
            <a:spcAft>
              <a:spcPts val="0"/>
            </a:spcAft>
            <a:buClrTx/>
            <a:buSzTx/>
            <a:buFontTx/>
            <a:buNone/>
            <a:tabLst/>
            <a:defRPr/>
          </a:pPr>
          <a:endParaRPr lang="pt-BR" sz="1000" b="0" baseline="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pt-BR" sz="1000" b="0" baseline="0">
              <a:solidFill>
                <a:schemeClr val="dk1"/>
              </a:solidFill>
              <a:effectLst/>
              <a:latin typeface="+mj-lt"/>
              <a:ea typeface="+mn-ea"/>
              <a:cs typeface="+mn-cs"/>
            </a:rPr>
            <a:t>Deste modo a viga V5, assim como a estrutura rígida, receberia duas cargas pontuais de 100 kN, totalizando 200 kN. Como V5 se encontra biapoiada nos pilares e o carregamento se dá de maneira simétrica com relação a estes, podemos chegar a uma carga de 100 kN em cada pilar decorrente do peso do reservatório.</a:t>
          </a:r>
        </a:p>
        <a:p>
          <a:pPr marL="0" marR="0" lvl="0" indent="0" defTabSz="914400" eaLnBrk="1" fontAlgn="auto" latinLnBrk="0" hangingPunct="1">
            <a:lnSpc>
              <a:spcPct val="100000"/>
            </a:lnSpc>
            <a:spcBef>
              <a:spcPts val="0"/>
            </a:spcBef>
            <a:spcAft>
              <a:spcPts val="0"/>
            </a:spcAft>
            <a:buClrTx/>
            <a:buSzTx/>
            <a:buFontTx/>
            <a:buNone/>
            <a:tabLst/>
            <a:defRPr/>
          </a:pPr>
          <a:endParaRPr lang="pt-BR" sz="1000" b="0" baseline="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pt-BR" sz="1000" b="1" baseline="0">
              <a:solidFill>
                <a:schemeClr val="dk1"/>
              </a:solidFill>
              <a:effectLst/>
              <a:latin typeface="+mj-lt"/>
              <a:ea typeface="+mn-ea"/>
              <a:cs typeface="+mn-cs"/>
            </a:rPr>
            <a:t>Carga da Monovia</a:t>
          </a:r>
        </a:p>
        <a:p>
          <a:pPr marL="0" marR="0" lvl="0" indent="0" defTabSz="914400" eaLnBrk="1" fontAlgn="auto" latinLnBrk="0" hangingPunct="1">
            <a:lnSpc>
              <a:spcPct val="100000"/>
            </a:lnSpc>
            <a:spcBef>
              <a:spcPts val="0"/>
            </a:spcBef>
            <a:spcAft>
              <a:spcPts val="0"/>
            </a:spcAft>
            <a:buClrTx/>
            <a:buSzTx/>
            <a:buFontTx/>
            <a:buNone/>
            <a:tabLst/>
            <a:defRPr/>
          </a:pPr>
          <a:endParaRPr lang="pt-BR" sz="1000" b="0" baseline="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pt-BR" sz="1000" b="0" baseline="0">
              <a:solidFill>
                <a:schemeClr val="dk1"/>
              </a:solidFill>
              <a:effectLst/>
              <a:latin typeface="+mj-lt"/>
              <a:ea typeface="+mn-ea"/>
              <a:cs typeface="+mn-cs"/>
            </a:rPr>
            <a:t>É importante lembrar que a monovia representa um carregamento que é móvel e pode se encontrar em qualquer lugar da viga por onde caminha. Deste modo o caso crítico para a análise de um pilar seria quando a monovia se encontrasse com sua capacidade máxima diretamente na frente do pilar sendo analisado.</a:t>
          </a:r>
        </a:p>
        <a:p>
          <a:pPr marL="0" marR="0" lvl="0" indent="0" defTabSz="914400" eaLnBrk="1" fontAlgn="auto" latinLnBrk="0" hangingPunct="1">
            <a:lnSpc>
              <a:spcPct val="100000"/>
            </a:lnSpc>
            <a:spcBef>
              <a:spcPts val="0"/>
            </a:spcBef>
            <a:spcAft>
              <a:spcPts val="0"/>
            </a:spcAft>
            <a:buClrTx/>
            <a:buSzTx/>
            <a:buFontTx/>
            <a:buNone/>
            <a:tabLst/>
            <a:defRPr/>
          </a:pPr>
          <a:endParaRPr lang="pt-BR" sz="1000" b="0" baseline="0">
            <a:solidFill>
              <a:schemeClr val="dk1"/>
            </a:solidFill>
            <a:effectLst/>
            <a:latin typeface="+mj-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pt-BR" sz="1000" b="0" baseline="0">
              <a:solidFill>
                <a:schemeClr val="dk1"/>
              </a:solidFill>
              <a:effectLst/>
              <a:latin typeface="+mj-lt"/>
              <a:ea typeface="+mn-ea"/>
              <a:cs typeface="+mn-cs"/>
            </a:rPr>
            <a:t>Podemos portanto entender este caso como uma carga de 50 kN incidindo diretamente sobre o pórtico lateral (bem ilustrado pelo corte central), de modo que a carga vertical é transferida através da mão francesa resultando em uma transferência de carga vertical e horizontal para o ponto no centro do pilar.</a:t>
          </a:r>
        </a:p>
        <a:p>
          <a:pPr marL="0" marR="0" lvl="0" indent="0" defTabSz="914400" eaLnBrk="1" fontAlgn="auto" latinLnBrk="0" hangingPunct="1">
            <a:lnSpc>
              <a:spcPct val="100000"/>
            </a:lnSpc>
            <a:spcBef>
              <a:spcPts val="0"/>
            </a:spcBef>
            <a:spcAft>
              <a:spcPts val="0"/>
            </a:spcAft>
            <a:buClrTx/>
            <a:buSzTx/>
            <a:buFontTx/>
            <a:buNone/>
            <a:tabLst/>
            <a:defRPr/>
          </a:pPr>
          <a:endParaRPr lang="pt-BR" sz="1000" b="0">
            <a:latin typeface="+mj-lt"/>
          </a:endParaRPr>
        </a:p>
        <a:p>
          <a:pPr marL="0" marR="0" lvl="0" indent="0" defTabSz="914400" eaLnBrk="1" fontAlgn="auto" latinLnBrk="0" hangingPunct="1">
            <a:lnSpc>
              <a:spcPct val="100000"/>
            </a:lnSpc>
            <a:spcBef>
              <a:spcPts val="0"/>
            </a:spcBef>
            <a:spcAft>
              <a:spcPts val="0"/>
            </a:spcAft>
            <a:buClrTx/>
            <a:buSzTx/>
            <a:buFontTx/>
            <a:buNone/>
            <a:tabLst/>
            <a:defRPr/>
          </a:pPr>
          <a:r>
            <a:rPr lang="pt-BR" sz="1000" b="1">
              <a:latin typeface="+mj-lt"/>
            </a:rPr>
            <a:t>Esforço</a:t>
          </a:r>
          <a:r>
            <a:rPr lang="pt-BR" sz="1000" b="1" baseline="0">
              <a:latin typeface="+mj-lt"/>
            </a:rPr>
            <a:t> decorrente da aceleração/frenagem da monovia</a:t>
          </a:r>
        </a:p>
        <a:p>
          <a:pPr marL="0" marR="0" lvl="0" indent="0" defTabSz="914400" eaLnBrk="1" fontAlgn="auto" latinLnBrk="0" hangingPunct="1">
            <a:lnSpc>
              <a:spcPct val="100000"/>
            </a:lnSpc>
            <a:spcBef>
              <a:spcPts val="0"/>
            </a:spcBef>
            <a:spcAft>
              <a:spcPts val="0"/>
            </a:spcAft>
            <a:buClrTx/>
            <a:buSzTx/>
            <a:buFontTx/>
            <a:buNone/>
            <a:tabLst/>
            <a:defRPr/>
          </a:pPr>
          <a:endParaRPr lang="pt-BR" sz="1000" b="0" baseline="0">
            <a:latin typeface="+mj-lt"/>
          </a:endParaRPr>
        </a:p>
        <a:p>
          <a:pPr marL="0" marR="0" lvl="0" indent="0" defTabSz="914400" eaLnBrk="1" fontAlgn="auto" latinLnBrk="0" hangingPunct="1">
            <a:lnSpc>
              <a:spcPct val="100000"/>
            </a:lnSpc>
            <a:spcBef>
              <a:spcPts val="0"/>
            </a:spcBef>
            <a:spcAft>
              <a:spcPts val="0"/>
            </a:spcAft>
            <a:buClrTx/>
            <a:buSzTx/>
            <a:buFontTx/>
            <a:buNone/>
            <a:tabLst/>
            <a:defRPr/>
          </a:pPr>
          <a:r>
            <a:rPr lang="pt-BR" sz="1000" b="0">
              <a:latin typeface="+mj-lt"/>
            </a:rPr>
            <a:t>Uma</a:t>
          </a:r>
          <a:r>
            <a:rPr lang="pt-BR" sz="1000" b="0" baseline="0">
              <a:latin typeface="+mj-lt"/>
            </a:rPr>
            <a:t> vez decidida a solução com travemento horizontal em X ligando o topo dos pilares à estrutura rígida estes esforços são transferidos via tração dos travementos para tal estrutura, portanto os pilares não sentem esta carga.</a:t>
          </a:r>
        </a:p>
        <a:p>
          <a:pPr marL="0" marR="0" lvl="0" indent="0" defTabSz="914400" eaLnBrk="1" fontAlgn="auto" latinLnBrk="0" hangingPunct="1">
            <a:lnSpc>
              <a:spcPct val="100000"/>
            </a:lnSpc>
            <a:spcBef>
              <a:spcPts val="0"/>
            </a:spcBef>
            <a:spcAft>
              <a:spcPts val="0"/>
            </a:spcAft>
            <a:buClrTx/>
            <a:buSzTx/>
            <a:buFontTx/>
            <a:buNone/>
            <a:tabLst/>
            <a:defRPr/>
          </a:pPr>
          <a:endParaRPr lang="pt-BR" sz="1000" b="0" baseline="0">
            <a:latin typeface="+mj-lt"/>
          </a:endParaRPr>
        </a:p>
        <a:p>
          <a:pPr marL="0" marR="0" lvl="0" indent="0" defTabSz="914400" eaLnBrk="1" fontAlgn="auto" latinLnBrk="0" hangingPunct="1">
            <a:lnSpc>
              <a:spcPct val="100000"/>
            </a:lnSpc>
            <a:spcBef>
              <a:spcPts val="0"/>
            </a:spcBef>
            <a:spcAft>
              <a:spcPts val="0"/>
            </a:spcAft>
            <a:buClrTx/>
            <a:buSzTx/>
            <a:buFontTx/>
            <a:buNone/>
            <a:tabLst/>
            <a:defRPr/>
          </a:pPr>
          <a:r>
            <a:rPr lang="pt-BR" sz="1000" b="0" baseline="0">
              <a:latin typeface="+mj-lt"/>
            </a:rPr>
            <a:t>É importante ter em mente que, caso fosse um esforço transferido via flexão dos pilares, a flexão se daria em torno do eixo de menor inércia.</a:t>
          </a:r>
        </a:p>
        <a:p>
          <a:pPr marL="0" marR="0" lvl="0" indent="0" defTabSz="914400" eaLnBrk="1" fontAlgn="auto" latinLnBrk="0" hangingPunct="1">
            <a:lnSpc>
              <a:spcPct val="100000"/>
            </a:lnSpc>
            <a:spcBef>
              <a:spcPts val="0"/>
            </a:spcBef>
            <a:spcAft>
              <a:spcPts val="0"/>
            </a:spcAft>
            <a:buClrTx/>
            <a:buSzTx/>
            <a:buFontTx/>
            <a:buNone/>
            <a:tabLst/>
            <a:defRPr/>
          </a:pPr>
          <a:endParaRPr lang="pt-BR" sz="1000" b="0" baseline="0">
            <a:latin typeface="+mj-lt"/>
          </a:endParaRPr>
        </a:p>
        <a:p>
          <a:pPr marL="0" marR="0" lvl="0" indent="0" defTabSz="914400" eaLnBrk="1" fontAlgn="auto" latinLnBrk="0" hangingPunct="1">
            <a:lnSpc>
              <a:spcPct val="100000"/>
            </a:lnSpc>
            <a:spcBef>
              <a:spcPts val="0"/>
            </a:spcBef>
            <a:spcAft>
              <a:spcPts val="0"/>
            </a:spcAft>
            <a:buClrTx/>
            <a:buSzTx/>
            <a:buFontTx/>
            <a:buNone/>
            <a:tabLst/>
            <a:defRPr/>
          </a:pPr>
          <a:r>
            <a:rPr lang="pt-BR" sz="1000" b="1">
              <a:latin typeface="+mj-lt"/>
            </a:rPr>
            <a:t>Esquema</a:t>
          </a:r>
          <a:r>
            <a:rPr lang="pt-BR" sz="1000" b="1" baseline="0">
              <a:latin typeface="+mj-lt"/>
            </a:rPr>
            <a:t> estático e obtenção dos esforços solicitantes</a:t>
          </a:r>
        </a:p>
        <a:p>
          <a:pPr marL="0" marR="0" lvl="0" indent="0" defTabSz="914400" eaLnBrk="1" fontAlgn="auto" latinLnBrk="0" hangingPunct="1">
            <a:lnSpc>
              <a:spcPct val="100000"/>
            </a:lnSpc>
            <a:spcBef>
              <a:spcPts val="0"/>
            </a:spcBef>
            <a:spcAft>
              <a:spcPts val="0"/>
            </a:spcAft>
            <a:buClrTx/>
            <a:buSzTx/>
            <a:buFontTx/>
            <a:buNone/>
            <a:tabLst/>
            <a:defRPr/>
          </a:pPr>
          <a:endParaRPr lang="pt-BR" sz="1000" b="0" baseline="0">
            <a:latin typeface="+mj-lt"/>
          </a:endParaRPr>
        </a:p>
        <a:p>
          <a:pPr marL="0" marR="0" lvl="0" indent="0" defTabSz="914400" eaLnBrk="1" fontAlgn="auto" latinLnBrk="0" hangingPunct="1">
            <a:lnSpc>
              <a:spcPct val="100000"/>
            </a:lnSpc>
            <a:spcBef>
              <a:spcPts val="0"/>
            </a:spcBef>
            <a:spcAft>
              <a:spcPts val="0"/>
            </a:spcAft>
            <a:buClrTx/>
            <a:buSzTx/>
            <a:buFontTx/>
            <a:buNone/>
            <a:tabLst/>
            <a:defRPr/>
          </a:pPr>
          <a:r>
            <a:rPr lang="pt-BR" sz="1000" b="0" baseline="0">
              <a:latin typeface="+mj-lt"/>
            </a:rPr>
            <a:t>Podemos modelar apenas o conjunto do pilar em questão e a mão francesa, uma vez que conhecemos todos os esforços relevantes para este conjunto. A presença das vigas ligadas à estrutura rígida (V4 para P2 e V1 para P1) podem ser modeladas como um elemento que permita deslocamentos verticais mas não horizontais, ou seja, um apoio simples. Como vimos anteriormente não há cargas significativas fora do plano de análise, portanto precisamos apenas modelar uma vez.</a:t>
          </a:r>
        </a:p>
        <a:p>
          <a:pPr marL="0" marR="0" lvl="0" indent="0" defTabSz="914400" eaLnBrk="1" fontAlgn="auto" latinLnBrk="0" hangingPunct="1">
            <a:lnSpc>
              <a:spcPct val="100000"/>
            </a:lnSpc>
            <a:spcBef>
              <a:spcPts val="0"/>
            </a:spcBef>
            <a:spcAft>
              <a:spcPts val="0"/>
            </a:spcAft>
            <a:buClrTx/>
            <a:buSzTx/>
            <a:buFontTx/>
            <a:buNone/>
            <a:tabLst/>
            <a:defRPr/>
          </a:pPr>
          <a:endParaRPr lang="pt-BR" sz="1000" b="0" baseline="0">
            <a:latin typeface="+mj-lt"/>
          </a:endParaRPr>
        </a:p>
        <a:p>
          <a:pPr marL="0" marR="0" lvl="0" indent="0" defTabSz="914400" eaLnBrk="1" fontAlgn="auto" latinLnBrk="0" hangingPunct="1">
            <a:lnSpc>
              <a:spcPct val="100000"/>
            </a:lnSpc>
            <a:spcBef>
              <a:spcPts val="0"/>
            </a:spcBef>
            <a:spcAft>
              <a:spcPts val="0"/>
            </a:spcAft>
            <a:buClrTx/>
            <a:buSzTx/>
            <a:buFontTx/>
            <a:buNone/>
            <a:tabLst/>
            <a:defRPr/>
          </a:pPr>
          <a:r>
            <a:rPr lang="pt-BR" sz="1000" b="0" baseline="0">
              <a:latin typeface="+mj-lt"/>
            </a:rPr>
            <a:t>Seguem abaixo o esquema estático e os resultados obtidos:</a:t>
          </a:r>
        </a:p>
        <a:p>
          <a:pPr marL="0" marR="0" lvl="0" indent="0" defTabSz="914400" eaLnBrk="1" fontAlgn="auto" latinLnBrk="0" hangingPunct="1">
            <a:lnSpc>
              <a:spcPct val="100000"/>
            </a:lnSpc>
            <a:spcBef>
              <a:spcPts val="0"/>
            </a:spcBef>
            <a:spcAft>
              <a:spcPts val="0"/>
            </a:spcAft>
            <a:buClrTx/>
            <a:buSzTx/>
            <a:buFontTx/>
            <a:buNone/>
            <a:tabLst/>
            <a:defRPr/>
          </a:pPr>
          <a:endParaRPr lang="pt-BR" sz="1000" b="0" baseline="0">
            <a:latin typeface="+mj-lt"/>
          </a:endParaRPr>
        </a:p>
        <a:p>
          <a:pPr marL="0" marR="0" lvl="0" indent="0" defTabSz="914400" eaLnBrk="1" fontAlgn="auto" latinLnBrk="0" hangingPunct="1">
            <a:lnSpc>
              <a:spcPct val="100000"/>
            </a:lnSpc>
            <a:spcBef>
              <a:spcPts val="0"/>
            </a:spcBef>
            <a:spcAft>
              <a:spcPts val="0"/>
            </a:spcAft>
            <a:buClrTx/>
            <a:buSzTx/>
            <a:buFontTx/>
            <a:buNone/>
            <a:tabLst/>
            <a:defRPr/>
          </a:pPr>
          <a:r>
            <a:rPr lang="pt-BR" sz="1000" b="0" baseline="0">
              <a:latin typeface="+mj-lt"/>
            </a:rPr>
            <a:t>Esquema Estático, Diagramas de Normal, Cortante, e Momento Fletor (respectivamente).</a:t>
          </a:r>
        </a:p>
        <a:p>
          <a:pPr marL="0" marR="0" lvl="0" indent="0" defTabSz="914400" eaLnBrk="1" fontAlgn="auto" latinLnBrk="0" hangingPunct="1">
            <a:lnSpc>
              <a:spcPct val="100000"/>
            </a:lnSpc>
            <a:spcBef>
              <a:spcPts val="0"/>
            </a:spcBef>
            <a:spcAft>
              <a:spcPts val="0"/>
            </a:spcAft>
            <a:buClrTx/>
            <a:buSzTx/>
            <a:buFontTx/>
            <a:buNone/>
            <a:tabLst/>
            <a:defRPr/>
          </a:pPr>
          <a:endParaRPr lang="pt-BR" sz="1000" b="0">
            <a:latin typeface="+mj-lt"/>
          </a:endParaRPr>
        </a:p>
      </xdr:txBody>
    </xdr:sp>
    <xdr:clientData/>
  </xdr:twoCellAnchor>
  <xdr:twoCellAnchor editAs="oneCell">
    <xdr:from>
      <xdr:col>11</xdr:col>
      <xdr:colOff>66675</xdr:colOff>
      <xdr:row>10</xdr:row>
      <xdr:rowOff>66675</xdr:rowOff>
    </xdr:from>
    <xdr:to>
      <xdr:col>17</xdr:col>
      <xdr:colOff>324776</xdr:colOff>
      <xdr:row>36</xdr:row>
      <xdr:rowOff>152400</xdr:rowOff>
    </xdr:to>
    <xdr:pic>
      <xdr:nvPicPr>
        <xdr:cNvPr id="3" name="Picture 2">
          <a:extLst>
            <a:ext uri="{FF2B5EF4-FFF2-40B4-BE49-F238E27FC236}">
              <a16:creationId xmlns:a16="http://schemas.microsoft.com/office/drawing/2014/main" id="{72174187-5771-4FA4-A2FF-64FFE85B4ADE}"/>
            </a:ext>
          </a:extLst>
        </xdr:cNvPr>
        <xdr:cNvPicPr>
          <a:picLocks noChangeAspect="1"/>
        </xdr:cNvPicPr>
      </xdr:nvPicPr>
      <xdr:blipFill>
        <a:blip xmlns:r="http://schemas.openxmlformats.org/officeDocument/2006/relationships" r:embed="rId1"/>
        <a:stretch>
          <a:fillRect/>
        </a:stretch>
      </xdr:blipFill>
      <xdr:spPr>
        <a:xfrm>
          <a:off x="6772275" y="1971675"/>
          <a:ext cx="4965568" cy="5038725"/>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3</xdr:col>
      <xdr:colOff>627590</xdr:colOff>
      <xdr:row>56</xdr:row>
      <xdr:rowOff>161925</xdr:rowOff>
    </xdr:from>
    <xdr:to>
      <xdr:col>6</xdr:col>
      <xdr:colOff>83607</xdr:colOff>
      <xdr:row>77</xdr:row>
      <xdr:rowOff>9525</xdr:rowOff>
    </xdr:to>
    <xdr:pic>
      <xdr:nvPicPr>
        <xdr:cNvPr id="6" name="Picture 5">
          <a:extLst>
            <a:ext uri="{FF2B5EF4-FFF2-40B4-BE49-F238E27FC236}">
              <a16:creationId xmlns:a16="http://schemas.microsoft.com/office/drawing/2014/main" id="{0181F813-A323-4106-9666-E2B828698D48}"/>
            </a:ext>
          </a:extLst>
        </xdr:cNvPr>
        <xdr:cNvPicPr>
          <a:picLocks noChangeAspect="1"/>
        </xdr:cNvPicPr>
      </xdr:nvPicPr>
      <xdr:blipFill rotWithShape="1">
        <a:blip xmlns:r="http://schemas.openxmlformats.org/officeDocument/2006/relationships" r:embed="rId2"/>
        <a:srcRect l="5715" t="1208" r="5703" b="1198"/>
        <a:stretch/>
      </xdr:blipFill>
      <xdr:spPr>
        <a:xfrm>
          <a:off x="2881840" y="10829925"/>
          <a:ext cx="1773767" cy="3848100"/>
        </a:xfrm>
        <a:prstGeom prst="rect">
          <a:avLst/>
        </a:prstGeom>
      </xdr:spPr>
    </xdr:pic>
    <xdr:clientData/>
  </xdr:twoCellAnchor>
  <xdr:twoCellAnchor editAs="oneCell">
    <xdr:from>
      <xdr:col>7</xdr:col>
      <xdr:colOff>533404</xdr:colOff>
      <xdr:row>56</xdr:row>
      <xdr:rowOff>171450</xdr:rowOff>
    </xdr:from>
    <xdr:to>
      <xdr:col>9</xdr:col>
      <xdr:colOff>515412</xdr:colOff>
      <xdr:row>77</xdr:row>
      <xdr:rowOff>18569</xdr:rowOff>
    </xdr:to>
    <xdr:pic>
      <xdr:nvPicPr>
        <xdr:cNvPr id="7" name="Picture 6">
          <a:extLst>
            <a:ext uri="{FF2B5EF4-FFF2-40B4-BE49-F238E27FC236}">
              <a16:creationId xmlns:a16="http://schemas.microsoft.com/office/drawing/2014/main" id="{FB3CA1BA-F57D-4844-831F-4280D8F5FC78}"/>
            </a:ext>
          </a:extLst>
        </xdr:cNvPr>
        <xdr:cNvPicPr>
          <a:picLocks noChangeAspect="1"/>
        </xdr:cNvPicPr>
      </xdr:nvPicPr>
      <xdr:blipFill rotWithShape="1">
        <a:blip xmlns:r="http://schemas.openxmlformats.org/officeDocument/2006/relationships" r:embed="rId3"/>
        <a:srcRect l="1" r="1958"/>
        <a:stretch/>
      </xdr:blipFill>
      <xdr:spPr>
        <a:xfrm>
          <a:off x="6258987" y="10839450"/>
          <a:ext cx="1908175" cy="3847619"/>
        </a:xfrm>
        <a:prstGeom prst="rect">
          <a:avLst/>
        </a:prstGeom>
      </xdr:spPr>
    </xdr:pic>
    <xdr:clientData/>
  </xdr:twoCellAnchor>
  <xdr:twoCellAnchor editAs="oneCell">
    <xdr:from>
      <xdr:col>2</xdr:col>
      <xdr:colOff>22223</xdr:colOff>
      <xdr:row>55</xdr:row>
      <xdr:rowOff>0</xdr:rowOff>
    </xdr:from>
    <xdr:to>
      <xdr:col>3</xdr:col>
      <xdr:colOff>823149</xdr:colOff>
      <xdr:row>76</xdr:row>
      <xdr:rowOff>180452</xdr:rowOff>
    </xdr:to>
    <xdr:pic>
      <xdr:nvPicPr>
        <xdr:cNvPr id="8" name="Picture 7">
          <a:extLst>
            <a:ext uri="{FF2B5EF4-FFF2-40B4-BE49-F238E27FC236}">
              <a16:creationId xmlns:a16="http://schemas.microsoft.com/office/drawing/2014/main" id="{E9A1A5CB-994D-44EC-88B5-415322BB18A6}"/>
            </a:ext>
          </a:extLst>
        </xdr:cNvPr>
        <xdr:cNvPicPr>
          <a:picLocks noChangeAspect="1"/>
        </xdr:cNvPicPr>
      </xdr:nvPicPr>
      <xdr:blipFill rotWithShape="1">
        <a:blip xmlns:r="http://schemas.openxmlformats.org/officeDocument/2006/relationships" r:embed="rId4"/>
        <a:srcRect l="2551"/>
        <a:stretch/>
      </xdr:blipFill>
      <xdr:spPr>
        <a:xfrm>
          <a:off x="1249890" y="10477500"/>
          <a:ext cx="1827509" cy="4180952"/>
        </a:xfrm>
        <a:prstGeom prst="rect">
          <a:avLst/>
        </a:prstGeom>
      </xdr:spPr>
    </xdr:pic>
    <xdr:clientData/>
  </xdr:twoCellAnchor>
  <xdr:twoCellAnchor>
    <xdr:from>
      <xdr:col>2</xdr:col>
      <xdr:colOff>9525</xdr:colOff>
      <xdr:row>79</xdr:row>
      <xdr:rowOff>19050</xdr:rowOff>
    </xdr:from>
    <xdr:to>
      <xdr:col>11</xdr:col>
      <xdr:colOff>0</xdr:colOff>
      <xdr:row>85</xdr:row>
      <xdr:rowOff>180975</xdr:rowOff>
    </xdr:to>
    <xdr:sp macro="" textlink="">
      <xdr:nvSpPr>
        <xdr:cNvPr id="9" name="TextBox 8">
          <a:extLst>
            <a:ext uri="{FF2B5EF4-FFF2-40B4-BE49-F238E27FC236}">
              <a16:creationId xmlns:a16="http://schemas.microsoft.com/office/drawing/2014/main" id="{DBFB2219-8702-4D26-9500-29477C9D66C6}"/>
            </a:ext>
          </a:extLst>
        </xdr:cNvPr>
        <xdr:cNvSpPr txBox="1"/>
      </xdr:nvSpPr>
      <xdr:spPr>
        <a:xfrm>
          <a:off x="1228725" y="15068550"/>
          <a:ext cx="5476875"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a:latin typeface="+mj-lt"/>
            </a:rPr>
            <a:t>Podemos</a:t>
          </a:r>
          <a:r>
            <a:rPr lang="pt-BR" sz="1000" baseline="0">
              <a:latin typeface="+mj-lt"/>
            </a:rPr>
            <a:t> ver que temos dois trechos relevantes do pilar. O trecho de cima sofre 100 kN de compressão e tem um diagrama de momento linear que vai de 0 kNm, no topo de pilar, até 50 kNm no meio. Enquanto o trecho de baixo é comprimido por 150 kN e tem momento fletor decrescendo linearmente de 50 kNm no meio do pilar até 0 kNm em sua base.</a:t>
          </a:r>
        </a:p>
        <a:p>
          <a:endParaRPr lang="pt-BR" sz="1000" baseline="0">
            <a:latin typeface="+mj-lt"/>
          </a:endParaRPr>
        </a:p>
        <a:p>
          <a:r>
            <a:rPr lang="pt-BR" sz="1000" baseline="0">
              <a:latin typeface="+mj-lt"/>
            </a:rPr>
            <a:t>É evidente que o trecho inferior do pilar é o mais crítico. Vamos portanto verificá-lo com base no esforço normal de 150 kN e no diagrama de momentos fletores obtido.</a:t>
          </a:r>
        </a:p>
      </xdr:txBody>
    </xdr:sp>
    <xdr:clientData/>
  </xdr:twoCellAnchor>
  <xdr:twoCellAnchor editAs="oneCell">
    <xdr:from>
      <xdr:col>6</xdr:col>
      <xdr:colOff>82556</xdr:colOff>
      <xdr:row>57</xdr:row>
      <xdr:rowOff>38100</xdr:rowOff>
    </xdr:from>
    <xdr:to>
      <xdr:col>8</xdr:col>
      <xdr:colOff>34717</xdr:colOff>
      <xdr:row>75</xdr:row>
      <xdr:rowOff>142433</xdr:rowOff>
    </xdr:to>
    <xdr:pic>
      <xdr:nvPicPr>
        <xdr:cNvPr id="11" name="Picture 10">
          <a:extLst>
            <a:ext uri="{FF2B5EF4-FFF2-40B4-BE49-F238E27FC236}">
              <a16:creationId xmlns:a16="http://schemas.microsoft.com/office/drawing/2014/main" id="{4483E80D-5E0A-47FF-B48D-585B4F0A718B}"/>
            </a:ext>
          </a:extLst>
        </xdr:cNvPr>
        <xdr:cNvPicPr>
          <a:picLocks noChangeAspect="1"/>
        </xdr:cNvPicPr>
      </xdr:nvPicPr>
      <xdr:blipFill>
        <a:blip xmlns:r="http://schemas.openxmlformats.org/officeDocument/2006/relationships" r:embed="rId5"/>
        <a:stretch>
          <a:fillRect/>
        </a:stretch>
      </xdr:blipFill>
      <xdr:spPr>
        <a:xfrm>
          <a:off x="4654556" y="10896600"/>
          <a:ext cx="1719578" cy="3533333"/>
        </a:xfrm>
        <a:prstGeom prst="rect">
          <a:avLst/>
        </a:prstGeom>
      </xdr:spPr>
    </xdr:pic>
    <xdr:clientData/>
  </xdr:twoCellAnchor>
  <xdr:twoCellAnchor>
    <xdr:from>
      <xdr:col>2</xdr:col>
      <xdr:colOff>9525</xdr:colOff>
      <xdr:row>101</xdr:row>
      <xdr:rowOff>180976</xdr:rowOff>
    </xdr:from>
    <xdr:to>
      <xdr:col>10</xdr:col>
      <xdr:colOff>590550</xdr:colOff>
      <xdr:row>109</xdr:row>
      <xdr:rowOff>180976</xdr:rowOff>
    </xdr:to>
    <xdr:sp macro="" textlink="">
      <xdr:nvSpPr>
        <xdr:cNvPr id="12" name="TextBox 11">
          <a:extLst>
            <a:ext uri="{FF2B5EF4-FFF2-40B4-BE49-F238E27FC236}">
              <a16:creationId xmlns:a16="http://schemas.microsoft.com/office/drawing/2014/main" id="{05BE01B1-10F8-43A9-9A41-8AED8C63385C}"/>
            </a:ext>
          </a:extLst>
        </xdr:cNvPr>
        <xdr:cNvSpPr txBox="1"/>
      </xdr:nvSpPr>
      <xdr:spPr>
        <a:xfrm>
          <a:off x="1228725" y="19288126"/>
          <a:ext cx="5619750"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a:latin typeface="+mj-lt"/>
            </a:rPr>
            <a:t>Os</a:t>
          </a:r>
          <a:r>
            <a:rPr lang="pt-BR" sz="1000" baseline="0">
              <a:latin typeface="+mj-lt"/>
            </a:rPr>
            <a:t> dois pilares são iguais, considerando o carregamento crítico de cada um. Portanto a análise será conduzida indiferentemente de qual pilar se trata.</a:t>
          </a:r>
        </a:p>
        <a:p>
          <a:endParaRPr lang="pt-BR" sz="1000" baseline="0">
            <a:latin typeface="+mj-lt"/>
          </a:endParaRPr>
        </a:p>
        <a:p>
          <a:r>
            <a:rPr lang="pt-BR" sz="1000" baseline="0">
              <a:latin typeface="+mj-lt"/>
            </a:rPr>
            <a:t>O pilar tratado sofre de esforço cortante, normal compressivo e fletor em torno de sua maior inércia. O perfil deve ser verificado para estes três esforços. A verificação de cortante é a mesma que a vista anteriormente durante as aulas de flexão simples. Já a verificação para a flexocompressão envolve a obtenção dos esforços resistentes de compressão e flexão individualmente e depois a combinação dessas resistências por meio da expressão de interação, que também leva em conta efeitos locais de segunda ordem por meio do majorador B1.</a:t>
          </a:r>
        </a:p>
        <a:p>
          <a:endParaRPr lang="pt-BR" sz="1000" baseline="0">
            <a:latin typeface="+mj-lt"/>
          </a:endParaRPr>
        </a:p>
        <a:p>
          <a:endParaRPr lang="pt-BR" sz="1000">
            <a:latin typeface="+mj-lt"/>
          </a:endParaRPr>
        </a:p>
      </xdr:txBody>
    </xdr:sp>
    <xdr:clientData/>
  </xdr:twoCellAnchor>
  <xdr:twoCellAnchor>
    <xdr:from>
      <xdr:col>2</xdr:col>
      <xdr:colOff>0</xdr:colOff>
      <xdr:row>140</xdr:row>
      <xdr:rowOff>0</xdr:rowOff>
    </xdr:from>
    <xdr:to>
      <xdr:col>11</xdr:col>
      <xdr:colOff>0</xdr:colOff>
      <xdr:row>147</xdr:row>
      <xdr:rowOff>180975</xdr:rowOff>
    </xdr:to>
    <xdr:sp macro="" textlink="">
      <xdr:nvSpPr>
        <xdr:cNvPr id="13" name="TextBox 12">
          <a:extLst>
            <a:ext uri="{FF2B5EF4-FFF2-40B4-BE49-F238E27FC236}">
              <a16:creationId xmlns:a16="http://schemas.microsoft.com/office/drawing/2014/main" id="{B26E22F8-7F99-4689-A617-85C6C319C99D}"/>
            </a:ext>
          </a:extLst>
        </xdr:cNvPr>
        <xdr:cNvSpPr txBox="1"/>
      </xdr:nvSpPr>
      <xdr:spPr>
        <a:xfrm>
          <a:off x="1219200" y="26727150"/>
          <a:ext cx="6934200" cy="1514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pt-BR" sz="1000" b="1" baseline="0">
              <a:solidFill>
                <a:schemeClr val="dk1"/>
              </a:solidFill>
              <a:effectLst/>
              <a:latin typeface="+mj-lt"/>
              <a:ea typeface="+mn-ea"/>
              <a:cs typeface="+mn-cs"/>
            </a:rPr>
            <a:t>3. Se a capacidade de carga vertical da monovia for aumentada para 150 kN, será possível adotar o perfil CS 200x61 para esses pilares? Em caso negativo, proponha uma solução para que o seja.</a:t>
          </a:r>
          <a:endParaRPr lang="pt-BR" sz="1000" b="1">
            <a:effectLst/>
            <a:latin typeface="+mj-lt"/>
          </a:endParaRPr>
        </a:p>
        <a:p>
          <a:endParaRPr lang="pt-BR" sz="1000">
            <a:latin typeface="+mj-lt"/>
          </a:endParaRPr>
        </a:p>
        <a:p>
          <a:r>
            <a:rPr lang="pt-BR" sz="1000">
              <a:latin typeface="+mj-lt"/>
            </a:rPr>
            <a:t>Com</a:t>
          </a:r>
          <a:r>
            <a:rPr lang="pt-BR" sz="1000" baseline="0">
              <a:latin typeface="+mj-lt"/>
            </a:rPr>
            <a:t> o aumento da capacidade de carga da monovia teremos como consequências o aumento da compressão, cortante, e também do momento fletor a que o pilar estudado esta sendo submetido.</a:t>
          </a:r>
        </a:p>
        <a:p>
          <a:endParaRPr lang="pt-BR" sz="1000" baseline="0">
            <a:latin typeface="+mj-lt"/>
          </a:endParaRPr>
        </a:p>
        <a:p>
          <a:r>
            <a:rPr lang="pt-BR" sz="1000" baseline="0">
              <a:latin typeface="+mj-lt"/>
            </a:rPr>
            <a:t>Com os novos esforços solicitantes se faz necessário refazer a verificação.</a:t>
          </a:r>
        </a:p>
        <a:p>
          <a:endParaRPr lang="pt-BR" sz="1000" baseline="0">
            <a:latin typeface="+mj-lt"/>
          </a:endParaRPr>
        </a:p>
        <a:p>
          <a:r>
            <a:rPr lang="pt-BR" sz="1000" baseline="0">
              <a:latin typeface="+mj-lt"/>
            </a:rPr>
            <a:t>Abaixo seguem os novos esquema estático, diagramas de esforços solicitantes e verificação.</a:t>
          </a:r>
          <a:endParaRPr lang="pt-BR" sz="1000">
            <a:latin typeface="+mj-lt"/>
          </a:endParaRPr>
        </a:p>
      </xdr:txBody>
    </xdr:sp>
    <xdr:clientData/>
  </xdr:twoCellAnchor>
  <xdr:twoCellAnchor editAs="oneCell">
    <xdr:from>
      <xdr:col>2</xdr:col>
      <xdr:colOff>38100</xdr:colOff>
      <xdr:row>149</xdr:row>
      <xdr:rowOff>19050</xdr:rowOff>
    </xdr:from>
    <xdr:to>
      <xdr:col>4</xdr:col>
      <xdr:colOff>85474</xdr:colOff>
      <xdr:row>171</xdr:row>
      <xdr:rowOff>104240</xdr:rowOff>
    </xdr:to>
    <xdr:pic>
      <xdr:nvPicPr>
        <xdr:cNvPr id="14" name="Picture 13">
          <a:extLst>
            <a:ext uri="{FF2B5EF4-FFF2-40B4-BE49-F238E27FC236}">
              <a16:creationId xmlns:a16="http://schemas.microsoft.com/office/drawing/2014/main" id="{867DBF22-CE41-4D0B-A5AB-909B1101E096}"/>
            </a:ext>
          </a:extLst>
        </xdr:cNvPr>
        <xdr:cNvPicPr>
          <a:picLocks noChangeAspect="1"/>
        </xdr:cNvPicPr>
      </xdr:nvPicPr>
      <xdr:blipFill>
        <a:blip xmlns:r="http://schemas.openxmlformats.org/officeDocument/2006/relationships" r:embed="rId6"/>
        <a:stretch>
          <a:fillRect/>
        </a:stretch>
      </xdr:blipFill>
      <xdr:spPr>
        <a:xfrm>
          <a:off x="1257300" y="28460700"/>
          <a:ext cx="2009524" cy="4276190"/>
        </a:xfrm>
        <a:prstGeom prst="rect">
          <a:avLst/>
        </a:prstGeom>
      </xdr:spPr>
    </xdr:pic>
    <xdr:clientData/>
  </xdr:twoCellAnchor>
  <xdr:twoCellAnchor editAs="oneCell">
    <xdr:from>
      <xdr:col>4</xdr:col>
      <xdr:colOff>0</xdr:colOff>
      <xdr:row>148</xdr:row>
      <xdr:rowOff>57150</xdr:rowOff>
    </xdr:from>
    <xdr:to>
      <xdr:col>6</xdr:col>
      <xdr:colOff>409351</xdr:colOff>
      <xdr:row>171</xdr:row>
      <xdr:rowOff>37555</xdr:rowOff>
    </xdr:to>
    <xdr:pic>
      <xdr:nvPicPr>
        <xdr:cNvPr id="15" name="Picture 14">
          <a:extLst>
            <a:ext uri="{FF2B5EF4-FFF2-40B4-BE49-F238E27FC236}">
              <a16:creationId xmlns:a16="http://schemas.microsoft.com/office/drawing/2014/main" id="{B1CA4ADA-1A41-4191-8585-1BE7EA4B88DF}"/>
            </a:ext>
          </a:extLst>
        </xdr:cNvPr>
        <xdr:cNvPicPr>
          <a:picLocks noChangeAspect="1"/>
        </xdr:cNvPicPr>
      </xdr:nvPicPr>
      <xdr:blipFill>
        <a:blip xmlns:r="http://schemas.openxmlformats.org/officeDocument/2006/relationships" r:embed="rId7"/>
        <a:stretch>
          <a:fillRect/>
        </a:stretch>
      </xdr:blipFill>
      <xdr:spPr>
        <a:xfrm>
          <a:off x="3181350" y="28308300"/>
          <a:ext cx="1790476" cy="4361905"/>
        </a:xfrm>
        <a:prstGeom prst="rect">
          <a:avLst/>
        </a:prstGeom>
      </xdr:spPr>
    </xdr:pic>
    <xdr:clientData/>
  </xdr:twoCellAnchor>
  <xdr:twoCellAnchor editAs="oneCell">
    <xdr:from>
      <xdr:col>6</xdr:col>
      <xdr:colOff>400050</xdr:colOff>
      <xdr:row>149</xdr:row>
      <xdr:rowOff>47625</xdr:rowOff>
    </xdr:from>
    <xdr:to>
      <xdr:col>8</xdr:col>
      <xdr:colOff>361735</xdr:colOff>
      <xdr:row>170</xdr:row>
      <xdr:rowOff>28077</xdr:rowOff>
    </xdr:to>
    <xdr:pic>
      <xdr:nvPicPr>
        <xdr:cNvPr id="16" name="Picture 15">
          <a:extLst>
            <a:ext uri="{FF2B5EF4-FFF2-40B4-BE49-F238E27FC236}">
              <a16:creationId xmlns:a16="http://schemas.microsoft.com/office/drawing/2014/main" id="{BED6ABCE-532D-4723-90E4-58DA8EBE46D6}"/>
            </a:ext>
          </a:extLst>
        </xdr:cNvPr>
        <xdr:cNvPicPr>
          <a:picLocks noChangeAspect="1"/>
        </xdr:cNvPicPr>
      </xdr:nvPicPr>
      <xdr:blipFill>
        <a:blip xmlns:r="http://schemas.openxmlformats.org/officeDocument/2006/relationships" r:embed="rId8"/>
        <a:stretch>
          <a:fillRect/>
        </a:stretch>
      </xdr:blipFill>
      <xdr:spPr>
        <a:xfrm>
          <a:off x="4962525" y="28489275"/>
          <a:ext cx="1723810" cy="3980952"/>
        </a:xfrm>
        <a:prstGeom prst="rect">
          <a:avLst/>
        </a:prstGeom>
      </xdr:spPr>
    </xdr:pic>
    <xdr:clientData/>
  </xdr:twoCellAnchor>
  <xdr:twoCellAnchor editAs="oneCell">
    <xdr:from>
      <xdr:col>8</xdr:col>
      <xdr:colOff>333375</xdr:colOff>
      <xdr:row>149</xdr:row>
      <xdr:rowOff>38100</xdr:rowOff>
    </xdr:from>
    <xdr:to>
      <xdr:col>9</xdr:col>
      <xdr:colOff>728980</xdr:colOff>
      <xdr:row>170</xdr:row>
      <xdr:rowOff>180457</xdr:rowOff>
    </xdr:to>
    <xdr:pic>
      <xdr:nvPicPr>
        <xdr:cNvPr id="17" name="Picture 16">
          <a:extLst>
            <a:ext uri="{FF2B5EF4-FFF2-40B4-BE49-F238E27FC236}">
              <a16:creationId xmlns:a16="http://schemas.microsoft.com/office/drawing/2014/main" id="{D2783BEF-7692-4CCF-958F-2AF07E5617DE}"/>
            </a:ext>
          </a:extLst>
        </xdr:cNvPr>
        <xdr:cNvPicPr>
          <a:picLocks noChangeAspect="1"/>
        </xdr:cNvPicPr>
      </xdr:nvPicPr>
      <xdr:blipFill>
        <a:blip xmlns:r="http://schemas.openxmlformats.org/officeDocument/2006/relationships" r:embed="rId9"/>
        <a:stretch>
          <a:fillRect/>
        </a:stretch>
      </xdr:blipFill>
      <xdr:spPr>
        <a:xfrm>
          <a:off x="6657975" y="28479750"/>
          <a:ext cx="1695238" cy="4142857"/>
        </a:xfrm>
        <a:prstGeom prst="rect">
          <a:avLst/>
        </a:prstGeom>
      </xdr:spPr>
    </xdr:pic>
    <xdr:clientData/>
  </xdr:twoCellAnchor>
  <xdr:twoCellAnchor>
    <xdr:from>
      <xdr:col>2</xdr:col>
      <xdr:colOff>19050</xdr:colOff>
      <xdr:row>210</xdr:row>
      <xdr:rowOff>19050</xdr:rowOff>
    </xdr:from>
    <xdr:to>
      <xdr:col>10</xdr:col>
      <xdr:colOff>590550</xdr:colOff>
      <xdr:row>223</xdr:row>
      <xdr:rowOff>19050</xdr:rowOff>
    </xdr:to>
    <xdr:sp macro="" textlink="">
      <xdr:nvSpPr>
        <xdr:cNvPr id="4" name="TextBox 3">
          <a:extLst>
            <a:ext uri="{FF2B5EF4-FFF2-40B4-BE49-F238E27FC236}">
              <a16:creationId xmlns:a16="http://schemas.microsoft.com/office/drawing/2014/main" id="{A0305872-061D-41A1-9EFC-18A41DC822AC}"/>
            </a:ext>
          </a:extLst>
        </xdr:cNvPr>
        <xdr:cNvSpPr txBox="1"/>
      </xdr:nvSpPr>
      <xdr:spPr>
        <a:xfrm>
          <a:off x="1238250" y="40100250"/>
          <a:ext cx="6896100" cy="2476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latin typeface="+mj-lt"/>
            </a:rPr>
            <a:t>Soluções</a:t>
          </a:r>
          <a:r>
            <a:rPr lang="pt-BR" sz="1000" b="1" baseline="0">
              <a:latin typeface="+mj-lt"/>
            </a:rPr>
            <a:t> para manter o perfil CS 200x61 para os pilares</a:t>
          </a:r>
          <a:endParaRPr lang="pt-BR" sz="1000" b="1">
            <a:latin typeface="+mj-lt"/>
          </a:endParaRPr>
        </a:p>
        <a:p>
          <a:endParaRPr lang="pt-BR" sz="1000">
            <a:latin typeface="+mj-lt"/>
          </a:endParaRPr>
        </a:p>
        <a:p>
          <a:r>
            <a:rPr lang="pt-BR" sz="1000">
              <a:latin typeface="+mj-lt"/>
            </a:rPr>
            <a:t>Podemos ver que com o novo carregamento o pilar não atende à expressão de interação. Olhando mais a fundo</a:t>
          </a:r>
          <a:r>
            <a:rPr lang="pt-BR" sz="1000" baseline="0">
              <a:latin typeface="+mj-lt"/>
            </a:rPr>
            <a:t> as parcelas envolvidas vemos que o problema é que o pilar em questão não é capaz de resistir sequer à flexão a que é submetido (Mp/1,1 = 14659 kNcm e Msd = 21000 kNcm).</a:t>
          </a:r>
        </a:p>
        <a:p>
          <a:endParaRPr lang="pt-BR" sz="1000" baseline="0">
            <a:latin typeface="+mj-lt"/>
          </a:endParaRPr>
        </a:p>
        <a:p>
          <a:r>
            <a:rPr lang="pt-BR" sz="1000" baseline="0">
              <a:latin typeface="+mj-lt"/>
            </a:rPr>
            <a:t>Uma alternativa que poderia ser pensar é colocar barras horizontais paralelas a V1 e V4 na cota 3m, deste modo recebendo diretamente a parcela horizontal das cargas das mãos francesas e deixando o pilar apenas sofrendo compressão. No entanto essa solução requereria atrapalhar a passagem por sob o reservatório, contradizendo a segunda observação do enunciado. Apesar disso está será considerada a </a:t>
          </a:r>
          <a:r>
            <a:rPr lang="pt-BR" sz="1000" b="1" baseline="0">
              <a:latin typeface="+mj-lt"/>
            </a:rPr>
            <a:t>solução 2</a:t>
          </a:r>
          <a:r>
            <a:rPr lang="pt-BR" sz="1000" baseline="0">
              <a:latin typeface="+mj-lt"/>
            </a:rPr>
            <a:t> e será dimensionada mesmo assim.</a:t>
          </a:r>
        </a:p>
        <a:p>
          <a:endParaRPr lang="pt-BR" sz="1000" baseline="0">
            <a:latin typeface="+mj-lt"/>
          </a:endParaRPr>
        </a:p>
        <a:p>
          <a:r>
            <a:rPr lang="pt-BR" sz="1000" baseline="0">
              <a:latin typeface="+mj-lt"/>
            </a:rPr>
            <a:t>Outra maneira de alterar a estrutura de maneira a não prejudicar a fachada e aliviar os pilares da flexão é alterar o posicionamento da mão francesa. Ao invés delas se apoiarem no pilar, se apoiariam diretamente na fundação. Deste modo o pilar fica, novamente, requisitado somente à flexão. No entanto é importante verificar novamente as cantoneiras que compõe a mão francesa para verificar se elas aguentam a nova compressão. Está será considerada a </a:t>
          </a:r>
          <a:r>
            <a:rPr lang="pt-BR" sz="1000" b="1" baseline="0">
              <a:latin typeface="+mj-lt"/>
            </a:rPr>
            <a:t>solução 1</a:t>
          </a:r>
          <a:r>
            <a:rPr lang="pt-BR" sz="1000" baseline="0">
              <a:latin typeface="+mj-lt"/>
            </a:rPr>
            <a:t>.</a:t>
          </a:r>
          <a:endParaRPr lang="pt-BR" sz="1000">
            <a:latin typeface="+mj-lt"/>
          </a:endParaRPr>
        </a:p>
      </xdr:txBody>
    </xdr:sp>
    <xdr:clientData/>
  </xdr:twoCellAnchor>
  <xdr:twoCellAnchor>
    <xdr:from>
      <xdr:col>2</xdr:col>
      <xdr:colOff>19050</xdr:colOff>
      <xdr:row>225</xdr:row>
      <xdr:rowOff>19049</xdr:rowOff>
    </xdr:from>
    <xdr:to>
      <xdr:col>5</xdr:col>
      <xdr:colOff>666750</xdr:colOff>
      <xdr:row>240</xdr:row>
      <xdr:rowOff>142874</xdr:rowOff>
    </xdr:to>
    <xdr:grpSp>
      <xdr:nvGrpSpPr>
        <xdr:cNvPr id="38" name="Group 37">
          <a:extLst>
            <a:ext uri="{FF2B5EF4-FFF2-40B4-BE49-F238E27FC236}">
              <a16:creationId xmlns:a16="http://schemas.microsoft.com/office/drawing/2014/main" id="{746BB422-4A49-445C-966D-CF02BAC1A427}"/>
            </a:ext>
          </a:extLst>
        </xdr:cNvPr>
        <xdr:cNvGrpSpPr/>
      </xdr:nvGrpSpPr>
      <xdr:grpSpPr>
        <a:xfrm>
          <a:off x="1246717" y="42966216"/>
          <a:ext cx="3219450" cy="2981325"/>
          <a:chOff x="1239441" y="42803414"/>
          <a:chExt cx="3218705" cy="2970163"/>
        </a:xfrm>
      </xdr:grpSpPr>
      <xdr:sp macro="" textlink="">
        <xdr:nvSpPr>
          <xdr:cNvPr id="5" name="Rectangle 4">
            <a:extLst>
              <a:ext uri="{FF2B5EF4-FFF2-40B4-BE49-F238E27FC236}">
                <a16:creationId xmlns:a16="http://schemas.microsoft.com/office/drawing/2014/main" id="{7DA13D6E-C5B9-4A51-AA1A-DE7523A53AD8}"/>
              </a:ext>
            </a:extLst>
          </xdr:cNvPr>
          <xdr:cNvSpPr/>
        </xdr:nvSpPr>
        <xdr:spPr>
          <a:xfrm>
            <a:off x="1239441" y="42803414"/>
            <a:ext cx="3218705" cy="297016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xnSp macro="">
        <xdr:nvCxnSpPr>
          <xdr:cNvPr id="18" name="Straight Connector 17">
            <a:extLst>
              <a:ext uri="{FF2B5EF4-FFF2-40B4-BE49-F238E27FC236}">
                <a16:creationId xmlns:a16="http://schemas.microsoft.com/office/drawing/2014/main" id="{B8B250E3-C570-4DCC-AAAE-8A942DD0085E}"/>
              </a:ext>
            </a:extLst>
          </xdr:cNvPr>
          <xdr:cNvCxnSpPr/>
        </xdr:nvCxnSpPr>
        <xdr:spPr>
          <a:xfrm rot="5400000" flipH="1" flipV="1">
            <a:off x="3398693" y="42953742"/>
            <a:ext cx="0" cy="72044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a:extLst>
              <a:ext uri="{FF2B5EF4-FFF2-40B4-BE49-F238E27FC236}">
                <a16:creationId xmlns:a16="http://schemas.microsoft.com/office/drawing/2014/main" id="{36D0AA5D-6419-4111-ADE2-B771E3ABD6F8}"/>
              </a:ext>
            </a:extLst>
          </xdr:cNvPr>
          <xdr:cNvCxnSpPr/>
        </xdr:nvCxnSpPr>
        <xdr:spPr>
          <a:xfrm flipH="1" flipV="1">
            <a:off x="3054847" y="43310917"/>
            <a:ext cx="0" cy="215107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a:extLst>
              <a:ext uri="{FF2B5EF4-FFF2-40B4-BE49-F238E27FC236}">
                <a16:creationId xmlns:a16="http://schemas.microsoft.com/office/drawing/2014/main" id="{E381E884-AD9B-43DF-89E9-F3BD72C8603D}"/>
              </a:ext>
            </a:extLst>
          </xdr:cNvPr>
          <xdr:cNvCxnSpPr/>
        </xdr:nvCxnSpPr>
        <xdr:spPr>
          <a:xfrm flipV="1">
            <a:off x="3068815" y="43330883"/>
            <a:ext cx="680804" cy="212195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8" name="Oval 27">
            <a:extLst>
              <a:ext uri="{FF2B5EF4-FFF2-40B4-BE49-F238E27FC236}">
                <a16:creationId xmlns:a16="http://schemas.microsoft.com/office/drawing/2014/main" id="{944D63EF-7B90-40DD-B525-50CF56855288}"/>
              </a:ext>
            </a:extLst>
          </xdr:cNvPr>
          <xdr:cNvSpPr/>
        </xdr:nvSpPr>
        <xdr:spPr>
          <a:xfrm>
            <a:off x="3036514" y="45457272"/>
            <a:ext cx="36000" cy="3600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29" name="Oval 28">
            <a:extLst>
              <a:ext uri="{FF2B5EF4-FFF2-40B4-BE49-F238E27FC236}">
                <a16:creationId xmlns:a16="http://schemas.microsoft.com/office/drawing/2014/main" id="{781A915F-8943-45E5-82B5-679180CA56CA}"/>
              </a:ext>
            </a:extLst>
          </xdr:cNvPr>
          <xdr:cNvSpPr/>
        </xdr:nvSpPr>
        <xdr:spPr>
          <a:xfrm>
            <a:off x="3035509" y="43294854"/>
            <a:ext cx="36000" cy="3600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31" name="Oval 30">
            <a:extLst>
              <a:ext uri="{FF2B5EF4-FFF2-40B4-BE49-F238E27FC236}">
                <a16:creationId xmlns:a16="http://schemas.microsoft.com/office/drawing/2014/main" id="{706ECE49-4302-4B6F-A382-0011D1BC557E}"/>
              </a:ext>
            </a:extLst>
          </xdr:cNvPr>
          <xdr:cNvSpPr/>
        </xdr:nvSpPr>
        <xdr:spPr>
          <a:xfrm>
            <a:off x="3737724" y="43301297"/>
            <a:ext cx="36000" cy="3600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xnSp macro="">
        <xdr:nvCxnSpPr>
          <xdr:cNvPr id="32" name="Straight Connector 31">
            <a:extLst>
              <a:ext uri="{FF2B5EF4-FFF2-40B4-BE49-F238E27FC236}">
                <a16:creationId xmlns:a16="http://schemas.microsoft.com/office/drawing/2014/main" id="{A6B6587C-3711-42BC-9CF0-5A3C2794124D}"/>
              </a:ext>
            </a:extLst>
          </xdr:cNvPr>
          <xdr:cNvCxnSpPr/>
        </xdr:nvCxnSpPr>
        <xdr:spPr>
          <a:xfrm rot="5400000" flipH="1" flipV="1">
            <a:off x="2318860" y="42593170"/>
            <a:ext cx="0" cy="14395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33" name="Rectangle 32">
            <a:extLst>
              <a:ext uri="{FF2B5EF4-FFF2-40B4-BE49-F238E27FC236}">
                <a16:creationId xmlns:a16="http://schemas.microsoft.com/office/drawing/2014/main" id="{EAC84E9E-7E55-4C90-8F57-9F9FE5021378}"/>
              </a:ext>
            </a:extLst>
          </xdr:cNvPr>
          <xdr:cNvSpPr/>
        </xdr:nvSpPr>
        <xdr:spPr>
          <a:xfrm>
            <a:off x="1315641" y="43191089"/>
            <a:ext cx="285750" cy="2304284"/>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34" name="Oval 33">
            <a:extLst>
              <a:ext uri="{FF2B5EF4-FFF2-40B4-BE49-F238E27FC236}">
                <a16:creationId xmlns:a16="http://schemas.microsoft.com/office/drawing/2014/main" id="{B5E365CF-08A5-4D17-9DAD-5C304BCBA940}"/>
              </a:ext>
            </a:extLst>
          </xdr:cNvPr>
          <xdr:cNvSpPr/>
        </xdr:nvSpPr>
        <xdr:spPr>
          <a:xfrm>
            <a:off x="1606186" y="43293851"/>
            <a:ext cx="36000" cy="3600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xnSp macro="">
        <xdr:nvCxnSpPr>
          <xdr:cNvPr id="35" name="Straight Connector 34">
            <a:extLst>
              <a:ext uri="{FF2B5EF4-FFF2-40B4-BE49-F238E27FC236}">
                <a16:creationId xmlns:a16="http://schemas.microsoft.com/office/drawing/2014/main" id="{4D0762C5-CBE6-4C81-9DF0-325C0339CDBE}"/>
              </a:ext>
            </a:extLst>
          </xdr:cNvPr>
          <xdr:cNvCxnSpPr/>
        </xdr:nvCxnSpPr>
        <xdr:spPr>
          <a:xfrm>
            <a:off x="1560972" y="45497497"/>
            <a:ext cx="259781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294238</xdr:colOff>
      <xdr:row>225</xdr:row>
      <xdr:rowOff>4944</xdr:rowOff>
    </xdr:from>
    <xdr:to>
      <xdr:col>10</xdr:col>
      <xdr:colOff>529188</xdr:colOff>
      <xdr:row>240</xdr:row>
      <xdr:rowOff>128769</xdr:rowOff>
    </xdr:to>
    <xdr:grpSp>
      <xdr:nvGrpSpPr>
        <xdr:cNvPr id="63" name="Group 62">
          <a:extLst>
            <a:ext uri="{FF2B5EF4-FFF2-40B4-BE49-F238E27FC236}">
              <a16:creationId xmlns:a16="http://schemas.microsoft.com/office/drawing/2014/main" id="{F7CB3C97-A3B7-4508-811D-0808FEA2A73A}"/>
            </a:ext>
          </a:extLst>
        </xdr:cNvPr>
        <xdr:cNvGrpSpPr/>
      </xdr:nvGrpSpPr>
      <xdr:grpSpPr>
        <a:xfrm>
          <a:off x="4866238" y="42952111"/>
          <a:ext cx="4510617" cy="2981325"/>
          <a:chOff x="4244670" y="43352853"/>
          <a:chExt cx="3217618" cy="3008801"/>
        </a:xfrm>
      </xdr:grpSpPr>
      <xdr:sp macro="" textlink="">
        <xdr:nvSpPr>
          <xdr:cNvPr id="40" name="Rectangle 39">
            <a:extLst>
              <a:ext uri="{FF2B5EF4-FFF2-40B4-BE49-F238E27FC236}">
                <a16:creationId xmlns:a16="http://schemas.microsoft.com/office/drawing/2014/main" id="{00829B0D-783E-48F1-9079-E762418FFC5D}"/>
              </a:ext>
            </a:extLst>
          </xdr:cNvPr>
          <xdr:cNvSpPr/>
        </xdr:nvSpPr>
        <xdr:spPr>
          <a:xfrm>
            <a:off x="4244670" y="43352853"/>
            <a:ext cx="3217618" cy="30088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xnSp macro="">
        <xdr:nvCxnSpPr>
          <xdr:cNvPr id="41" name="Straight Connector 40">
            <a:extLst>
              <a:ext uri="{FF2B5EF4-FFF2-40B4-BE49-F238E27FC236}">
                <a16:creationId xmlns:a16="http://schemas.microsoft.com/office/drawing/2014/main" id="{C8555135-5A52-41C3-9FAC-FADB08D4A55D}"/>
              </a:ext>
            </a:extLst>
          </xdr:cNvPr>
          <xdr:cNvCxnSpPr/>
        </xdr:nvCxnSpPr>
        <xdr:spPr>
          <a:xfrm rot="5400000" flipH="1" flipV="1">
            <a:off x="6403414" y="43508954"/>
            <a:ext cx="0" cy="72006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2" name="Straight Connector 41">
            <a:extLst>
              <a:ext uri="{FF2B5EF4-FFF2-40B4-BE49-F238E27FC236}">
                <a16:creationId xmlns:a16="http://schemas.microsoft.com/office/drawing/2014/main" id="{79F306A2-0C89-41B1-B13D-822A71124E1C}"/>
              </a:ext>
            </a:extLst>
          </xdr:cNvPr>
          <xdr:cNvCxnSpPr/>
        </xdr:nvCxnSpPr>
        <xdr:spPr>
          <a:xfrm flipH="1" flipV="1">
            <a:off x="6059763" y="43865926"/>
            <a:ext cx="0" cy="218113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a:extLst>
              <a:ext uri="{FF2B5EF4-FFF2-40B4-BE49-F238E27FC236}">
                <a16:creationId xmlns:a16="http://schemas.microsoft.com/office/drawing/2014/main" id="{F4E0E5EA-AF64-4874-B8B5-369E3337352B}"/>
              </a:ext>
            </a:extLst>
          </xdr:cNvPr>
          <xdr:cNvCxnSpPr>
            <a:cxnSpLocks noChangeAspect="1"/>
          </xdr:cNvCxnSpPr>
        </xdr:nvCxnSpPr>
        <xdr:spPr>
          <a:xfrm flipV="1">
            <a:off x="6076769" y="43872231"/>
            <a:ext cx="691200" cy="10368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44" name="Oval 43">
            <a:extLst>
              <a:ext uri="{FF2B5EF4-FFF2-40B4-BE49-F238E27FC236}">
                <a16:creationId xmlns:a16="http://schemas.microsoft.com/office/drawing/2014/main" id="{B40AB605-74A2-4C29-A3CD-86CF318D3B31}"/>
              </a:ext>
            </a:extLst>
          </xdr:cNvPr>
          <xdr:cNvSpPr/>
        </xdr:nvSpPr>
        <xdr:spPr>
          <a:xfrm>
            <a:off x="6041426" y="46042328"/>
            <a:ext cx="36008" cy="36135"/>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45" name="Oval 44">
            <a:extLst>
              <a:ext uri="{FF2B5EF4-FFF2-40B4-BE49-F238E27FC236}">
                <a16:creationId xmlns:a16="http://schemas.microsoft.com/office/drawing/2014/main" id="{ED6E5C12-F845-4CE5-BC95-B27CF4A2D264}"/>
              </a:ext>
            </a:extLst>
          </xdr:cNvPr>
          <xdr:cNvSpPr/>
        </xdr:nvSpPr>
        <xdr:spPr>
          <a:xfrm>
            <a:off x="6040421" y="43849803"/>
            <a:ext cx="36008" cy="36135"/>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46" name="Oval 45">
            <a:extLst>
              <a:ext uri="{FF2B5EF4-FFF2-40B4-BE49-F238E27FC236}">
                <a16:creationId xmlns:a16="http://schemas.microsoft.com/office/drawing/2014/main" id="{8EEB8D9F-55C2-4695-8D9D-DD5F72B1016B}"/>
              </a:ext>
            </a:extLst>
          </xdr:cNvPr>
          <xdr:cNvSpPr/>
        </xdr:nvSpPr>
        <xdr:spPr>
          <a:xfrm>
            <a:off x="6742248" y="43856270"/>
            <a:ext cx="36008" cy="36135"/>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xnSp macro="">
        <xdr:nvCxnSpPr>
          <xdr:cNvPr id="47" name="Straight Connector 46">
            <a:extLst>
              <a:ext uri="{FF2B5EF4-FFF2-40B4-BE49-F238E27FC236}">
                <a16:creationId xmlns:a16="http://schemas.microsoft.com/office/drawing/2014/main" id="{A775D851-F277-40E6-922C-4FD061D4D390}"/>
              </a:ext>
            </a:extLst>
          </xdr:cNvPr>
          <xdr:cNvCxnSpPr/>
        </xdr:nvCxnSpPr>
        <xdr:spPr>
          <a:xfrm>
            <a:off x="4565592" y="43867974"/>
            <a:ext cx="147796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48" name="Rectangle 47">
            <a:extLst>
              <a:ext uri="{FF2B5EF4-FFF2-40B4-BE49-F238E27FC236}">
                <a16:creationId xmlns:a16="http://schemas.microsoft.com/office/drawing/2014/main" id="{32BA3DC6-DD46-4B1C-BBC5-5CF82FBFBF7D}"/>
              </a:ext>
            </a:extLst>
          </xdr:cNvPr>
          <xdr:cNvSpPr/>
        </xdr:nvSpPr>
        <xdr:spPr>
          <a:xfrm>
            <a:off x="4320888" y="43745648"/>
            <a:ext cx="283618" cy="2334925"/>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49" name="Oval 48">
            <a:extLst>
              <a:ext uri="{FF2B5EF4-FFF2-40B4-BE49-F238E27FC236}">
                <a16:creationId xmlns:a16="http://schemas.microsoft.com/office/drawing/2014/main" id="{F373B186-3221-4FCD-88C6-8FB75A98F869}"/>
              </a:ext>
            </a:extLst>
          </xdr:cNvPr>
          <xdr:cNvSpPr/>
        </xdr:nvSpPr>
        <xdr:spPr>
          <a:xfrm>
            <a:off x="4609302" y="43848796"/>
            <a:ext cx="36008" cy="36135"/>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xnSp macro="">
        <xdr:nvCxnSpPr>
          <xdr:cNvPr id="50" name="Straight Connector 49">
            <a:extLst>
              <a:ext uri="{FF2B5EF4-FFF2-40B4-BE49-F238E27FC236}">
                <a16:creationId xmlns:a16="http://schemas.microsoft.com/office/drawing/2014/main" id="{42B20FA8-E0BC-44ED-BD12-C5B7963E9279}"/>
              </a:ext>
            </a:extLst>
          </xdr:cNvPr>
          <xdr:cNvCxnSpPr/>
        </xdr:nvCxnSpPr>
        <xdr:spPr>
          <a:xfrm>
            <a:off x="4564077" y="46082704"/>
            <a:ext cx="259878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Oval 51">
            <a:extLst>
              <a:ext uri="{FF2B5EF4-FFF2-40B4-BE49-F238E27FC236}">
                <a16:creationId xmlns:a16="http://schemas.microsoft.com/office/drawing/2014/main" id="{68F632AF-173A-4791-8F53-6410FBED90AB}"/>
              </a:ext>
            </a:extLst>
          </xdr:cNvPr>
          <xdr:cNvSpPr/>
        </xdr:nvSpPr>
        <xdr:spPr>
          <a:xfrm>
            <a:off x="6061212" y="44887904"/>
            <a:ext cx="36008" cy="36135"/>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56" name="Oval 55">
            <a:extLst>
              <a:ext uri="{FF2B5EF4-FFF2-40B4-BE49-F238E27FC236}">
                <a16:creationId xmlns:a16="http://schemas.microsoft.com/office/drawing/2014/main" id="{C9A58906-AC9E-4702-8105-43AE3739939B}"/>
              </a:ext>
            </a:extLst>
          </xdr:cNvPr>
          <xdr:cNvSpPr/>
        </xdr:nvSpPr>
        <xdr:spPr>
          <a:xfrm>
            <a:off x="6018808" y="44886016"/>
            <a:ext cx="36008" cy="36135"/>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xnSp macro="">
        <xdr:nvCxnSpPr>
          <xdr:cNvPr id="57" name="Straight Connector 56">
            <a:extLst>
              <a:ext uri="{FF2B5EF4-FFF2-40B4-BE49-F238E27FC236}">
                <a16:creationId xmlns:a16="http://schemas.microsoft.com/office/drawing/2014/main" id="{32076697-98D2-400D-9DB9-9A615E309A3E}"/>
              </a:ext>
            </a:extLst>
          </xdr:cNvPr>
          <xdr:cNvCxnSpPr/>
        </xdr:nvCxnSpPr>
        <xdr:spPr>
          <a:xfrm>
            <a:off x="4553137" y="44904187"/>
            <a:ext cx="147796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58" name="Oval 57">
            <a:extLst>
              <a:ext uri="{FF2B5EF4-FFF2-40B4-BE49-F238E27FC236}">
                <a16:creationId xmlns:a16="http://schemas.microsoft.com/office/drawing/2014/main" id="{3B714FCA-6719-486B-9A1B-84F77544CC18}"/>
              </a:ext>
            </a:extLst>
          </xdr:cNvPr>
          <xdr:cNvSpPr/>
        </xdr:nvSpPr>
        <xdr:spPr>
          <a:xfrm>
            <a:off x="4610584" y="44885009"/>
            <a:ext cx="36008" cy="36135"/>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grpSp>
    <xdr:clientData/>
  </xdr:twoCellAnchor>
  <xdr:twoCellAnchor>
    <xdr:from>
      <xdr:col>2</xdr:col>
      <xdr:colOff>764747</xdr:colOff>
      <xdr:row>225</xdr:row>
      <xdr:rowOff>128220</xdr:rowOff>
    </xdr:from>
    <xdr:to>
      <xdr:col>3</xdr:col>
      <xdr:colOff>522042</xdr:colOff>
      <xdr:row>226</xdr:row>
      <xdr:rowOff>169435</xdr:rowOff>
    </xdr:to>
    <xdr:sp macro="" textlink="">
      <xdr:nvSpPr>
        <xdr:cNvPr id="59" name="TextBox 58">
          <a:extLst>
            <a:ext uri="{FF2B5EF4-FFF2-40B4-BE49-F238E27FC236}">
              <a16:creationId xmlns:a16="http://schemas.microsoft.com/office/drawing/2014/main" id="{52993D0F-B4DC-4FF4-82EF-171EDEFD7564}"/>
            </a:ext>
          </a:extLst>
        </xdr:cNvPr>
        <xdr:cNvSpPr txBox="1"/>
      </xdr:nvSpPr>
      <xdr:spPr>
        <a:xfrm>
          <a:off x="1982848" y="43476129"/>
          <a:ext cx="787644" cy="233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t>Solução 1</a:t>
          </a:r>
        </a:p>
      </xdr:txBody>
    </xdr:sp>
    <xdr:clientData/>
  </xdr:twoCellAnchor>
  <xdr:twoCellAnchor>
    <xdr:from>
      <xdr:col>6</xdr:col>
      <xdr:colOff>486690</xdr:colOff>
      <xdr:row>225</xdr:row>
      <xdr:rowOff>147820</xdr:rowOff>
    </xdr:from>
    <xdr:to>
      <xdr:col>7</xdr:col>
      <xdr:colOff>120344</xdr:colOff>
      <xdr:row>226</xdr:row>
      <xdr:rowOff>189035</xdr:rowOff>
    </xdr:to>
    <xdr:sp macro="" textlink="">
      <xdr:nvSpPr>
        <xdr:cNvPr id="60" name="TextBox 59">
          <a:extLst>
            <a:ext uri="{FF2B5EF4-FFF2-40B4-BE49-F238E27FC236}">
              <a16:creationId xmlns:a16="http://schemas.microsoft.com/office/drawing/2014/main" id="{71A3F486-EDB9-46B5-9006-136518E91CB3}"/>
            </a:ext>
          </a:extLst>
        </xdr:cNvPr>
        <xdr:cNvSpPr txBox="1"/>
      </xdr:nvSpPr>
      <xdr:spPr>
        <a:xfrm>
          <a:off x="5047700" y="43495729"/>
          <a:ext cx="787644" cy="233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t>Solução 2</a:t>
          </a:r>
        </a:p>
      </xdr:txBody>
    </xdr:sp>
    <xdr:clientData/>
  </xdr:twoCellAnchor>
  <xdr:twoCellAnchor>
    <xdr:from>
      <xdr:col>2</xdr:col>
      <xdr:colOff>21166</xdr:colOff>
      <xdr:row>242</xdr:row>
      <xdr:rowOff>0</xdr:rowOff>
    </xdr:from>
    <xdr:to>
      <xdr:col>10</xdr:col>
      <xdr:colOff>592667</xdr:colOff>
      <xdr:row>249</xdr:row>
      <xdr:rowOff>0</xdr:rowOff>
    </xdr:to>
    <xdr:sp macro="" textlink="">
      <xdr:nvSpPr>
        <xdr:cNvPr id="64" name="TextBox 63">
          <a:extLst>
            <a:ext uri="{FF2B5EF4-FFF2-40B4-BE49-F238E27FC236}">
              <a16:creationId xmlns:a16="http://schemas.microsoft.com/office/drawing/2014/main" id="{DEED10B7-8219-4348-9285-AFF04202E2FD}"/>
            </a:ext>
          </a:extLst>
        </xdr:cNvPr>
        <xdr:cNvSpPr txBox="1"/>
      </xdr:nvSpPr>
      <xdr:spPr>
        <a:xfrm>
          <a:off x="1248833" y="46185667"/>
          <a:ext cx="6910917"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1"/>
            <a:t>Dimensionamento da Solução</a:t>
          </a:r>
          <a:r>
            <a:rPr lang="pt-BR" sz="1100" b="1" baseline="0"/>
            <a:t> 1</a:t>
          </a:r>
        </a:p>
        <a:p>
          <a:endParaRPr lang="pt-BR" sz="1100" baseline="0"/>
        </a:p>
        <a:p>
          <a:r>
            <a:rPr lang="pt-BR" sz="1100" baseline="0"/>
            <a:t>Vamos primeiramente modelar a estrutura e encontrar os esforços aos quais ela está submetida.</a:t>
          </a:r>
        </a:p>
        <a:p>
          <a:endParaRPr lang="pt-BR" sz="1100" baseline="0"/>
        </a:p>
        <a:p>
          <a:r>
            <a:rPr lang="pt-BR" sz="1100" baseline="0"/>
            <a:t>A estrutura foi modelada no Ftool conforme o equema estático abaixo (esquerda) e os resultados consistem apenas do diagrama de normais, uma vez que a estrutura, em sua nova configuração, se tornou uma treliça. Consequentemente as barras não sofrem esforços cortantes ou de momento fletor.</a:t>
          </a:r>
          <a:endParaRPr lang="pt-BR" sz="1100"/>
        </a:p>
      </xdr:txBody>
    </xdr:sp>
    <xdr:clientData/>
  </xdr:twoCellAnchor>
  <xdr:twoCellAnchor editAs="oneCell">
    <xdr:from>
      <xdr:col>2</xdr:col>
      <xdr:colOff>0</xdr:colOff>
      <xdr:row>250</xdr:row>
      <xdr:rowOff>63499</xdr:rowOff>
    </xdr:from>
    <xdr:to>
      <xdr:col>4</xdr:col>
      <xdr:colOff>375417</xdr:colOff>
      <xdr:row>270</xdr:row>
      <xdr:rowOff>167785</xdr:rowOff>
    </xdr:to>
    <xdr:pic>
      <xdr:nvPicPr>
        <xdr:cNvPr id="65" name="Picture 64">
          <a:extLst>
            <a:ext uri="{FF2B5EF4-FFF2-40B4-BE49-F238E27FC236}">
              <a16:creationId xmlns:a16="http://schemas.microsoft.com/office/drawing/2014/main" id="{59467D34-6F9F-47AC-AAFA-98083A2912AB}"/>
            </a:ext>
          </a:extLst>
        </xdr:cNvPr>
        <xdr:cNvPicPr>
          <a:picLocks noChangeAspect="1"/>
        </xdr:cNvPicPr>
      </xdr:nvPicPr>
      <xdr:blipFill>
        <a:blip xmlns:r="http://schemas.openxmlformats.org/officeDocument/2006/relationships" r:embed="rId10"/>
        <a:stretch>
          <a:fillRect/>
        </a:stretch>
      </xdr:blipFill>
      <xdr:spPr>
        <a:xfrm>
          <a:off x="1227667" y="47773166"/>
          <a:ext cx="2333333" cy="3914286"/>
        </a:xfrm>
        <a:prstGeom prst="rect">
          <a:avLst/>
        </a:prstGeom>
      </xdr:spPr>
    </xdr:pic>
    <xdr:clientData/>
  </xdr:twoCellAnchor>
  <xdr:twoCellAnchor editAs="oneCell">
    <xdr:from>
      <xdr:col>4</xdr:col>
      <xdr:colOff>296332</xdr:colOff>
      <xdr:row>250</xdr:row>
      <xdr:rowOff>10584</xdr:rowOff>
    </xdr:from>
    <xdr:to>
      <xdr:col>6</xdr:col>
      <xdr:colOff>738486</xdr:colOff>
      <xdr:row>271</xdr:row>
      <xdr:rowOff>57703</xdr:rowOff>
    </xdr:to>
    <xdr:pic>
      <xdr:nvPicPr>
        <xdr:cNvPr id="66" name="Picture 65">
          <a:extLst>
            <a:ext uri="{FF2B5EF4-FFF2-40B4-BE49-F238E27FC236}">
              <a16:creationId xmlns:a16="http://schemas.microsoft.com/office/drawing/2014/main" id="{29813C53-1847-428F-B16A-F743A29D4D9F}"/>
            </a:ext>
          </a:extLst>
        </xdr:cNvPr>
        <xdr:cNvPicPr>
          <a:picLocks noChangeAspect="1"/>
        </xdr:cNvPicPr>
      </xdr:nvPicPr>
      <xdr:blipFill>
        <a:blip xmlns:r="http://schemas.openxmlformats.org/officeDocument/2006/relationships" r:embed="rId11"/>
        <a:stretch>
          <a:fillRect/>
        </a:stretch>
      </xdr:blipFill>
      <xdr:spPr>
        <a:xfrm>
          <a:off x="3481915" y="47720251"/>
          <a:ext cx="1828571" cy="4047619"/>
        </a:xfrm>
        <a:prstGeom prst="rect">
          <a:avLst/>
        </a:prstGeom>
      </xdr:spPr>
    </xdr:pic>
    <xdr:clientData/>
  </xdr:twoCellAnchor>
  <xdr:twoCellAnchor>
    <xdr:from>
      <xdr:col>2</xdr:col>
      <xdr:colOff>21165</xdr:colOff>
      <xdr:row>272</xdr:row>
      <xdr:rowOff>21165</xdr:rowOff>
    </xdr:from>
    <xdr:to>
      <xdr:col>11</xdr:col>
      <xdr:colOff>0</xdr:colOff>
      <xdr:row>279</xdr:row>
      <xdr:rowOff>0</xdr:rowOff>
    </xdr:to>
    <xdr:sp macro="" textlink="">
      <xdr:nvSpPr>
        <xdr:cNvPr id="67" name="TextBox 66">
          <a:extLst>
            <a:ext uri="{FF2B5EF4-FFF2-40B4-BE49-F238E27FC236}">
              <a16:creationId xmlns:a16="http://schemas.microsoft.com/office/drawing/2014/main" id="{F667AE57-3E3E-4FC3-90B5-47146523A1FB}"/>
            </a:ext>
          </a:extLst>
        </xdr:cNvPr>
        <xdr:cNvSpPr txBox="1"/>
      </xdr:nvSpPr>
      <xdr:spPr>
        <a:xfrm>
          <a:off x="1248832" y="51921832"/>
          <a:ext cx="6932085" cy="1492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t>Os</a:t>
          </a:r>
          <a:r>
            <a:rPr lang="pt-BR" sz="1100" baseline="0"/>
            <a:t> cálculos efetuados no início do item 3 verificaram que a normal resistente do pilar era de 880 kN, muito superior aos 140 kN (uma vez multiplicados pelo </a:t>
          </a:r>
          <a:r>
            <a:rPr lang="el-GR" sz="1100" baseline="0"/>
            <a:t>γ</a:t>
          </a:r>
          <a:r>
            <a:rPr lang="pt-BR" sz="1100" baseline="0"/>
            <a:t>g), já que a questão pedia para utilizar o perfil CS 200x61, não faz sentido buscarmos um perfil mais econômico, embora isso seja possível.</a:t>
          </a:r>
        </a:p>
        <a:p>
          <a:endParaRPr lang="pt-BR" sz="1100" baseline="0"/>
        </a:p>
        <a:p>
          <a:r>
            <a:rPr lang="pt-BR" sz="1100" baseline="0"/>
            <a:t>A verificação que aprendemos para compressão é apenas para perfis com duas simetrias, o que não é o caso do perfil de dupla cantoneira, portanto vamos deixar apenas indicado que seria necessária uma verificação e, muito provavelmente, uma troca do perfil adotado, uma vez que mudamos drásticamente as características de comprimento e carregamento da peça.</a:t>
          </a:r>
        </a:p>
        <a:p>
          <a:endParaRPr lang="pt-BR" sz="1100" baseline="0"/>
        </a:p>
        <a:p>
          <a:endParaRPr lang="pt-BR" sz="1100"/>
        </a:p>
      </xdr:txBody>
    </xdr:sp>
    <xdr:clientData/>
  </xdr:twoCellAnchor>
  <xdr:twoCellAnchor>
    <xdr:from>
      <xdr:col>2</xdr:col>
      <xdr:colOff>0</xdr:colOff>
      <xdr:row>280</xdr:row>
      <xdr:rowOff>0</xdr:rowOff>
    </xdr:from>
    <xdr:to>
      <xdr:col>10</xdr:col>
      <xdr:colOff>571501</xdr:colOff>
      <xdr:row>293</xdr:row>
      <xdr:rowOff>179916</xdr:rowOff>
    </xdr:to>
    <xdr:sp macro="" textlink="">
      <xdr:nvSpPr>
        <xdr:cNvPr id="51" name="TextBox 50">
          <a:extLst>
            <a:ext uri="{FF2B5EF4-FFF2-40B4-BE49-F238E27FC236}">
              <a16:creationId xmlns:a16="http://schemas.microsoft.com/office/drawing/2014/main" id="{DFDD28E9-6C92-4B92-B582-83CA974166F1}"/>
            </a:ext>
          </a:extLst>
        </xdr:cNvPr>
        <xdr:cNvSpPr txBox="1"/>
      </xdr:nvSpPr>
      <xdr:spPr>
        <a:xfrm>
          <a:off x="1227667" y="53424667"/>
          <a:ext cx="6910917" cy="2656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1"/>
            <a:t>Dimensionamento da Solução</a:t>
          </a:r>
          <a:r>
            <a:rPr lang="pt-BR" sz="1100" b="1" baseline="0"/>
            <a:t> 2</a:t>
          </a:r>
        </a:p>
        <a:p>
          <a:endParaRPr lang="pt-BR" sz="1100" baseline="0"/>
        </a:p>
        <a:p>
          <a:r>
            <a:rPr lang="pt-BR" sz="1100" baseline="0"/>
            <a:t>Vamos primeiramente modelar a estrutura e encontrar os esforços aos quais ela está submetida.</a:t>
          </a:r>
        </a:p>
        <a:p>
          <a:endParaRPr lang="pt-BR" sz="1100" baseline="0"/>
        </a:p>
        <a:p>
          <a:r>
            <a:rPr lang="pt-BR" sz="1100" baseline="0"/>
            <a:t>A estrutura foi modelada no Ftool conforme o equema estático abaixo (esquerda), desta vez as vigas V1/V4 foram incluídas ao invés de consideradas apoios móveis, de maneira que a representação da barra horizontal seja também como barra e não como apoio.</a:t>
          </a:r>
        </a:p>
        <a:p>
          <a:endParaRPr lang="pt-BR" sz="1100" baseline="0"/>
        </a:p>
        <a:p>
          <a:r>
            <a:rPr lang="pt-BR" sz="1100" baseline="0"/>
            <a:t>Por conta disso podemos ver que surgem uma pequena força cortante (0,4 kN) e momento (1,3 kNm = 130 kNcm) muito menores do que os que tinhamos obtidos como resistentes (Vrd = 183 kN e Mrd = 14659 kNcm), podemos portanto desprezar estes esforços, focando o dimensionamento apenas no esforço de compressão máximo de 250 kN, que também já verificamos ser inferior ao resistente (Nrd = 880 kN), portanto deste modo os pilares atendem aos critérios de verificação.</a:t>
          </a:r>
        </a:p>
        <a:p>
          <a:endParaRPr lang="pt-BR" sz="1100" baseline="0"/>
        </a:p>
        <a:p>
          <a:r>
            <a:rPr lang="pt-BR" sz="1100" baseline="0"/>
            <a:t>No entanto temos que dimensionar a nova barra de maneira a suportar a compressão (Nsk = 100 kN).</a:t>
          </a:r>
          <a:endParaRPr lang="pt-BR" sz="1100"/>
        </a:p>
      </xdr:txBody>
    </xdr:sp>
    <xdr:clientData/>
  </xdr:twoCellAnchor>
  <xdr:twoCellAnchor editAs="oneCell">
    <xdr:from>
      <xdr:col>2</xdr:col>
      <xdr:colOff>0</xdr:colOff>
      <xdr:row>295</xdr:row>
      <xdr:rowOff>31752</xdr:rowOff>
    </xdr:from>
    <xdr:to>
      <xdr:col>6</xdr:col>
      <xdr:colOff>74715</xdr:colOff>
      <xdr:row>316</xdr:row>
      <xdr:rowOff>2681</xdr:rowOff>
    </xdr:to>
    <xdr:pic>
      <xdr:nvPicPr>
        <xdr:cNvPr id="10" name="Picture 9">
          <a:extLst>
            <a:ext uri="{FF2B5EF4-FFF2-40B4-BE49-F238E27FC236}">
              <a16:creationId xmlns:a16="http://schemas.microsoft.com/office/drawing/2014/main" id="{C41C4491-58E1-48A8-BFEF-3B48B74254B0}"/>
            </a:ext>
          </a:extLst>
        </xdr:cNvPr>
        <xdr:cNvPicPr>
          <a:picLocks noChangeAspect="1"/>
        </xdr:cNvPicPr>
      </xdr:nvPicPr>
      <xdr:blipFill>
        <a:blip xmlns:r="http://schemas.openxmlformats.org/officeDocument/2006/relationships" r:embed="rId12"/>
        <a:stretch>
          <a:fillRect/>
        </a:stretch>
      </xdr:blipFill>
      <xdr:spPr>
        <a:xfrm>
          <a:off x="1227667" y="56313919"/>
          <a:ext cx="3419048" cy="3971429"/>
        </a:xfrm>
        <a:prstGeom prst="rect">
          <a:avLst/>
        </a:prstGeom>
      </xdr:spPr>
    </xdr:pic>
    <xdr:clientData/>
  </xdr:twoCellAnchor>
  <xdr:twoCellAnchor editAs="oneCell">
    <xdr:from>
      <xdr:col>6</xdr:col>
      <xdr:colOff>0</xdr:colOff>
      <xdr:row>296</xdr:row>
      <xdr:rowOff>95255</xdr:rowOff>
    </xdr:from>
    <xdr:to>
      <xdr:col>9</xdr:col>
      <xdr:colOff>701202</xdr:colOff>
      <xdr:row>318</xdr:row>
      <xdr:rowOff>28064</xdr:rowOff>
    </xdr:to>
    <xdr:pic>
      <xdr:nvPicPr>
        <xdr:cNvPr id="20" name="Picture 19">
          <a:extLst>
            <a:ext uri="{FF2B5EF4-FFF2-40B4-BE49-F238E27FC236}">
              <a16:creationId xmlns:a16="http://schemas.microsoft.com/office/drawing/2014/main" id="{E5294A77-8568-40E3-AB82-0852141AB9A6}"/>
            </a:ext>
          </a:extLst>
        </xdr:cNvPr>
        <xdr:cNvPicPr>
          <a:picLocks noChangeAspect="1"/>
        </xdr:cNvPicPr>
      </xdr:nvPicPr>
      <xdr:blipFill>
        <a:blip xmlns:r="http://schemas.openxmlformats.org/officeDocument/2006/relationships" r:embed="rId13"/>
        <a:stretch>
          <a:fillRect/>
        </a:stretch>
      </xdr:blipFill>
      <xdr:spPr>
        <a:xfrm>
          <a:off x="4572000" y="56567922"/>
          <a:ext cx="3780952" cy="4123809"/>
        </a:xfrm>
        <a:prstGeom prst="rect">
          <a:avLst/>
        </a:prstGeom>
      </xdr:spPr>
    </xdr:pic>
    <xdr:clientData/>
  </xdr:twoCellAnchor>
  <xdr:twoCellAnchor editAs="oneCell">
    <xdr:from>
      <xdr:col>11</xdr:col>
      <xdr:colOff>105830</xdr:colOff>
      <xdr:row>297</xdr:row>
      <xdr:rowOff>179914</xdr:rowOff>
    </xdr:from>
    <xdr:to>
      <xdr:col>15</xdr:col>
      <xdr:colOff>762568</xdr:colOff>
      <xdr:row>317</xdr:row>
      <xdr:rowOff>150866</xdr:rowOff>
    </xdr:to>
    <xdr:pic>
      <xdr:nvPicPr>
        <xdr:cNvPr id="21" name="Picture 20">
          <a:extLst>
            <a:ext uri="{FF2B5EF4-FFF2-40B4-BE49-F238E27FC236}">
              <a16:creationId xmlns:a16="http://schemas.microsoft.com/office/drawing/2014/main" id="{D278AA8F-BF73-4B65-A6CD-7548AE0A06B4}"/>
            </a:ext>
          </a:extLst>
        </xdr:cNvPr>
        <xdr:cNvPicPr>
          <a:picLocks noChangeAspect="1"/>
        </xdr:cNvPicPr>
      </xdr:nvPicPr>
      <xdr:blipFill>
        <a:blip xmlns:r="http://schemas.openxmlformats.org/officeDocument/2006/relationships" r:embed="rId14"/>
        <a:stretch>
          <a:fillRect/>
        </a:stretch>
      </xdr:blipFill>
      <xdr:spPr>
        <a:xfrm>
          <a:off x="8286747" y="56843081"/>
          <a:ext cx="3895238" cy="3780952"/>
        </a:xfrm>
        <a:prstGeom prst="rect">
          <a:avLst/>
        </a:prstGeom>
      </xdr:spPr>
    </xdr:pic>
    <xdr:clientData/>
  </xdr:twoCellAnchor>
  <xdr:twoCellAnchor editAs="oneCell">
    <xdr:from>
      <xdr:col>17</xdr:col>
      <xdr:colOff>317501</xdr:colOff>
      <xdr:row>298</xdr:row>
      <xdr:rowOff>31752</xdr:rowOff>
    </xdr:from>
    <xdr:to>
      <xdr:col>22</xdr:col>
      <xdr:colOff>366786</xdr:colOff>
      <xdr:row>317</xdr:row>
      <xdr:rowOff>183681</xdr:rowOff>
    </xdr:to>
    <xdr:pic>
      <xdr:nvPicPr>
        <xdr:cNvPr id="23" name="Picture 22">
          <a:extLst>
            <a:ext uri="{FF2B5EF4-FFF2-40B4-BE49-F238E27FC236}">
              <a16:creationId xmlns:a16="http://schemas.microsoft.com/office/drawing/2014/main" id="{B7E89DFB-7B0C-4D7D-A011-9A36A7696698}"/>
            </a:ext>
          </a:extLst>
        </xdr:cNvPr>
        <xdr:cNvPicPr>
          <a:picLocks noChangeAspect="1"/>
        </xdr:cNvPicPr>
      </xdr:nvPicPr>
      <xdr:blipFill>
        <a:blip xmlns:r="http://schemas.openxmlformats.org/officeDocument/2006/relationships" r:embed="rId15"/>
        <a:stretch>
          <a:fillRect/>
        </a:stretch>
      </xdr:blipFill>
      <xdr:spPr>
        <a:xfrm>
          <a:off x="12181418" y="56885419"/>
          <a:ext cx="3647619" cy="3771429"/>
        </a:xfrm>
        <a:prstGeom prst="rect">
          <a:avLst/>
        </a:prstGeom>
      </xdr:spPr>
    </xdr:pic>
    <xdr:clientData/>
  </xdr:twoCellAnchor>
  <xdr:twoCellAnchor>
    <xdr:from>
      <xdr:col>2</xdr:col>
      <xdr:colOff>21166</xdr:colOff>
      <xdr:row>317</xdr:row>
      <xdr:rowOff>190499</xdr:rowOff>
    </xdr:from>
    <xdr:to>
      <xdr:col>10</xdr:col>
      <xdr:colOff>582084</xdr:colOff>
      <xdr:row>326</xdr:row>
      <xdr:rowOff>158749</xdr:rowOff>
    </xdr:to>
    <xdr:sp macro="" textlink="">
      <xdr:nvSpPr>
        <xdr:cNvPr id="24" name="TextBox 23">
          <a:extLst>
            <a:ext uri="{FF2B5EF4-FFF2-40B4-BE49-F238E27FC236}">
              <a16:creationId xmlns:a16="http://schemas.microsoft.com/office/drawing/2014/main" id="{0737C4AD-826F-4865-88C3-06F4AE6A3360}"/>
            </a:ext>
          </a:extLst>
        </xdr:cNvPr>
        <xdr:cNvSpPr txBox="1"/>
      </xdr:nvSpPr>
      <xdr:spPr>
        <a:xfrm>
          <a:off x="1248833" y="60663666"/>
          <a:ext cx="8180918" cy="1682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1"/>
            <a:t>Dimensionamento da barra comprimida</a:t>
          </a:r>
        </a:p>
        <a:p>
          <a:endParaRPr lang="pt-BR" sz="1100"/>
        </a:p>
        <a:p>
          <a:r>
            <a:rPr lang="pt-BR" sz="1100"/>
            <a:t>Para dimensionar a barra vamos partir</a:t>
          </a:r>
          <a:r>
            <a:rPr lang="pt-BR" sz="1100" baseline="0"/>
            <a:t> da hipótese de que não teremos problemas com flambagem local de alma ou mesa e portanto Q =1. Vamos também partir de um valor inicial hipotético de </a:t>
          </a:r>
          <a:r>
            <a:rPr lang="el-GR" sz="1100" baseline="0"/>
            <a:t>χ</a:t>
          </a:r>
          <a:r>
            <a:rPr lang="pt-BR" sz="1100" baseline="0"/>
            <a:t> = 0,5.</a:t>
          </a:r>
        </a:p>
        <a:p>
          <a:endParaRPr lang="pt-BR" sz="1100" baseline="0"/>
        </a:p>
        <a:p>
          <a:r>
            <a:rPr lang="pt-BR" sz="1100" baseline="0"/>
            <a:t>Chegamos a uma área necessária de 8,8 cm².</a:t>
          </a:r>
        </a:p>
        <a:p>
          <a:r>
            <a:rPr lang="pt-BR" sz="1100" baseline="0"/>
            <a:t>Escolhi o perfil I (arbitrário) de menor massa linear para começar o processo: W 150x13</a:t>
          </a:r>
        </a:p>
        <a:p>
          <a:r>
            <a:rPr lang="pt-BR" sz="1100" baseline="0"/>
            <a:t>Não atendendo, passei para o próximo e verifiquei que o fator que causava o maior impacto era o aumento de ry. Por fim escolhi o perfil VS200x19, que tem a menor massa linear e atende o critério de dimensionamento.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C0171-040C-4085-9F69-B60DE4D41CAE}">
  <dimension ref="A1"/>
  <sheetViews>
    <sheetView topLeftCell="A19" workbookViewId="0">
      <selection activeCell="P40" sqref="P40"/>
    </sheetView>
  </sheetViews>
  <sheetFormatPr defaultRowHeight="15" x14ac:dyDescent="0.25"/>
  <sheetData>
    <row r="1" spans="1:1" x14ac:dyDescent="0.25">
      <c r="A1" s="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4CD9A-1DD6-4BBC-8399-6A3C289F3AB5}">
  <dimension ref="A1"/>
  <sheetViews>
    <sheetView tabSelected="1" topLeftCell="A46" workbookViewId="0">
      <selection activeCell="F76" sqref="F76"/>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F03F6-DDE5-4710-9507-AB392FBA760E}">
  <dimension ref="A87:R352"/>
  <sheetViews>
    <sheetView topLeftCell="A295" zoomScale="90" zoomScaleNormal="90" workbookViewId="0">
      <selection activeCell="G331" sqref="G331"/>
    </sheetView>
  </sheetViews>
  <sheetFormatPr defaultRowHeight="15" x14ac:dyDescent="0.25"/>
  <cols>
    <col min="3" max="3" width="15.42578125" customWidth="1"/>
    <col min="4" max="4" width="14" customWidth="1"/>
    <col min="6" max="6" width="11.5703125" customWidth="1"/>
    <col min="7" max="7" width="17.28515625" customWidth="1"/>
    <col min="9" max="9" width="19.7109375" bestFit="1" customWidth="1"/>
    <col min="10" max="10" width="18" customWidth="1"/>
    <col min="12" max="12" width="13" bestFit="1" customWidth="1"/>
    <col min="13" max="13" width="13.28515625" bestFit="1" customWidth="1"/>
    <col min="15" max="15" width="13" bestFit="1" customWidth="1"/>
    <col min="16" max="16" width="13.28515625" bestFit="1" customWidth="1"/>
    <col min="18" max="18" width="13" bestFit="1" customWidth="1"/>
    <col min="19" max="19" width="13.28515625" bestFit="1" customWidth="1"/>
  </cols>
  <sheetData>
    <row r="87" spans="3:11" ht="15.75" thickBot="1" x14ac:dyDescent="0.3"/>
    <row r="88" spans="3:11" x14ac:dyDescent="0.25">
      <c r="C88" s="4" t="s">
        <v>22</v>
      </c>
      <c r="D88" s="5"/>
      <c r="F88" s="4" t="s">
        <v>6</v>
      </c>
      <c r="G88" s="5"/>
      <c r="I88" s="4" t="s">
        <v>23</v>
      </c>
      <c r="J88" s="5"/>
    </row>
    <row r="89" spans="3:11" x14ac:dyDescent="0.25">
      <c r="C89" s="6" t="s">
        <v>0</v>
      </c>
      <c r="D89" s="7" t="s">
        <v>1</v>
      </c>
      <c r="F89" s="6" t="s">
        <v>7</v>
      </c>
      <c r="G89" s="7" t="s">
        <v>8</v>
      </c>
      <c r="I89" s="6" t="s">
        <v>42</v>
      </c>
      <c r="J89" s="7">
        <v>600</v>
      </c>
      <c r="K89" s="2"/>
    </row>
    <row r="90" spans="3:11" ht="15.75" thickBot="1" x14ac:dyDescent="0.3">
      <c r="C90" s="6" t="s">
        <v>2</v>
      </c>
      <c r="D90" s="7">
        <v>77.400000000000006</v>
      </c>
      <c r="F90" s="6" t="s">
        <v>9</v>
      </c>
      <c r="G90" s="7">
        <v>25</v>
      </c>
      <c r="I90" s="8" t="s">
        <v>43</v>
      </c>
      <c r="J90" s="9">
        <v>600</v>
      </c>
      <c r="K90" s="2"/>
    </row>
    <row r="91" spans="3:11" x14ac:dyDescent="0.25">
      <c r="C91" s="6" t="s">
        <v>3</v>
      </c>
      <c r="D91" s="7">
        <v>6.3</v>
      </c>
      <c r="F91" s="10" t="s">
        <v>10</v>
      </c>
      <c r="G91" s="7">
        <f>0.3*G90</f>
        <v>7.5</v>
      </c>
      <c r="J91" s="2"/>
      <c r="K91" s="2"/>
    </row>
    <row r="92" spans="3:11" ht="15.75" thickBot="1" x14ac:dyDescent="0.3">
      <c r="C92" s="6" t="s">
        <v>4</v>
      </c>
      <c r="D92" s="7">
        <v>21</v>
      </c>
      <c r="F92" s="8" t="s">
        <v>11</v>
      </c>
      <c r="G92" s="9">
        <f>20000</f>
        <v>20000</v>
      </c>
      <c r="J92" s="2"/>
      <c r="K92" s="2"/>
    </row>
    <row r="93" spans="3:11" ht="15.75" thickBot="1" x14ac:dyDescent="0.3">
      <c r="C93" s="6" t="s">
        <v>5</v>
      </c>
      <c r="D93" s="7">
        <v>265</v>
      </c>
      <c r="F93" s="2"/>
      <c r="G93" s="2"/>
    </row>
    <row r="94" spans="3:11" x14ac:dyDescent="0.25">
      <c r="C94" s="6" t="s">
        <v>12</v>
      </c>
      <c r="D94" s="7">
        <v>0.8</v>
      </c>
      <c r="F94" s="4" t="s">
        <v>17</v>
      </c>
      <c r="G94" s="5"/>
    </row>
    <row r="95" spans="3:11" x14ac:dyDescent="0.25">
      <c r="C95" s="6" t="s">
        <v>13</v>
      </c>
      <c r="D95" s="7">
        <v>16.8</v>
      </c>
      <c r="F95" s="6" t="s">
        <v>18</v>
      </c>
      <c r="G95" s="7">
        <v>150</v>
      </c>
    </row>
    <row r="96" spans="3:11" x14ac:dyDescent="0.25">
      <c r="C96" s="6" t="s">
        <v>14</v>
      </c>
      <c r="D96" s="7">
        <f>D94*D95</f>
        <v>13.440000000000001</v>
      </c>
      <c r="F96" s="6" t="s">
        <v>19</v>
      </c>
      <c r="G96" s="7">
        <v>5000</v>
      </c>
    </row>
    <row r="97" spans="3:8" x14ac:dyDescent="0.25">
      <c r="C97" s="6" t="s">
        <v>15</v>
      </c>
      <c r="D97" s="7">
        <v>645</v>
      </c>
      <c r="F97" s="6" t="s">
        <v>26</v>
      </c>
      <c r="G97" s="7">
        <v>16.7</v>
      </c>
    </row>
    <row r="98" spans="3:8" x14ac:dyDescent="0.25">
      <c r="C98" s="6" t="s">
        <v>16</v>
      </c>
      <c r="D98" s="7">
        <v>575</v>
      </c>
      <c r="F98" s="6" t="s">
        <v>20</v>
      </c>
      <c r="G98" s="7">
        <v>1.4</v>
      </c>
    </row>
    <row r="99" spans="3:8" ht="15.75" thickBot="1" x14ac:dyDescent="0.3">
      <c r="C99" s="6" t="s">
        <v>24</v>
      </c>
      <c r="D99" s="7">
        <v>8.6199999999999992</v>
      </c>
      <c r="F99" s="8" t="s">
        <v>21</v>
      </c>
      <c r="G99" s="9">
        <v>1.32</v>
      </c>
    </row>
    <row r="100" spans="3:8" x14ac:dyDescent="0.25">
      <c r="C100" s="6" t="s">
        <v>25</v>
      </c>
      <c r="D100" s="7">
        <v>5.25</v>
      </c>
    </row>
    <row r="101" spans="3:8" ht="15.75" thickBot="1" x14ac:dyDescent="0.3">
      <c r="C101" s="8" t="s">
        <v>65</v>
      </c>
      <c r="D101" s="9">
        <v>5747</v>
      </c>
    </row>
    <row r="112" spans="3:8" x14ac:dyDescent="0.25">
      <c r="C112" s="3" t="s">
        <v>27</v>
      </c>
      <c r="G112" s="3" t="s">
        <v>49</v>
      </c>
      <c r="H112" s="2"/>
    </row>
    <row r="113" spans="3:8" x14ac:dyDescent="0.25">
      <c r="C113" s="2" t="s">
        <v>29</v>
      </c>
      <c r="D113" s="2">
        <v>5</v>
      </c>
      <c r="G113" s="2" t="s">
        <v>51</v>
      </c>
      <c r="H113" s="2">
        <f>Zx*fy</f>
        <v>16125</v>
      </c>
    </row>
    <row r="114" spans="3:8" x14ac:dyDescent="0.25">
      <c r="C114" s="2" t="s">
        <v>28</v>
      </c>
      <c r="D114" s="12">
        <f>SQRT($D$113*E/fy)*1.1</f>
        <v>69.570108523704349</v>
      </c>
      <c r="G114" s="14" t="s">
        <v>50</v>
      </c>
      <c r="H114" s="2"/>
    </row>
    <row r="115" spans="3:8" x14ac:dyDescent="0.25">
      <c r="C115" s="2" t="s">
        <v>30</v>
      </c>
      <c r="D115" s="12">
        <f>SQRT($D$113*E/fy)*1.37</f>
        <v>86.646407888613595</v>
      </c>
      <c r="G115" s="15" t="s">
        <v>28</v>
      </c>
      <c r="H115" s="2">
        <f>3.76*SQRT(E/fy)</f>
        <v>106.34885989045675</v>
      </c>
    </row>
    <row r="116" spans="3:8" x14ac:dyDescent="0.25">
      <c r="C116" t="s">
        <v>32</v>
      </c>
      <c r="D116" s="2" t="b">
        <f>λw&lt;D114</f>
        <v>1</v>
      </c>
      <c r="G116" s="15" t="s">
        <v>30</v>
      </c>
      <c r="H116" s="2">
        <f>5.7*SQRT(E/fy)</f>
        <v>161.22034611053286</v>
      </c>
    </row>
    <row r="117" spans="3:8" x14ac:dyDescent="0.25">
      <c r="C117" s="2" t="s">
        <v>33</v>
      </c>
      <c r="D117" s="12">
        <f>0.6*fy*Aw/1.1</f>
        <v>183.27272727272728</v>
      </c>
      <c r="G117" s="15" t="s">
        <v>32</v>
      </c>
      <c r="H117" s="2" t="b">
        <f>λw&lt;H115</f>
        <v>1</v>
      </c>
    </row>
    <row r="118" spans="3:8" x14ac:dyDescent="0.25">
      <c r="C118" s="2" t="s">
        <v>34</v>
      </c>
      <c r="D118" s="2" t="b">
        <f>D117&gt;=Vsk_*γg</f>
        <v>1</v>
      </c>
      <c r="G118" s="15" t="s">
        <v>52</v>
      </c>
      <c r="H118" s="2">
        <f>IF($H$117,$H$113/1.1,"rever")</f>
        <v>14659.090909090908</v>
      </c>
    </row>
    <row r="119" spans="3:8" x14ac:dyDescent="0.25">
      <c r="C119" s="2"/>
      <c r="D119" s="2"/>
      <c r="G119" s="14" t="s">
        <v>53</v>
      </c>
    </row>
    <row r="120" spans="3:8" x14ac:dyDescent="0.25">
      <c r="C120" s="3" t="s">
        <v>35</v>
      </c>
      <c r="D120" s="2"/>
      <c r="G120" s="15" t="s">
        <v>28</v>
      </c>
      <c r="H120" s="12">
        <f>0.38*SQRT(E/fy)</f>
        <v>10.748023074035522</v>
      </c>
    </row>
    <row r="121" spans="3:8" x14ac:dyDescent="0.25">
      <c r="C121" s="2" t="s">
        <v>36</v>
      </c>
      <c r="D121" s="11">
        <f>4/SQRT(λw)</f>
        <v>0.87287156094396956</v>
      </c>
      <c r="G121" s="15" t="s">
        <v>30</v>
      </c>
      <c r="H121" s="12">
        <f>0.95*SQRT(E*D122/(fy-σr))</f>
        <v>27.997959109294275</v>
      </c>
    </row>
    <row r="122" spans="3:8" x14ac:dyDescent="0.25">
      <c r="C122" s="2" t="s">
        <v>37</v>
      </c>
      <c r="D122" s="2">
        <v>0.76</v>
      </c>
      <c r="G122" s="15" t="s">
        <v>54</v>
      </c>
      <c r="H122" s="2" t="b">
        <f>λf&lt;H120</f>
        <v>1</v>
      </c>
    </row>
    <row r="123" spans="3:8" x14ac:dyDescent="0.25">
      <c r="C123" t="s">
        <v>38</v>
      </c>
      <c r="D123" s="2">
        <v>42</v>
      </c>
      <c r="G123" s="15" t="s">
        <v>55</v>
      </c>
      <c r="H123" s="2">
        <f>IF($H$122,$H$113/1.1,"rever")</f>
        <v>14659.090909090908</v>
      </c>
    </row>
    <row r="124" spans="3:8" x14ac:dyDescent="0.25">
      <c r="C124" t="s">
        <v>39</v>
      </c>
      <c r="D124" s="2">
        <v>16</v>
      </c>
      <c r="G124" s="14" t="s">
        <v>56</v>
      </c>
    </row>
    <row r="125" spans="3:8" x14ac:dyDescent="0.25">
      <c r="C125" s="2" t="s">
        <v>47</v>
      </c>
      <c r="D125" s="2">
        <f>IF(AND(λw&lt;=D123,λf&lt;D124),1,"Rever")</f>
        <v>1</v>
      </c>
      <c r="G125" s="15" t="s">
        <v>28</v>
      </c>
      <c r="H125" s="2">
        <f>1.75*SQRT(E/fy)</f>
        <v>49.497474683058329</v>
      </c>
    </row>
    <row r="126" spans="3:8" x14ac:dyDescent="0.25">
      <c r="C126" t="s">
        <v>41</v>
      </c>
      <c r="D126" s="12">
        <f>lx/rx</f>
        <v>69.60556844547564</v>
      </c>
      <c r="G126" s="15" t="s">
        <v>30</v>
      </c>
      <c r="H126" s="2">
        <f>λr</f>
        <v>265</v>
      </c>
    </row>
    <row r="127" spans="3:8" x14ac:dyDescent="0.25">
      <c r="C127" t="s">
        <v>40</v>
      </c>
      <c r="D127" s="12">
        <f>ly/ry</f>
        <v>114.28571428571429</v>
      </c>
      <c r="G127" s="15" t="s">
        <v>31</v>
      </c>
      <c r="H127" s="2" t="s">
        <v>57</v>
      </c>
    </row>
    <row r="128" spans="3:8" x14ac:dyDescent="0.25">
      <c r="C128" t="s">
        <v>44</v>
      </c>
      <c r="D128" s="12">
        <f>SQRT(PI()^2*E/fy)</f>
        <v>88.857658763167322</v>
      </c>
      <c r="G128" s="15" t="s">
        <v>59</v>
      </c>
      <c r="H128" s="2">
        <f>Cb*(H113-(H113-(fy-σr)*Wx)*(D127-H125)/(H126-H125))/1.1</f>
        <v>17162.858840442237</v>
      </c>
    </row>
    <row r="129" spans="3:8" x14ac:dyDescent="0.25">
      <c r="C129" t="s">
        <v>45</v>
      </c>
      <c r="D129" s="11">
        <f>MAX(D126:D127)/D128</f>
        <v>1.2861661659387231</v>
      </c>
      <c r="G129" s="15" t="s">
        <v>58</v>
      </c>
      <c r="H129" s="2">
        <f>H113/1.1</f>
        <v>14659.090909090908</v>
      </c>
    </row>
    <row r="130" spans="3:8" x14ac:dyDescent="0.25">
      <c r="C130" s="13" t="s">
        <v>46</v>
      </c>
      <c r="D130" s="11">
        <f>0.658^(D129^2)</f>
        <v>0.50038584815568488</v>
      </c>
      <c r="G130" s="2" t="s">
        <v>60</v>
      </c>
      <c r="H130" s="2">
        <f>MIN(H129,H123,H118)</f>
        <v>14659.090909090908</v>
      </c>
    </row>
    <row r="131" spans="3:8" x14ac:dyDescent="0.25">
      <c r="C131" s="11" t="s">
        <v>48</v>
      </c>
      <c r="D131" s="12">
        <f>D125*D130*Area*fy/1.1</f>
        <v>880.22419652840927</v>
      </c>
    </row>
    <row r="133" spans="3:8" x14ac:dyDescent="0.25">
      <c r="C133" s="3" t="s">
        <v>61</v>
      </c>
    </row>
    <row r="134" spans="3:8" x14ac:dyDescent="0.25">
      <c r="C134" s="11" t="s">
        <v>62</v>
      </c>
      <c r="D134" s="11">
        <f>Nsk_*γg/D131</f>
        <v>0.23857558202584839</v>
      </c>
    </row>
    <row r="135" spans="3:8" x14ac:dyDescent="0.25">
      <c r="C135" s="11" t="s">
        <v>64</v>
      </c>
      <c r="D135" s="11">
        <f>1-0.178*Nsk_*γg/D138</f>
        <v>0.988137646563092</v>
      </c>
    </row>
    <row r="136" spans="3:8" x14ac:dyDescent="0.25">
      <c r="C136" s="11" t="s">
        <v>63</v>
      </c>
      <c r="D136" s="11">
        <f>D135/(1-Nsk_*γg/D138)</f>
        <v>1.0586914207998936</v>
      </c>
    </row>
    <row r="137" spans="3:8" x14ac:dyDescent="0.25">
      <c r="C137" s="11" t="s">
        <v>69</v>
      </c>
      <c r="D137" s="11">
        <f>D134+8/9*(D136*Msk_*γg/H130)</f>
        <v>0.68794951154366712</v>
      </c>
    </row>
    <row r="138" spans="3:8" x14ac:dyDescent="0.25">
      <c r="C138" s="11" t="s">
        <v>66</v>
      </c>
      <c r="D138" s="11">
        <f>PI()^2*E*Ix/lx^2</f>
        <v>3151.1453607255858</v>
      </c>
    </row>
    <row r="139" spans="3:8" x14ac:dyDescent="0.25">
      <c r="C139" s="11" t="s">
        <v>67</v>
      </c>
      <c r="D139" s="11" t="b">
        <f>D137&lt;1</f>
        <v>1</v>
      </c>
    </row>
    <row r="174" spans="3:4" ht="15.75" thickBot="1" x14ac:dyDescent="0.3"/>
    <row r="175" spans="3:4" x14ac:dyDescent="0.25">
      <c r="C175" s="4" t="s">
        <v>68</v>
      </c>
      <c r="D175" s="5"/>
    </row>
    <row r="176" spans="3:4" x14ac:dyDescent="0.25">
      <c r="C176" s="6" t="s">
        <v>18</v>
      </c>
      <c r="D176" s="7">
        <v>250</v>
      </c>
    </row>
    <row r="177" spans="3:8" x14ac:dyDescent="0.25">
      <c r="C177" s="6" t="s">
        <v>19</v>
      </c>
      <c r="D177" s="7">
        <v>15000</v>
      </c>
    </row>
    <row r="178" spans="3:8" ht="15.75" thickBot="1" x14ac:dyDescent="0.3">
      <c r="C178" s="8" t="s">
        <v>26</v>
      </c>
      <c r="D178" s="9">
        <v>50</v>
      </c>
    </row>
    <row r="181" spans="3:8" x14ac:dyDescent="0.25">
      <c r="C181" s="3" t="s">
        <v>27</v>
      </c>
      <c r="G181" s="3" t="s">
        <v>49</v>
      </c>
      <c r="H181" s="2"/>
    </row>
    <row r="182" spans="3:8" x14ac:dyDescent="0.25">
      <c r="C182" s="2" t="s">
        <v>29</v>
      </c>
      <c r="D182" s="2">
        <v>5</v>
      </c>
      <c r="G182" s="2" t="s">
        <v>51</v>
      </c>
      <c r="H182" s="2">
        <f>Zx*fy</f>
        <v>16125</v>
      </c>
    </row>
    <row r="183" spans="3:8" x14ac:dyDescent="0.25">
      <c r="C183" s="2" t="s">
        <v>28</v>
      </c>
      <c r="D183" s="12">
        <f>SQRT($D$182*E/fy)*1.1</f>
        <v>69.570108523704349</v>
      </c>
      <c r="G183" s="14" t="s">
        <v>50</v>
      </c>
      <c r="H183" s="2"/>
    </row>
    <row r="184" spans="3:8" x14ac:dyDescent="0.25">
      <c r="C184" s="2" t="s">
        <v>30</v>
      </c>
      <c r="D184" s="12">
        <f>SQRT($D$182*E/fy)*1.37</f>
        <v>86.646407888613595</v>
      </c>
      <c r="G184" s="15" t="s">
        <v>28</v>
      </c>
      <c r="H184" s="2">
        <f>3.76*SQRT(E/fy)</f>
        <v>106.34885989045675</v>
      </c>
    </row>
    <row r="185" spans="3:8" x14ac:dyDescent="0.25">
      <c r="C185" t="s">
        <v>32</v>
      </c>
      <c r="D185" s="2" t="b">
        <f>λw&lt;D183</f>
        <v>1</v>
      </c>
      <c r="G185" s="15" t="s">
        <v>30</v>
      </c>
      <c r="H185" s="2">
        <f>5.7*SQRT(E/fy)</f>
        <v>161.22034611053286</v>
      </c>
    </row>
    <row r="186" spans="3:8" x14ac:dyDescent="0.25">
      <c r="C186" s="2" t="s">
        <v>33</v>
      </c>
      <c r="D186" s="12">
        <f>0.6*fy*Aw/1.1</f>
        <v>183.27272727272728</v>
      </c>
      <c r="G186" s="15" t="s">
        <v>32</v>
      </c>
      <c r="H186" s="2" t="b">
        <f>λw&lt;H184</f>
        <v>1</v>
      </c>
    </row>
    <row r="187" spans="3:8" x14ac:dyDescent="0.25">
      <c r="C187" s="2" t="s">
        <v>34</v>
      </c>
      <c r="D187" s="2" t="b">
        <f>D186&gt;=Vsk__*γg</f>
        <v>1</v>
      </c>
      <c r="G187" s="15" t="s">
        <v>52</v>
      </c>
      <c r="H187" s="2">
        <f>IF($H$186,$H$182/1.1,"rever")</f>
        <v>14659.090909090908</v>
      </c>
    </row>
    <row r="188" spans="3:8" x14ac:dyDescent="0.25">
      <c r="C188" s="2"/>
      <c r="D188" s="2"/>
      <c r="G188" s="14" t="s">
        <v>53</v>
      </c>
    </row>
    <row r="189" spans="3:8" x14ac:dyDescent="0.25">
      <c r="C189" s="3" t="s">
        <v>35</v>
      </c>
      <c r="D189" s="2"/>
      <c r="G189" s="15" t="s">
        <v>28</v>
      </c>
      <c r="H189" s="12">
        <f>0.38*SQRT(E/fy)</f>
        <v>10.748023074035522</v>
      </c>
    </row>
    <row r="190" spans="3:8" x14ac:dyDescent="0.25">
      <c r="C190" s="2" t="s">
        <v>36</v>
      </c>
      <c r="D190" s="11">
        <f>4/SQRT(λw)</f>
        <v>0.87287156094396956</v>
      </c>
      <c r="G190" s="15" t="s">
        <v>30</v>
      </c>
      <c r="H190" s="12">
        <f>0.95*SQRT(E*D191/(fy-σr))</f>
        <v>27.997959109294275</v>
      </c>
    </row>
    <row r="191" spans="3:8" x14ac:dyDescent="0.25">
      <c r="C191" s="2" t="s">
        <v>37</v>
      </c>
      <c r="D191" s="2">
        <v>0.76</v>
      </c>
      <c r="G191" s="15" t="s">
        <v>54</v>
      </c>
      <c r="H191" s="2" t="b">
        <f>λf&lt;H189</f>
        <v>1</v>
      </c>
    </row>
    <row r="192" spans="3:8" x14ac:dyDescent="0.25">
      <c r="C192" t="s">
        <v>38</v>
      </c>
      <c r="D192" s="2">
        <v>42</v>
      </c>
      <c r="G192" s="15" t="s">
        <v>55</v>
      </c>
      <c r="H192" s="2">
        <f>IF($H$191,$H$182/1.1,"rever")</f>
        <v>14659.090909090908</v>
      </c>
    </row>
    <row r="193" spans="3:8" x14ac:dyDescent="0.25">
      <c r="C193" t="s">
        <v>39</v>
      </c>
      <c r="D193" s="2">
        <v>16</v>
      </c>
      <c r="G193" s="14" t="s">
        <v>56</v>
      </c>
    </row>
    <row r="194" spans="3:8" x14ac:dyDescent="0.25">
      <c r="C194" s="2" t="s">
        <v>47</v>
      </c>
      <c r="D194" s="2">
        <f>IF(AND(λw&lt;=D192,λf&lt;D193),1,"Rever")</f>
        <v>1</v>
      </c>
      <c r="G194" s="15" t="s">
        <v>28</v>
      </c>
      <c r="H194" s="2">
        <f>1.75*SQRT(E/fy)</f>
        <v>49.497474683058329</v>
      </c>
    </row>
    <row r="195" spans="3:8" x14ac:dyDescent="0.25">
      <c r="C195" t="s">
        <v>41</v>
      </c>
      <c r="D195" s="12">
        <f>lx/rx</f>
        <v>69.60556844547564</v>
      </c>
      <c r="G195" s="15" t="s">
        <v>30</v>
      </c>
      <c r="H195" s="2">
        <f>λr</f>
        <v>265</v>
      </c>
    </row>
    <row r="196" spans="3:8" x14ac:dyDescent="0.25">
      <c r="C196" t="s">
        <v>40</v>
      </c>
      <c r="D196" s="12">
        <f>ly/ry</f>
        <v>114.28571428571429</v>
      </c>
      <c r="G196" s="15" t="s">
        <v>31</v>
      </c>
      <c r="H196" s="2" t="s">
        <v>57</v>
      </c>
    </row>
    <row r="197" spans="3:8" x14ac:dyDescent="0.25">
      <c r="C197" t="s">
        <v>44</v>
      </c>
      <c r="D197" s="12">
        <f>SQRT(PI()^2*E/fy)</f>
        <v>88.857658763167322</v>
      </c>
      <c r="G197" s="15" t="s">
        <v>59</v>
      </c>
      <c r="H197" s="2">
        <f>Cb*(H182-(H182-(fy-σr)*Wx)*(D196-H194)/(H195-H194))/1.1</f>
        <v>17162.858840442237</v>
      </c>
    </row>
    <row r="198" spans="3:8" x14ac:dyDescent="0.25">
      <c r="C198" t="s">
        <v>45</v>
      </c>
      <c r="D198" s="11">
        <f>MAX(D195:D196)/D197</f>
        <v>1.2861661659387231</v>
      </c>
      <c r="G198" s="15" t="s">
        <v>58</v>
      </c>
      <c r="H198" s="2">
        <f>H182/1.1</f>
        <v>14659.090909090908</v>
      </c>
    </row>
    <row r="199" spans="3:8" x14ac:dyDescent="0.25">
      <c r="C199" s="13" t="s">
        <v>46</v>
      </c>
      <c r="D199" s="11">
        <f>0.658^(D198^2)</f>
        <v>0.50038584815568488</v>
      </c>
      <c r="G199" s="2" t="s">
        <v>60</v>
      </c>
      <c r="H199" s="2">
        <f>MIN(H198,H192,H187)</f>
        <v>14659.090909090908</v>
      </c>
    </row>
    <row r="200" spans="3:8" x14ac:dyDescent="0.25">
      <c r="C200" s="11" t="s">
        <v>48</v>
      </c>
      <c r="D200" s="12">
        <f>D194*D199*Area*fy/1.1</f>
        <v>880.22419652840927</v>
      </c>
    </row>
    <row r="202" spans="3:8" x14ac:dyDescent="0.25">
      <c r="C202" s="3" t="s">
        <v>61</v>
      </c>
    </row>
    <row r="203" spans="3:8" x14ac:dyDescent="0.25">
      <c r="C203" s="11" t="s">
        <v>62</v>
      </c>
      <c r="D203" s="11">
        <f>γg*Nsk__/D200</f>
        <v>0.39762597004308065</v>
      </c>
    </row>
    <row r="204" spans="3:8" x14ac:dyDescent="0.25">
      <c r="C204" s="11" t="s">
        <v>64</v>
      </c>
      <c r="D204" s="11">
        <f>1-0.178*Nsk__*γg/D207</f>
        <v>0.98022941093848659</v>
      </c>
    </row>
    <row r="205" spans="3:8" x14ac:dyDescent="0.25">
      <c r="C205" s="11" t="s">
        <v>63</v>
      </c>
      <c r="D205" s="11">
        <f>D204/(1-Nsk__*γg/D207)</f>
        <v>1.1027079865378626</v>
      </c>
    </row>
    <row r="206" spans="3:8" x14ac:dyDescent="0.25">
      <c r="C206" s="11" t="s">
        <v>69</v>
      </c>
      <c r="D206" s="11">
        <f>D203+8/9*(D205*Msk__*γg/H199)</f>
        <v>1.8017977937274701</v>
      </c>
    </row>
    <row r="207" spans="3:8" x14ac:dyDescent="0.25">
      <c r="C207" s="11" t="s">
        <v>66</v>
      </c>
      <c r="D207" s="11">
        <f>PI()^2*E*Ix/lx^2</f>
        <v>3151.1453607255858</v>
      </c>
    </row>
    <row r="208" spans="3:8" x14ac:dyDescent="0.25">
      <c r="C208" s="11" t="s">
        <v>67</v>
      </c>
      <c r="D208" s="11" t="b">
        <f>D206&lt;1</f>
        <v>0</v>
      </c>
    </row>
    <row r="210" spans="1:1" x14ac:dyDescent="0.25">
      <c r="A210" s="11"/>
    </row>
    <row r="211" spans="1:1" x14ac:dyDescent="0.25">
      <c r="A211" s="11"/>
    </row>
    <row r="328" spans="3:10" ht="15.75" thickBot="1" x14ac:dyDescent="0.3"/>
    <row r="329" spans="3:10" x14ac:dyDescent="0.25">
      <c r="C329" s="4" t="s">
        <v>68</v>
      </c>
      <c r="D329" s="5"/>
    </row>
    <row r="330" spans="3:10" ht="15.75" thickBot="1" x14ac:dyDescent="0.3">
      <c r="C330" s="8" t="s">
        <v>18</v>
      </c>
      <c r="D330" s="9">
        <v>100</v>
      </c>
    </row>
    <row r="331" spans="3:10" x14ac:dyDescent="0.25">
      <c r="C331" s="3" t="s">
        <v>70</v>
      </c>
      <c r="D331" s="2"/>
    </row>
    <row r="332" spans="3:10" x14ac:dyDescent="0.25">
      <c r="C332" s="2" t="s">
        <v>47</v>
      </c>
      <c r="D332" s="2">
        <v>1</v>
      </c>
    </row>
    <row r="333" spans="3:10" x14ac:dyDescent="0.25">
      <c r="C333" s="13" t="s">
        <v>46</v>
      </c>
      <c r="D333" s="11">
        <v>0.5</v>
      </c>
    </row>
    <row r="334" spans="3:10" x14ac:dyDescent="0.25">
      <c r="C334" s="11" t="s">
        <v>73</v>
      </c>
      <c r="D334" s="12">
        <f>D330*1.1/D333/fy</f>
        <v>8.8000000000000007</v>
      </c>
    </row>
    <row r="336" spans="3:10" x14ac:dyDescent="0.25">
      <c r="C336" s="17" t="s">
        <v>0</v>
      </c>
      <c r="D336" s="17" t="s">
        <v>71</v>
      </c>
      <c r="F336" s="17" t="s">
        <v>0</v>
      </c>
      <c r="G336" s="17" t="s">
        <v>74</v>
      </c>
      <c r="I336" s="16" t="s">
        <v>0</v>
      </c>
      <c r="J336" s="16" t="s">
        <v>77</v>
      </c>
    </row>
    <row r="337" spans="3:18" x14ac:dyDescent="0.25">
      <c r="C337" s="17" t="s">
        <v>75</v>
      </c>
      <c r="D337" s="17">
        <v>13</v>
      </c>
      <c r="F337" s="17" t="s">
        <v>75</v>
      </c>
      <c r="G337" s="17">
        <v>15</v>
      </c>
      <c r="I337" s="16" t="s">
        <v>75</v>
      </c>
      <c r="J337" s="16">
        <v>18.8</v>
      </c>
    </row>
    <row r="338" spans="3:18" x14ac:dyDescent="0.25">
      <c r="C338" s="17" t="s">
        <v>72</v>
      </c>
      <c r="D338" s="17">
        <v>16.600000000000001</v>
      </c>
      <c r="F338" s="17" t="s">
        <v>72</v>
      </c>
      <c r="G338" s="17">
        <v>19.100000000000001</v>
      </c>
      <c r="I338" s="16" t="s">
        <v>72</v>
      </c>
      <c r="J338" s="16">
        <v>24</v>
      </c>
    </row>
    <row r="339" spans="3:18" x14ac:dyDescent="0.25">
      <c r="C339" s="17" t="s">
        <v>24</v>
      </c>
      <c r="D339" s="17">
        <v>6.18</v>
      </c>
      <c r="F339" s="17" t="s">
        <v>24</v>
      </c>
      <c r="G339" s="17">
        <v>6.35</v>
      </c>
      <c r="I339" s="16" t="s">
        <v>24</v>
      </c>
      <c r="J339" s="16">
        <v>8.4700000000000006</v>
      </c>
    </row>
    <row r="340" spans="3:18" x14ac:dyDescent="0.25">
      <c r="C340" s="17" t="s">
        <v>25</v>
      </c>
      <c r="D340" s="17">
        <v>2.2200000000000002</v>
      </c>
      <c r="F340" s="17" t="s">
        <v>25</v>
      </c>
      <c r="G340" s="17">
        <v>2.34</v>
      </c>
      <c r="I340" s="16" t="s">
        <v>25</v>
      </c>
      <c r="J340" s="16">
        <v>2.75</v>
      </c>
    </row>
    <row r="341" spans="3:18" x14ac:dyDescent="0.25">
      <c r="C341" s="17" t="s">
        <v>78</v>
      </c>
      <c r="D341" s="17">
        <v>10.199999999999999</v>
      </c>
      <c r="F341" s="17" t="s">
        <v>78</v>
      </c>
      <c r="G341" s="17">
        <v>7.9</v>
      </c>
      <c r="I341" s="16" t="s">
        <v>78</v>
      </c>
      <c r="J341" s="16">
        <v>7.18</v>
      </c>
    </row>
    <row r="342" spans="3:18" x14ac:dyDescent="0.25">
      <c r="C342" s="17" t="s">
        <v>79</v>
      </c>
      <c r="D342" s="17">
        <v>27.49</v>
      </c>
      <c r="F342" s="17" t="s">
        <v>79</v>
      </c>
      <c r="G342" s="17">
        <v>35</v>
      </c>
      <c r="I342" s="16" t="s">
        <v>79</v>
      </c>
      <c r="J342" s="16">
        <v>20.48</v>
      </c>
    </row>
    <row r="343" spans="3:18" x14ac:dyDescent="0.25">
      <c r="C343" s="17" t="s">
        <v>47</v>
      </c>
      <c r="D343" s="17">
        <f>IF(AND(D341&lt;$D$193,D342&lt;$D$192),1,"rever")</f>
        <v>1</v>
      </c>
      <c r="F343" s="17" t="s">
        <v>47</v>
      </c>
      <c r="G343" s="17">
        <f>IF(AND(G341&lt;$D$193,G342&lt;$D$192),1,"rever")</f>
        <v>1</v>
      </c>
      <c r="I343" s="16" t="s">
        <v>47</v>
      </c>
      <c r="J343" s="16">
        <f>IF(AND(J341&lt;$D$193,J342&lt;$D$192),1,"rever")</f>
        <v>1</v>
      </c>
    </row>
    <row r="344" spans="3:18" x14ac:dyDescent="0.25">
      <c r="C344" s="17" t="s">
        <v>43</v>
      </c>
      <c r="D344" s="17">
        <v>400</v>
      </c>
      <c r="F344" s="17" t="s">
        <v>43</v>
      </c>
      <c r="G344" s="17">
        <v>400</v>
      </c>
      <c r="I344" s="16" t="s">
        <v>43</v>
      </c>
      <c r="J344" s="16">
        <v>400</v>
      </c>
    </row>
    <row r="345" spans="3:18" x14ac:dyDescent="0.25">
      <c r="C345" s="17" t="s">
        <v>42</v>
      </c>
      <c r="D345" s="17">
        <v>400</v>
      </c>
      <c r="F345" s="17" t="s">
        <v>42</v>
      </c>
      <c r="G345" s="17">
        <v>400</v>
      </c>
      <c r="I345" s="16" t="s">
        <v>42</v>
      </c>
      <c r="J345" s="16">
        <v>400</v>
      </c>
    </row>
    <row r="346" spans="3:18" x14ac:dyDescent="0.25">
      <c r="C346" s="17" t="s">
        <v>80</v>
      </c>
      <c r="D346" s="17">
        <f>D344/D339</f>
        <v>64.724919093851142</v>
      </c>
      <c r="F346" s="17" t="s">
        <v>80</v>
      </c>
      <c r="G346" s="17">
        <f>G344/G339</f>
        <v>62.99212598425197</v>
      </c>
      <c r="I346" s="16" t="s">
        <v>80</v>
      </c>
      <c r="J346" s="16">
        <f>J344/J339</f>
        <v>47.225501770956313</v>
      </c>
    </row>
    <row r="347" spans="3:18" x14ac:dyDescent="0.25">
      <c r="C347" s="17" t="s">
        <v>81</v>
      </c>
      <c r="D347" s="17">
        <f>D345/D340</f>
        <v>180.18018018018017</v>
      </c>
      <c r="F347" s="17" t="s">
        <v>81</v>
      </c>
      <c r="G347" s="17">
        <f>G345/G340</f>
        <v>170.94017094017096</v>
      </c>
      <c r="I347" s="16" t="s">
        <v>81</v>
      </c>
      <c r="J347" s="16">
        <f>J345/J340</f>
        <v>145.45454545454547</v>
      </c>
    </row>
    <row r="348" spans="3:18" x14ac:dyDescent="0.25">
      <c r="C348" s="17" t="s">
        <v>82</v>
      </c>
      <c r="D348" s="17">
        <f>SQRT(PI()^2*E/fy)</f>
        <v>88.857658763167322</v>
      </c>
      <c r="F348" s="17" t="s">
        <v>82</v>
      </c>
      <c r="G348" s="17">
        <f>SQRT(PI()^2*E/fy)</f>
        <v>88.857658763167322</v>
      </c>
      <c r="I348" s="16" t="s">
        <v>82</v>
      </c>
      <c r="J348" s="16">
        <f>SQRT(PI()^2*E/fy)</f>
        <v>88.857658763167322</v>
      </c>
    </row>
    <row r="349" spans="3:18" x14ac:dyDescent="0.25">
      <c r="C349" s="17" t="s">
        <v>83</v>
      </c>
      <c r="D349" s="17">
        <f>MAX(D346:D347)/D348</f>
        <v>2.027739450804293</v>
      </c>
      <c r="F349" s="17" t="s">
        <v>83</v>
      </c>
      <c r="G349" s="17">
        <f>MAX(G346:G347)/G348</f>
        <v>1.9237528123015089</v>
      </c>
      <c r="I349" s="16" t="s">
        <v>83</v>
      </c>
      <c r="J349" s="16">
        <f>MAX(J346:J347)/J348</f>
        <v>1.6369387566492839</v>
      </c>
    </row>
    <row r="350" spans="3:18" x14ac:dyDescent="0.25">
      <c r="C350" s="17" t="s">
        <v>46</v>
      </c>
      <c r="D350" s="17">
        <f>0.877/D349^2</f>
        <v>0.21329235627849175</v>
      </c>
      <c r="F350" s="17" t="s">
        <v>46</v>
      </c>
      <c r="G350" s="17">
        <f>0.877/G349^2</f>
        <v>0.2369741956899824</v>
      </c>
      <c r="I350" s="16" t="s">
        <v>46</v>
      </c>
      <c r="J350" s="16">
        <f>0.877/J349^2</f>
        <v>0.32729150319699973</v>
      </c>
      <c r="L350" s="13"/>
      <c r="O350" s="13"/>
      <c r="R350" s="13"/>
    </row>
    <row r="351" spans="3:18" x14ac:dyDescent="0.25">
      <c r="C351" s="17" t="s">
        <v>48</v>
      </c>
      <c r="D351" s="17">
        <f>D343*D350*D338*fy/1.1</f>
        <v>80.4693889596128</v>
      </c>
      <c r="F351" s="17" t="s">
        <v>48</v>
      </c>
      <c r="G351" s="17">
        <f>G343*G350*G338*fy/1.1</f>
        <v>102.86834403815146</v>
      </c>
      <c r="I351" s="16" t="s">
        <v>48</v>
      </c>
      <c r="J351" s="16">
        <f>J343*J350*J338*fy/1.1</f>
        <v>178.52263810745438</v>
      </c>
    </row>
    <row r="352" spans="3:18" x14ac:dyDescent="0.25">
      <c r="C352" s="17" t="s">
        <v>76</v>
      </c>
      <c r="D352" s="17" t="b">
        <f>D351&gt;γg*$D$330</f>
        <v>0</v>
      </c>
      <c r="F352" s="17" t="s">
        <v>76</v>
      </c>
      <c r="G352" s="17" t="b">
        <f>G351&gt;γg*$D$330</f>
        <v>0</v>
      </c>
      <c r="I352" s="16" t="s">
        <v>76</v>
      </c>
      <c r="J352" s="16" t="b">
        <f>J351&gt;γg*$D$330</f>
        <v>1</v>
      </c>
    </row>
  </sheetData>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25</vt:i4>
      </vt:variant>
    </vt:vector>
  </HeadingPairs>
  <TitlesOfParts>
    <vt:vector size="28" baseType="lpstr">
      <vt:lpstr>Enunciado</vt:lpstr>
      <vt:lpstr>Resolução do item 1</vt:lpstr>
      <vt:lpstr>Resolução do item 2 e 3</vt:lpstr>
      <vt:lpstr>Area</vt:lpstr>
      <vt:lpstr>Aw</vt:lpstr>
      <vt:lpstr>Cb</vt:lpstr>
      <vt:lpstr>E</vt:lpstr>
      <vt:lpstr>fy</vt:lpstr>
      <vt:lpstr>h</vt:lpstr>
      <vt:lpstr>Ix</vt:lpstr>
      <vt:lpstr>lx</vt:lpstr>
      <vt:lpstr>ly</vt:lpstr>
      <vt:lpstr>Msk_</vt:lpstr>
      <vt:lpstr>Msk__</vt:lpstr>
      <vt:lpstr>Nsk_</vt:lpstr>
      <vt:lpstr>Nsk__</vt:lpstr>
      <vt:lpstr>rx</vt:lpstr>
      <vt:lpstr>ry</vt:lpstr>
      <vt:lpstr>tw</vt:lpstr>
      <vt:lpstr>Vsk_</vt:lpstr>
      <vt:lpstr>Vsk__</vt:lpstr>
      <vt:lpstr>Wx</vt:lpstr>
      <vt:lpstr>Zx</vt:lpstr>
      <vt:lpstr>γg</vt:lpstr>
      <vt:lpstr>λf</vt:lpstr>
      <vt:lpstr>λr</vt:lpstr>
      <vt:lpstr>λw</vt:lpstr>
      <vt:lpstr>σr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c:creator>
  <cp:lastModifiedBy>Adm</cp:lastModifiedBy>
  <dcterms:created xsi:type="dcterms:W3CDTF">2018-11-29T14:31:39Z</dcterms:created>
  <dcterms:modified xsi:type="dcterms:W3CDTF">2018-12-04T14:05:53Z</dcterms:modified>
</cp:coreProperties>
</file>