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_ USP Ranny\Disciplinas\AUT 278 Acústica\Aulas USP 2018\"/>
    </mc:Choice>
  </mc:AlternateContent>
  <xr:revisionPtr revIDLastSave="0" documentId="13_ncr:1_{AC5F5276-E7FD-4EF4-A5D4-49E89C09DC5B}" xr6:coauthVersionLast="37" xr6:coauthVersionMax="37" xr10:uidLastSave="{00000000-0000-0000-0000-000000000000}"/>
  <bookViews>
    <workbookView xWindow="0" yWindow="0" windowWidth="28800" windowHeight="11625" activeTab="4" xr2:uid="{AA63431B-151F-4D02-8A44-12B24B475360}"/>
  </bookViews>
  <sheets>
    <sheet name="Coeficientes de Absorção Sonora" sheetId="3" r:id="rId1"/>
    <sheet name="Cálculo do TR" sheetId="4" r:id="rId2"/>
    <sheet name="Gráfico TR" sheetId="6" r:id="rId3"/>
    <sheet name="Isolamento Sonoro" sheetId="10" r:id="rId4"/>
    <sheet name="Cálculo do isolamento global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9" l="1"/>
  <c r="E29" i="9"/>
  <c r="F28" i="9" l="1"/>
  <c r="G28" i="9"/>
  <c r="H28" i="9"/>
  <c r="I28" i="9"/>
  <c r="J28" i="9"/>
  <c r="E28" i="9"/>
  <c r="F26" i="9"/>
  <c r="G26" i="9"/>
  <c r="H26" i="9"/>
  <c r="I26" i="9"/>
  <c r="J26" i="9"/>
  <c r="E26" i="9"/>
  <c r="F15" i="9"/>
  <c r="G15" i="9"/>
  <c r="H15" i="9"/>
  <c r="I15" i="9"/>
  <c r="J15" i="9"/>
  <c r="F16" i="9"/>
  <c r="G16" i="9"/>
  <c r="H16" i="9"/>
  <c r="I16" i="9"/>
  <c r="J16" i="9"/>
  <c r="F17" i="9"/>
  <c r="G17" i="9"/>
  <c r="H17" i="9"/>
  <c r="I17" i="9"/>
  <c r="J17" i="9"/>
  <c r="F18" i="9"/>
  <c r="G18" i="9"/>
  <c r="H18" i="9"/>
  <c r="I18" i="9"/>
  <c r="J18" i="9"/>
  <c r="F19" i="9"/>
  <c r="G19" i="9"/>
  <c r="H19" i="9"/>
  <c r="I19" i="9"/>
  <c r="J19" i="9"/>
  <c r="G14" i="9"/>
  <c r="H14" i="9"/>
  <c r="I14" i="9"/>
  <c r="J14" i="9"/>
  <c r="F14" i="9"/>
  <c r="E16" i="9"/>
  <c r="E17" i="9"/>
  <c r="E18" i="9"/>
  <c r="E19" i="9"/>
  <c r="E15" i="9"/>
  <c r="E14" i="9"/>
  <c r="C13" i="9"/>
  <c r="E20" i="9" l="1"/>
  <c r="E21" i="9" s="1"/>
  <c r="E22" i="9" s="1"/>
  <c r="E23" i="9" s="1"/>
  <c r="E27" i="9" s="1"/>
  <c r="I20" i="9"/>
  <c r="I21" i="9" s="1"/>
  <c r="F20" i="9"/>
  <c r="F21" i="9" s="1"/>
  <c r="H20" i="9"/>
  <c r="G20" i="9"/>
  <c r="G21" i="9" s="1"/>
  <c r="J20" i="9"/>
  <c r="F31" i="4"/>
  <c r="H31" i="4"/>
  <c r="J31" i="4"/>
  <c r="G31" i="4"/>
  <c r="I31" i="4"/>
  <c r="E31" i="4"/>
  <c r="H21" i="9" l="1"/>
  <c r="J21" i="9"/>
  <c r="I22" i="9"/>
  <c r="I23" i="9" s="1"/>
  <c r="I27" i="9" s="1"/>
  <c r="I29" i="9" s="1"/>
  <c r="G22" i="9"/>
  <c r="G23" i="9" s="1"/>
  <c r="G27" i="9" s="1"/>
  <c r="G29" i="9" s="1"/>
  <c r="F22" i="9"/>
  <c r="F23" i="9" s="1"/>
  <c r="F27" i="9" s="1"/>
  <c r="F24" i="4"/>
  <c r="G24" i="4"/>
  <c r="H24" i="4"/>
  <c r="I24" i="4"/>
  <c r="J24" i="4"/>
  <c r="E24" i="4"/>
  <c r="E23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J19" i="4"/>
  <c r="F20" i="4"/>
  <c r="G20" i="4"/>
  <c r="H20" i="4"/>
  <c r="I20" i="4"/>
  <c r="J20" i="4"/>
  <c r="F21" i="4"/>
  <c r="G21" i="4"/>
  <c r="H21" i="4"/>
  <c r="I21" i="4"/>
  <c r="J21" i="4"/>
  <c r="F22" i="4"/>
  <c r="G22" i="4"/>
  <c r="H22" i="4"/>
  <c r="I22" i="4"/>
  <c r="J22" i="4"/>
  <c r="F23" i="4"/>
  <c r="G23" i="4"/>
  <c r="H23" i="4"/>
  <c r="I23" i="4"/>
  <c r="J23" i="4"/>
  <c r="E22" i="4"/>
  <c r="E21" i="4"/>
  <c r="E20" i="4"/>
  <c r="E19" i="4"/>
  <c r="E18" i="4"/>
  <c r="E17" i="4"/>
  <c r="J16" i="4"/>
  <c r="E16" i="4"/>
  <c r="F16" i="4"/>
  <c r="G16" i="4"/>
  <c r="H16" i="4"/>
  <c r="I16" i="4"/>
  <c r="H22" i="9" l="1"/>
  <c r="H23" i="9" s="1"/>
  <c r="H27" i="9" s="1"/>
  <c r="H29" i="9" s="1"/>
  <c r="J22" i="9"/>
  <c r="J23" i="9" s="1"/>
  <c r="J27" i="9" s="1"/>
  <c r="J29" i="9" s="1"/>
  <c r="E25" i="4"/>
  <c r="J25" i="4"/>
  <c r="J26" i="4" s="1"/>
  <c r="I25" i="4"/>
  <c r="H25" i="4"/>
  <c r="G25" i="4"/>
  <c r="F25" i="4"/>
  <c r="H26" i="4" l="1"/>
  <c r="I26" i="4"/>
  <c r="F26" i="4"/>
  <c r="G26" i="4"/>
  <c r="E26" i="4"/>
</calcChain>
</file>

<file path=xl/sharedStrings.xml><?xml version="1.0" encoding="utf-8"?>
<sst xmlns="http://schemas.openxmlformats.org/spreadsheetml/2006/main" count="321" uniqueCount="232">
  <si>
    <t>Materiais</t>
  </si>
  <si>
    <t>Frequências (Hz)</t>
  </si>
  <si>
    <t>Muralflex carpete de parede</t>
  </si>
  <si>
    <t>Pedra (revestimento)</t>
  </si>
  <si>
    <t>Reboco liso</t>
  </si>
  <si>
    <t>Vidraça de janela</t>
  </si>
  <si>
    <t>Cortina de algodão comum na parede</t>
  </si>
  <si>
    <t>Painel de gesso</t>
  </si>
  <si>
    <t>Banco de madeira</t>
  </si>
  <si>
    <t>Cobogó</t>
  </si>
  <si>
    <t>Reboco áspero, cal</t>
  </si>
  <si>
    <t>Cortiça</t>
  </si>
  <si>
    <t>Tapete de veludo</t>
  </si>
  <si>
    <t>Tapete boucle duro</t>
  </si>
  <si>
    <t>Carpete de juta</t>
  </si>
  <si>
    <t>Audiência cadeira estofada, ocupada</t>
  </si>
  <si>
    <t>Cadeira estofada com couro, desocupada</t>
  </si>
  <si>
    <t>Cadeira metal/madeira, desocupada</t>
  </si>
  <si>
    <t>Cadeira de palhinha</t>
  </si>
  <si>
    <t>Poltrona com assento móvel de couro</t>
  </si>
  <si>
    <t>Pessoa em assento de madeira</t>
  </si>
  <si>
    <t>Poltrona estofada, vazia coberta de tecido</t>
  </si>
  <si>
    <t>-</t>
  </si>
  <si>
    <t>Concreto liso sem pintura</t>
  </si>
  <si>
    <t>Concreto liso, pintado ou envernizado</t>
  </si>
  <si>
    <t>Blocos de concreto poroso (sem acabamento superficial)</t>
  </si>
  <si>
    <t>Gesso na parede sólida</t>
  </si>
  <si>
    <t>Concreto áspero (superfície de concreto)</t>
  </si>
  <si>
    <t>Alvenaria padrão</t>
  </si>
  <si>
    <t>Azulejos cerâmicos com superfície lisa</t>
  </si>
  <si>
    <t>Gesso acartonado</t>
  </si>
  <si>
    <t>Madeira compensada, painéis de madeira sobre espaço aéreo de 25 mm em suporte sólido com material absorvente no espaço aéreo</t>
  </si>
  <si>
    <t>Madeira compensada, painéis de madeira sobre espaço aéreo de 25 mm em suporte sólido</t>
  </si>
  <si>
    <t>Madeira compensada de 12 mm de espessura em estrutura com espaço aéreo de 30 mm atrás</t>
  </si>
  <si>
    <t>Madeira compensada de 12 mm de espessura em estrutura com espaço aéreo de 30 mm contendo lã de vidro</t>
  </si>
  <si>
    <t>Compensado (madeira compensada)</t>
  </si>
  <si>
    <t>Madeira dura, mogno</t>
  </si>
  <si>
    <t>Mármore</t>
  </si>
  <si>
    <t>Placa de resina de fibra de vidro (25 mm de espessura)</t>
  </si>
  <si>
    <t>Taco colado</t>
  </si>
  <si>
    <t>Cortinas penduradas em dobras contra a parede</t>
  </si>
  <si>
    <t>Piso de computador elevado, aglomerado de 45 mm com face de aço, 800 mm acima do piso de concreto, sem carpete</t>
  </si>
  <si>
    <t>Piso de computador elevado, aglomerado de 45 mm com face de aço, 800 mm acima do piso de concreto, carpetes para escritório</t>
  </si>
  <si>
    <t>Piso de madeira em vigas</t>
  </si>
  <si>
    <t>Parquet fixado em asfalto, em concreto</t>
  </si>
  <si>
    <t>Parquet no contra-piso</t>
  </si>
  <si>
    <t>Linóleo ou vinil preso ao concreto</t>
  </si>
  <si>
    <t>Camada de borracha, cortiça, linóleo + forro, ou vinil + forro preso ao concreto</t>
  </si>
  <si>
    <t>placa de madeira / linóleo / borracha / cortiça (fina) no piso sólido (ou parede)</t>
  </si>
  <si>
    <t>Carpete fino sobre feltro fino em concreto</t>
  </si>
  <si>
    <t>Carpete fino sobre feltro fino em assoalho de madeira</t>
  </si>
  <si>
    <t>Piso de borracha</t>
  </si>
  <si>
    <t>Poltrona com assento móvel de madeira compensada</t>
  </si>
  <si>
    <t>Adulto sentado (por pessoa)</t>
  </si>
  <si>
    <t>Adulto em pé (por pessoa)</t>
  </si>
  <si>
    <t>Criança de pé (por criança)</t>
  </si>
  <si>
    <t>Piso e assento estofado, revestido com tecido, desocupado, por m2</t>
  </si>
  <si>
    <t>Mobiliário de escritório para adultos (por mesa)</t>
  </si>
  <si>
    <t>Assento de auditório, desocupado (por item)</t>
  </si>
  <si>
    <t>Assento, ligeiramente estofado, desocupado (por item)</t>
  </si>
  <si>
    <t>Assento, levemente estofado, ocupado (por item)</t>
  </si>
  <si>
    <t>Aluno sentado em cadeiras de braços (por aluno)</t>
  </si>
  <si>
    <t>Assento de auditório, ocupado (por item)</t>
  </si>
  <si>
    <t>Janela aberta</t>
  </si>
  <si>
    <t>Cadeira de assento dobradiço, de madeira vazia</t>
  </si>
  <si>
    <t>Espuma de poliuretano flexível (50 mm de espessura)</t>
  </si>
  <si>
    <t>Espuma de poliuretano rígida (50 mm de espessura)</t>
  </si>
  <si>
    <r>
      <t>Painéis de parede de madeira acústica (</t>
    </r>
    <r>
      <rPr>
        <i/>
        <sz val="11"/>
        <rFont val="Times New Roman"/>
        <family val="1"/>
      </rPr>
      <t>acoustic timber wall</t>
    </r>
    <r>
      <rPr>
        <sz val="11"/>
        <rFont val="Times New Roman"/>
        <family val="1"/>
      </rPr>
      <t>)</t>
    </r>
  </si>
  <si>
    <t>Pessoas / Objetos</t>
  </si>
  <si>
    <t>Volume do ambiente:</t>
  </si>
  <si>
    <t>S1</t>
  </si>
  <si>
    <t>S2</t>
  </si>
  <si>
    <t>S4</t>
  </si>
  <si>
    <t>S3</t>
  </si>
  <si>
    <t>S5</t>
  </si>
  <si>
    <t>...</t>
  </si>
  <si>
    <t xml:space="preserve">Material da Superfície 1 </t>
  </si>
  <si>
    <t>Material da Superfície 2</t>
  </si>
  <si>
    <t>Material da Superfície 3</t>
  </si>
  <si>
    <t>Material da Superfície 4</t>
  </si>
  <si>
    <t>Material da Superfície 5</t>
  </si>
  <si>
    <t>Objeto 1</t>
  </si>
  <si>
    <t>Objeto 2</t>
  </si>
  <si>
    <t xml:space="preserve">Superfície 1 </t>
  </si>
  <si>
    <t>Superfície 2</t>
  </si>
  <si>
    <t>Superfície 3</t>
  </si>
  <si>
    <t>Superfície 4</t>
  </si>
  <si>
    <t>Superfície 5</t>
  </si>
  <si>
    <r>
      <t>Áreas das superfícies [m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]</t>
    </r>
  </si>
  <si>
    <t>Superfícies</t>
  </si>
  <si>
    <t>Objetos</t>
  </si>
  <si>
    <t>Quantidade</t>
  </si>
  <si>
    <t>Áreas de Absorção Sonora Equivalente</t>
  </si>
  <si>
    <t>Áreas de Absorção Sonora</t>
  </si>
  <si>
    <t>Tempo de Reverberação [s]</t>
  </si>
  <si>
    <r>
      <t>m</t>
    </r>
    <r>
      <rPr>
        <vertAlign val="superscript"/>
        <sz val="14"/>
        <rFont val="Times New Roman"/>
        <family val="1"/>
      </rPr>
      <t>3</t>
    </r>
  </si>
  <si>
    <t>Dados a serem inseridos nas células verdes</t>
  </si>
  <si>
    <t>Forro de Madeira - Painel Nexacustic 8 - Plenum 20 cm vazio - NRC 0,60</t>
  </si>
  <si>
    <t>Forro de Madeira - Painel Nexacustic 8 - Plenum 20 cm + lã 5 cm - NRC 0,95</t>
  </si>
  <si>
    <r>
      <t>Forro Mineral OWAPlan - NRC 0,70 - dens. 400 kg/m</t>
    </r>
    <r>
      <rPr>
        <vertAlign val="superscript"/>
        <sz val="11"/>
        <color theme="1"/>
        <rFont val="Times New Roman"/>
        <family val="1"/>
      </rPr>
      <t>3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</si>
  <si>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20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</si>
  <si>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</si>
  <si>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30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</si>
  <si>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35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</si>
  <si>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40 mm de espessura</t>
    </r>
  </si>
  <si>
    <r>
      <t>Placa Acústica Sonex illtec Perfilado 50/125,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</si>
  <si>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Perfilado 35/125,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</si>
  <si>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Perfilado 25/35,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</si>
  <si>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45 mm de espessura</t>
    </r>
  </si>
  <si>
    <r>
      <t>Lã de vidro 25 mm, 16 kg/m</t>
    </r>
    <r>
      <rPr>
        <vertAlign val="superscript"/>
        <sz val="11"/>
        <rFont val="Times New Roman"/>
        <family val="1"/>
      </rPr>
      <t>3</t>
    </r>
  </si>
  <si>
    <r>
      <t>Lã de vidro 50 mm, 16 kg/m</t>
    </r>
    <r>
      <rPr>
        <vertAlign val="superscript"/>
        <sz val="11"/>
        <rFont val="Times New Roman"/>
        <family val="1"/>
      </rPr>
      <t>3</t>
    </r>
  </si>
  <si>
    <r>
      <t>Lã de vidro 75 mm, 16 kg/m</t>
    </r>
    <r>
      <rPr>
        <vertAlign val="superscript"/>
        <sz val="11"/>
        <rFont val="Times New Roman"/>
        <family val="1"/>
      </rPr>
      <t>3</t>
    </r>
  </si>
  <si>
    <r>
      <t>Lã de vidro 100 mm, 16 kg/m</t>
    </r>
    <r>
      <rPr>
        <vertAlign val="superscript"/>
        <sz val="11"/>
        <rFont val="Times New Roman"/>
        <family val="1"/>
      </rPr>
      <t>3</t>
    </r>
  </si>
  <si>
    <r>
      <t>Lã de vidro 25 mm, 24 kg/m</t>
    </r>
    <r>
      <rPr>
        <vertAlign val="superscript"/>
        <sz val="11"/>
        <rFont val="Times New Roman"/>
        <family val="1"/>
      </rPr>
      <t>3</t>
    </r>
  </si>
  <si>
    <r>
      <t>Lã de vidro 50 mm, 24 kg/m</t>
    </r>
    <r>
      <rPr>
        <vertAlign val="superscript"/>
        <sz val="11"/>
        <rFont val="Times New Roman"/>
        <family val="1"/>
      </rPr>
      <t>3</t>
    </r>
  </si>
  <si>
    <r>
      <t>Lã de vidro 75 mm, 24 kg/m</t>
    </r>
    <r>
      <rPr>
        <vertAlign val="superscript"/>
        <sz val="11"/>
        <rFont val="Times New Roman"/>
        <family val="1"/>
      </rPr>
      <t>3</t>
    </r>
  </si>
  <si>
    <r>
      <t>Lã de vidro 100 mm, 24 kg/m</t>
    </r>
    <r>
      <rPr>
        <vertAlign val="superscript"/>
        <sz val="11"/>
        <rFont val="Times New Roman"/>
        <family val="1"/>
      </rPr>
      <t>3</t>
    </r>
  </si>
  <si>
    <r>
      <t>Lã de vidro 50 mm, 33 kg/m</t>
    </r>
    <r>
      <rPr>
        <vertAlign val="superscript"/>
        <sz val="11"/>
        <rFont val="Times New Roman"/>
        <family val="1"/>
      </rPr>
      <t>3</t>
    </r>
  </si>
  <si>
    <r>
      <t>Lã de vidro 75 mm, 33 kg/m</t>
    </r>
    <r>
      <rPr>
        <vertAlign val="superscript"/>
        <sz val="11"/>
        <rFont val="Times New Roman"/>
        <family val="1"/>
      </rPr>
      <t>3</t>
    </r>
  </si>
  <si>
    <r>
      <t>Lã de vidro 100 mm, 33 kg/m</t>
    </r>
    <r>
      <rPr>
        <vertAlign val="superscript"/>
        <sz val="11"/>
        <rFont val="Times New Roman"/>
        <family val="1"/>
      </rPr>
      <t>3</t>
    </r>
  </si>
  <si>
    <r>
      <t>Lã de vidro 50 mm, 48 kg/m</t>
    </r>
    <r>
      <rPr>
        <vertAlign val="superscript"/>
        <sz val="11"/>
        <rFont val="Times New Roman"/>
        <family val="1"/>
      </rPr>
      <t>3</t>
    </r>
  </si>
  <si>
    <r>
      <t>Lã de vidro 75 mm, 48 kg/m</t>
    </r>
    <r>
      <rPr>
        <vertAlign val="superscript"/>
        <sz val="11"/>
        <rFont val="Times New Roman"/>
        <family val="1"/>
      </rPr>
      <t>3</t>
    </r>
  </si>
  <si>
    <r>
      <t>Lã de vidro 100 mm, 48 kg/m</t>
    </r>
    <r>
      <rPr>
        <vertAlign val="superscript"/>
        <sz val="11"/>
        <rFont val="Times New Roman"/>
        <family val="1"/>
      </rPr>
      <t>3</t>
    </r>
  </si>
  <si>
    <r>
      <t>Assentos, capas de couro, por m</t>
    </r>
    <r>
      <rPr>
        <vertAlign val="superscript"/>
        <sz val="11"/>
        <rFont val="Times New Roman"/>
        <family val="1"/>
      </rPr>
      <t>2</t>
    </r>
  </si>
  <si>
    <r>
      <t>Assentos estofados em tecido, por m</t>
    </r>
    <r>
      <rPr>
        <vertAlign val="superscript"/>
        <sz val="11"/>
        <rFont val="Times New Roman"/>
        <family val="1"/>
      </rPr>
      <t>2</t>
    </r>
  </si>
  <si>
    <r>
      <t>Porta de núcleo vazio de madeira (por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</si>
  <si>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Porta de madeira maciça (por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</si>
  <si>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Portas de madeira, fechadas (por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</si>
  <si>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Carpete 4 mm - Fademac</t>
  </si>
  <si>
    <r>
      <t xml:space="preserve">TR </t>
    </r>
    <r>
      <rPr>
        <vertAlign val="subscript"/>
        <sz val="14"/>
        <rFont val="Times New Roman"/>
        <family val="1"/>
      </rPr>
      <t>ótimo</t>
    </r>
    <r>
      <rPr>
        <sz val="14"/>
        <rFont val="Times New Roman"/>
        <family val="1"/>
      </rPr>
      <t xml:space="preserve"> (gráfico) - 500 Hz</t>
    </r>
  </si>
  <si>
    <t>Frequência (Hz)</t>
  </si>
  <si>
    <t>s</t>
  </si>
  <si>
    <t>Tempo de Reverberação ótimo [s]</t>
  </si>
  <si>
    <t>Elemento Construtivo</t>
  </si>
  <si>
    <t>El. Contr. 1</t>
  </si>
  <si>
    <t>El. Contr. 2</t>
  </si>
  <si>
    <t>El. Contr. 3</t>
  </si>
  <si>
    <t>El. Contr. 4</t>
  </si>
  <si>
    <t>El. Contr. 5</t>
  </si>
  <si>
    <r>
      <t>Área do Elem. Construtivo [m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]</t>
    </r>
  </si>
  <si>
    <t>τ</t>
  </si>
  <si>
    <t>τ  composto</t>
  </si>
  <si>
    <t>R composto</t>
  </si>
  <si>
    <t>Tabela de Coeficientes de Absorção Sonora dos Materiais</t>
  </si>
  <si>
    <r>
      <t>Área Total [m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]</t>
    </r>
  </si>
  <si>
    <t>Elemento Construtivo 1</t>
  </si>
  <si>
    <t>Elemento Construtivo 5</t>
  </si>
  <si>
    <t>Elemento Construtivo 4</t>
  </si>
  <si>
    <t>Elemento Construtivo 3</t>
  </si>
  <si>
    <t>Elemento Construtivo 2</t>
  </si>
  <si>
    <t>τi x Si</t>
  </si>
  <si>
    <t>Redução Sonora dos Elementos Construtivos que compõem o sistema</t>
  </si>
  <si>
    <t>τ1</t>
  </si>
  <si>
    <t>τ5</t>
  </si>
  <si>
    <t>τ4</t>
  </si>
  <si>
    <t>τ3</t>
  </si>
  <si>
    <t>τ2</t>
  </si>
  <si>
    <t>L1 (dB)</t>
  </si>
  <si>
    <t>L2 (dB)</t>
  </si>
  <si>
    <t>Cálculo do DnT</t>
  </si>
  <si>
    <t>TR na sala receptora [s]</t>
  </si>
  <si>
    <t>DnT (dB)</t>
  </si>
  <si>
    <t>Coeficientes de transmissão sonora dos elementos (τi)</t>
  </si>
  <si>
    <r>
      <t xml:space="preserve">Nível de pressão sonora na sala emissora (obtido pela medição </t>
    </r>
    <r>
      <rPr>
        <b/>
        <i/>
        <sz val="12"/>
        <color theme="1"/>
        <rFont val="Times New Roman"/>
        <family val="1"/>
      </rPr>
      <t>in situ</t>
    </r>
    <r>
      <rPr>
        <b/>
        <sz val="12"/>
        <color theme="1"/>
        <rFont val="Times New Roman"/>
        <family val="1"/>
      </rPr>
      <t>)</t>
    </r>
  </si>
  <si>
    <t>Nível de pressão sonora na sala receptora (dB)</t>
  </si>
  <si>
    <t>Espessura (mm)</t>
  </si>
  <si>
    <t>Densidade (kg/m2)</t>
  </si>
  <si>
    <t>Tabela de Perda na Transmissão para sons aéreos de diversos elementos construtivos</t>
  </si>
  <si>
    <t>Tipo de partição</t>
  </si>
  <si>
    <t>Paineis simples</t>
  </si>
  <si>
    <t>Manta de chumbo</t>
  </si>
  <si>
    <t>Chapa de alumínio enrijecida</t>
  </si>
  <si>
    <t>Chapa de aço galvanizado</t>
  </si>
  <si>
    <t>Chapa canelada de aço, enrijecida nas bordas, juntas seladas</t>
  </si>
  <si>
    <t>Placa corrugada de amianto, enrijecida e selada</t>
  </si>
  <si>
    <t>Placa de lascas de madeira, em esquadria de madeira</t>
  </si>
  <si>
    <t>Placa de fibra de madeira, em esquadria de madeira</t>
  </si>
  <si>
    <t>Placa de gesso, em esquafria de madeira</t>
  </si>
  <si>
    <t>Chapa compensada, em esquadria de madeira</t>
  </si>
  <si>
    <t>Tábua de madeira maciça (mogno)</t>
  </si>
  <si>
    <t>Madeirame, sem revestimento</t>
  </si>
  <si>
    <t>Madeirame revestido com gesso em ambos os lados (12mm em cada face)</t>
  </si>
  <si>
    <t xml:space="preserve">Chapa compensada </t>
  </si>
  <si>
    <t>Chapa compensada</t>
  </si>
  <si>
    <t>Cortinado de vinil com chumbo</t>
  </si>
  <si>
    <t>Paineis tipo sanduíche</t>
  </si>
  <si>
    <t>Paineis para enclausuramento de máquinas: chapa de aço de 1,6mm + manta de lã de vidro de 100mm revestida com chapa perfurada de aço de 0,6mm</t>
  </si>
  <si>
    <t>Paineis para enclausuramento de máquinas: chapa de aço de 5mm + manta de lã de vidro de 100mm revestida com chapa perfurada de aço de 0,6mm</t>
  </si>
  <si>
    <t>Manta de chumbo de 1,5mm, entre duas chapas compensadas de 5mm</t>
  </si>
  <si>
    <t>Placa de amianto de 9mm, entre duas chapas de aço de 1,2mm</t>
  </si>
  <si>
    <t>Palha comprimida entre duas chapas de madeira de 3mm</t>
  </si>
  <si>
    <t>Paredes simples de alvenaria</t>
  </si>
  <si>
    <t>Tijolos revestidos de argamassa</t>
  </si>
  <si>
    <t>Tijolos de resíduos sólidos de carvão ou de carvão miúdo, revestido com argamassa (12mm em ambos os lados)</t>
  </si>
  <si>
    <t>Blocos de resíduos sólidos de carvão ou de carvão miúdo, sem revestimento</t>
  </si>
  <si>
    <t>Blocos de concreto de cinzas (de carvão mineral), pintados com tinta à base de cimento</t>
  </si>
  <si>
    <t>Blocos de concreto de cinzas (de carvão mineral), sem pintura</t>
  </si>
  <si>
    <t>Blocos de Thermalite (cimento aerado para isolamento térmico)</t>
  </si>
  <si>
    <t>Blocos de vidro</t>
  </si>
  <si>
    <t>Tijolos simples</t>
  </si>
  <si>
    <t>Paredes duplas de alvenaria</t>
  </si>
  <si>
    <t>Parede dupla de tijolos com espessura de 140mm cada, conectadas com tirantes metálicos, formando cavidade de 56mm, e com as faces externas revestidas com gesso de 12mm</t>
  </si>
  <si>
    <t>Parede dupla de tijolos com espessura de 140mm cada, conectadas com telas metálicas expansíveis, formando cavidade de 56mm, e com as faces externas revestidas com gesso de 12mm</t>
  </si>
  <si>
    <t>Paredes duplas com caibros</t>
  </si>
  <si>
    <t>Faces em dry-wall de 12mm, fixadas em caibros de 50X100mm</t>
  </si>
  <si>
    <t>Faces em dry-wall de 9mm, com revestimento de 12mm em gesso, fixadas em caibros de 50X100mm</t>
  </si>
  <si>
    <t>Janelas de vidro</t>
  </si>
  <si>
    <t>Vidro simples em esquadria robusta</t>
  </si>
  <si>
    <t>Vidro laminado</t>
  </si>
  <si>
    <t>Janelas de vidro duplo</t>
  </si>
  <si>
    <t>Faces de 2,44mm, cavidade de 7mm</t>
  </si>
  <si>
    <t>Faces de 9mm em esquadrias independentes, cavidade de 50mm</t>
  </si>
  <si>
    <t>Faces de 6mm em esquadrias independentes, cavidadade de 100mm</t>
  </si>
  <si>
    <t>Faces de 6mm em esquadrias independentes, cavidadade de 188mm</t>
  </si>
  <si>
    <t>Faces de 6mm em esquadrias independentes, cavidade de 188mm, com manta absorvente entre o caixilho e o recesso na parede</t>
  </si>
  <si>
    <t>Faces de 6mm em esquadrias independentes, cavidade de 200mm, com manta absorvente entre o caixilho e o recesso na parede</t>
  </si>
  <si>
    <t>Faces de 3mm , cavidade de 55mm</t>
  </si>
  <si>
    <t>Faces de 6mm, cavidade de 55mm</t>
  </si>
  <si>
    <t>Faces de 6mm e 5mm, cavidade de 100mm</t>
  </si>
  <si>
    <t>Faces de 6mm e 8mm, cavidade de 100mm</t>
  </si>
  <si>
    <t>Portas</t>
  </si>
  <si>
    <t>Porta com faces coladas em estrutura com interior vazado, montada normalmente em batente</t>
  </si>
  <si>
    <t>Porta em madeira sólida, montada normalmente em batente</t>
  </si>
  <si>
    <t>Porta acústica "típica" , faces em chapa de aço pesada, com material absorvente na cavidade, vedada em batente metálico</t>
  </si>
  <si>
    <t>Porta com faces em chapa de aço</t>
  </si>
  <si>
    <t>Porta com faces em material plástico laminado, bem encaixada no batente</t>
  </si>
  <si>
    <t>Porta de madeira envernizada, bem encaixada no batente</t>
  </si>
  <si>
    <t>Porta metálica com faces amortecidas, cavidade com material absorvente, vedada no batente</t>
  </si>
  <si>
    <t>Duas portas, separadas por câmara de ar de 180mm, sendo cada face das portas em chapa de aço de 1,6mm, e com as cavidades de cada uma das portas preenchidas com material absorvente</t>
  </si>
  <si>
    <t>Porta de madeira maciça</t>
  </si>
  <si>
    <t>Lajes</t>
  </si>
  <si>
    <t>Concreto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</si>
</sst>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5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4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64" fontId="20" fillId="0" borderId="1" xfId="0" applyNumberFormat="1" applyFont="1" applyBorder="1"/>
    <xf numFmtId="165" fontId="21" fillId="5" borderId="1" xfId="0" applyNumberFormat="1" applyFont="1" applyFill="1" applyBorder="1"/>
    <xf numFmtId="165" fontId="21" fillId="5" borderId="1" xfId="0" applyNumberFormat="1" applyFont="1" applyFill="1" applyBorder="1" applyAlignment="1">
      <alignment horizontal="center"/>
    </xf>
    <xf numFmtId="2" fontId="21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21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Vírgula 2" xfId="1" xr:uid="{00000000-0005-0000-0000-00002F000000}"/>
  </cellStyles>
  <dxfs count="0"/>
  <tableStyles count="0" defaultTableStyle="TableStyleMedium2" defaultPivotStyle="PivotStyleLight16"/>
  <colors>
    <mruColors>
      <color rgb="FF8DCFD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'Cálculo do TR'!$D$26</c:f>
              <c:strCache>
                <c:ptCount val="1"/>
                <c:pt idx="0">
                  <c:v>Tempo de Reverberação [s]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'Cálculo do TR'!$E$30:$J$30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'Cálculo do TR'!$E$26:$J$26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C-4DF1-B879-7066A20CC922}"/>
            </c:ext>
          </c:extLst>
        </c:ser>
        <c:ser>
          <c:idx val="1"/>
          <c:order val="1"/>
          <c:tx>
            <c:strRef>
              <c:f>'Cálculo do TR'!$D$31</c:f>
              <c:strCache>
                <c:ptCount val="1"/>
                <c:pt idx="0">
                  <c:v>Tempo de Reverberação ótimo [s]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'Cálculo do TR'!$E$30:$J$30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'Cálculo do TR'!$E$31:$J$31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8-4D38-A445-D6797125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72480"/>
        <c:axId val="442621584"/>
      </c:lineChart>
      <c:catAx>
        <c:axId val="43437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/>
                  <a:t>Frequênca [Hz]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42621584"/>
        <c:crosses val="autoZero"/>
        <c:auto val="1"/>
        <c:lblAlgn val="ctr"/>
        <c:lblOffset val="100"/>
        <c:noMultiLvlLbl val="0"/>
      </c:catAx>
      <c:valAx>
        <c:axId val="44262158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/>
                  <a:t>Tempo de Reverberação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3437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0C2758-6A81-4772-AB0B-02899EC1775B}">
  <sheetPr/>
  <sheetViews>
    <sheetView zoomScale="11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16</xdr:row>
          <xdr:rowOff>142875</xdr:rowOff>
        </xdr:from>
        <xdr:to>
          <xdr:col>13</xdr:col>
          <xdr:colOff>504825</xdr:colOff>
          <xdr:row>20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21</xdr:row>
          <xdr:rowOff>76200</xdr:rowOff>
        </xdr:from>
        <xdr:to>
          <xdr:col>12</xdr:col>
          <xdr:colOff>19050</xdr:colOff>
          <xdr:row>26</xdr:row>
          <xdr:rowOff>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9957" cy="601060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0B11-A4FA-4D33-A71F-79445FAC8AD1}">
  <dimension ref="A1:J104"/>
  <sheetViews>
    <sheetView zoomScale="205" zoomScaleNormal="205" workbookViewId="0">
      <selection activeCell="G5" sqref="A1:G5"/>
    </sheetView>
  </sheetViews>
  <sheetFormatPr defaultRowHeight="15" x14ac:dyDescent="0.25"/>
  <cols>
    <col min="1" max="1" width="52" style="8" customWidth="1"/>
    <col min="2" max="7" width="6.42578125" style="2" customWidth="1"/>
    <col min="8" max="16384" width="9.140625" style="1"/>
  </cols>
  <sheetData>
    <row r="1" spans="1:10" ht="18.75" x14ac:dyDescent="0.25">
      <c r="A1" s="54" t="s">
        <v>143</v>
      </c>
      <c r="B1" s="54"/>
      <c r="C1" s="54"/>
      <c r="D1" s="54"/>
      <c r="E1" s="54"/>
      <c r="F1" s="54"/>
      <c r="G1" s="55"/>
    </row>
    <row r="2" spans="1:10" ht="15.75" x14ac:dyDescent="0.25">
      <c r="A2" s="56" t="s">
        <v>0</v>
      </c>
      <c r="B2" s="57" t="s">
        <v>1</v>
      </c>
      <c r="C2" s="57"/>
      <c r="D2" s="57"/>
      <c r="E2" s="57"/>
      <c r="F2" s="57"/>
      <c r="G2" s="57"/>
    </row>
    <row r="3" spans="1:10" ht="15.75" x14ac:dyDescent="0.25">
      <c r="A3" s="56"/>
      <c r="B3" s="9">
        <v>125</v>
      </c>
      <c r="C3" s="9">
        <v>250</v>
      </c>
      <c r="D3" s="9">
        <v>500</v>
      </c>
      <c r="E3" s="9">
        <v>1000</v>
      </c>
      <c r="F3" s="9">
        <v>2000</v>
      </c>
      <c r="G3" s="9">
        <v>4000</v>
      </c>
    </row>
    <row r="4" spans="1:10" x14ac:dyDescent="0.25">
      <c r="A4" s="4" t="s">
        <v>27</v>
      </c>
      <c r="B4" s="5">
        <v>0.02</v>
      </c>
      <c r="C4" s="5">
        <v>0.03</v>
      </c>
      <c r="D4" s="5">
        <v>0.03</v>
      </c>
      <c r="E4" s="5">
        <v>0.03</v>
      </c>
      <c r="F4" s="5">
        <v>0.04</v>
      </c>
      <c r="G4" s="5">
        <v>7.0000000000000007E-2</v>
      </c>
    </row>
    <row r="5" spans="1:10" x14ac:dyDescent="0.25">
      <c r="A5" s="4" t="s">
        <v>23</v>
      </c>
      <c r="B5" s="5">
        <v>0.01</v>
      </c>
      <c r="C5" s="5">
        <v>0.01</v>
      </c>
      <c r="D5" s="5">
        <v>0.02</v>
      </c>
      <c r="E5" s="5">
        <v>0.02</v>
      </c>
      <c r="F5" s="5">
        <v>0.02</v>
      </c>
      <c r="G5" s="3">
        <v>0.05</v>
      </c>
    </row>
    <row r="6" spans="1:10" x14ac:dyDescent="0.25">
      <c r="A6" s="4" t="s">
        <v>24</v>
      </c>
      <c r="B6" s="5">
        <v>0.01</v>
      </c>
      <c r="C6" s="5">
        <v>0.01</v>
      </c>
      <c r="D6" s="5">
        <v>0.01</v>
      </c>
      <c r="E6" s="5">
        <v>0.02</v>
      </c>
      <c r="F6" s="5">
        <v>0.02</v>
      </c>
      <c r="G6" s="3">
        <v>0.02</v>
      </c>
    </row>
    <row r="7" spans="1:10" x14ac:dyDescent="0.25">
      <c r="A7" s="4" t="s">
        <v>25</v>
      </c>
      <c r="B7" s="5">
        <v>0.05</v>
      </c>
      <c r="C7" s="5">
        <v>0.05</v>
      </c>
      <c r="D7" s="5">
        <v>0.05</v>
      </c>
      <c r="E7" s="5">
        <v>0.08</v>
      </c>
      <c r="F7" s="5">
        <v>0.14000000000000001</v>
      </c>
      <c r="G7" s="3">
        <v>0.2</v>
      </c>
    </row>
    <row r="8" spans="1:10" x14ac:dyDescent="0.25">
      <c r="A8" s="4" t="s">
        <v>28</v>
      </c>
      <c r="B8" s="5">
        <v>0.05</v>
      </c>
      <c r="C8" s="5">
        <v>0.04</v>
      </c>
      <c r="D8" s="5">
        <v>0.02</v>
      </c>
      <c r="E8" s="5">
        <v>0.04</v>
      </c>
      <c r="F8" s="5">
        <v>0.05</v>
      </c>
      <c r="G8" s="5">
        <v>0.05</v>
      </c>
    </row>
    <row r="9" spans="1:10" x14ac:dyDescent="0.25">
      <c r="A9" s="7" t="s">
        <v>10</v>
      </c>
      <c r="B9" s="3">
        <v>0.03</v>
      </c>
      <c r="C9" s="3">
        <v>0.03</v>
      </c>
      <c r="D9" s="3">
        <v>0.03</v>
      </c>
      <c r="E9" s="3">
        <v>0.03</v>
      </c>
      <c r="F9" s="3">
        <v>0.04</v>
      </c>
      <c r="G9" s="3">
        <v>7.0000000000000007E-2</v>
      </c>
    </row>
    <row r="10" spans="1:10" x14ac:dyDescent="0.25">
      <c r="A10" s="7" t="s">
        <v>4</v>
      </c>
      <c r="B10" s="3">
        <v>0.02</v>
      </c>
      <c r="C10" s="3">
        <v>0.02</v>
      </c>
      <c r="D10" s="3">
        <v>0.02</v>
      </c>
      <c r="E10" s="3">
        <v>0.02</v>
      </c>
      <c r="F10" s="3">
        <v>0.03</v>
      </c>
      <c r="G10" s="3">
        <v>0.06</v>
      </c>
    </row>
    <row r="11" spans="1:10" x14ac:dyDescent="0.25">
      <c r="A11" s="4" t="s">
        <v>29</v>
      </c>
      <c r="B11" s="5">
        <v>0.01</v>
      </c>
      <c r="C11" s="5">
        <v>0.01</v>
      </c>
      <c r="D11" s="5">
        <v>0.01</v>
      </c>
      <c r="E11" s="5">
        <v>0.02</v>
      </c>
      <c r="F11" s="5">
        <v>0.02</v>
      </c>
      <c r="G11" s="5">
        <v>0.02</v>
      </c>
      <c r="J11" s="2"/>
    </row>
    <row r="12" spans="1:10" x14ac:dyDescent="0.25">
      <c r="A12" s="4" t="s">
        <v>26</v>
      </c>
      <c r="B12" s="6">
        <v>0.04</v>
      </c>
      <c r="C12" s="6">
        <v>0.05</v>
      </c>
      <c r="D12" s="6">
        <v>0.06</v>
      </c>
      <c r="E12" s="6">
        <v>0.08</v>
      </c>
      <c r="F12" s="6">
        <v>0.04</v>
      </c>
      <c r="G12" s="3">
        <v>0.06</v>
      </c>
      <c r="J12" s="2"/>
    </row>
    <row r="13" spans="1:10" x14ac:dyDescent="0.25">
      <c r="A13" s="4" t="s">
        <v>30</v>
      </c>
      <c r="B13" s="6">
        <v>0.3</v>
      </c>
      <c r="C13" s="6">
        <v>0.12</v>
      </c>
      <c r="D13" s="6">
        <v>0.08</v>
      </c>
      <c r="E13" s="6">
        <v>0.06</v>
      </c>
      <c r="F13" s="6">
        <v>0.06</v>
      </c>
      <c r="G13" s="6">
        <v>0.05</v>
      </c>
      <c r="J13" s="2"/>
    </row>
    <row r="14" spans="1:10" x14ac:dyDescent="0.25">
      <c r="A14" s="7" t="s">
        <v>5</v>
      </c>
      <c r="B14" s="3">
        <v>0.04</v>
      </c>
      <c r="C14" s="3">
        <v>0.04</v>
      </c>
      <c r="D14" s="3">
        <v>0.03</v>
      </c>
      <c r="E14" s="3">
        <v>0.02</v>
      </c>
      <c r="F14" s="3">
        <v>0.02</v>
      </c>
      <c r="G14" s="3">
        <v>0.02</v>
      </c>
      <c r="J14" s="2"/>
    </row>
    <row r="15" spans="1:10" x14ac:dyDescent="0.25">
      <c r="A15" s="7" t="s">
        <v>35</v>
      </c>
      <c r="B15" s="3">
        <v>0.28000000000000003</v>
      </c>
      <c r="C15" s="3">
        <v>0.22</v>
      </c>
      <c r="D15" s="3">
        <v>0.17</v>
      </c>
      <c r="E15" s="3">
        <v>0.1</v>
      </c>
      <c r="F15" s="3">
        <v>0.1</v>
      </c>
      <c r="G15" s="3">
        <v>0.05</v>
      </c>
      <c r="J15" s="2"/>
    </row>
    <row r="16" spans="1:10" ht="30" x14ac:dyDescent="0.25">
      <c r="A16" s="4" t="s">
        <v>33</v>
      </c>
      <c r="B16" s="5">
        <v>0.35</v>
      </c>
      <c r="C16" s="6">
        <v>0.2</v>
      </c>
      <c r="D16" s="5">
        <v>0.15</v>
      </c>
      <c r="E16" s="6">
        <v>0.1</v>
      </c>
      <c r="F16" s="5">
        <v>0.05</v>
      </c>
      <c r="G16" s="5">
        <v>0.05</v>
      </c>
      <c r="J16" s="2"/>
    </row>
    <row r="17" spans="1:10" ht="30" x14ac:dyDescent="0.25">
      <c r="A17" s="4" t="s">
        <v>34</v>
      </c>
      <c r="B17" s="6">
        <v>0.4</v>
      </c>
      <c r="C17" s="6">
        <v>0.2</v>
      </c>
      <c r="D17" s="6">
        <v>0.15</v>
      </c>
      <c r="E17" s="6">
        <v>0.1</v>
      </c>
      <c r="F17" s="6">
        <v>0.1</v>
      </c>
      <c r="G17" s="6">
        <v>0.05</v>
      </c>
      <c r="J17" s="2"/>
    </row>
    <row r="18" spans="1:10" ht="30" x14ac:dyDescent="0.25">
      <c r="A18" s="4" t="s">
        <v>32</v>
      </c>
      <c r="B18" s="6">
        <v>0.3</v>
      </c>
      <c r="C18" s="6">
        <v>0.2</v>
      </c>
      <c r="D18" s="5">
        <v>0.15</v>
      </c>
      <c r="E18" s="6">
        <v>0.1</v>
      </c>
      <c r="F18" s="6">
        <v>0.1</v>
      </c>
      <c r="G18" s="5">
        <v>0.05</v>
      </c>
      <c r="J18" s="2"/>
    </row>
    <row r="19" spans="1:10" ht="45" x14ac:dyDescent="0.25">
      <c r="A19" s="4" t="s">
        <v>31</v>
      </c>
      <c r="B19" s="6">
        <v>0.4</v>
      </c>
      <c r="C19" s="5">
        <v>0.25</v>
      </c>
      <c r="D19" s="5">
        <v>0.15</v>
      </c>
      <c r="E19" s="6">
        <v>0.1</v>
      </c>
      <c r="F19" s="6">
        <v>0.1</v>
      </c>
      <c r="G19" s="5">
        <v>0.05</v>
      </c>
      <c r="J19" s="2"/>
    </row>
    <row r="20" spans="1:10" ht="30" x14ac:dyDescent="0.25">
      <c r="A20" s="4" t="s">
        <v>67</v>
      </c>
      <c r="B20" s="6">
        <v>0.18</v>
      </c>
      <c r="C20" s="6">
        <v>0.34</v>
      </c>
      <c r="D20" s="6">
        <v>0.42</v>
      </c>
      <c r="E20" s="6">
        <v>0.59</v>
      </c>
      <c r="F20" s="6">
        <v>0.83</v>
      </c>
      <c r="G20" s="6">
        <v>0.68</v>
      </c>
      <c r="J20" s="2"/>
    </row>
    <row r="21" spans="1:10" x14ac:dyDescent="0.25">
      <c r="A21" s="4" t="s">
        <v>36</v>
      </c>
      <c r="B21" s="5">
        <v>0.19</v>
      </c>
      <c r="C21" s="5">
        <v>0.23</v>
      </c>
      <c r="D21" s="5">
        <v>0.25</v>
      </c>
      <c r="E21" s="6">
        <v>0.3</v>
      </c>
      <c r="F21" s="5">
        <v>0.37</v>
      </c>
      <c r="G21" s="5">
        <v>0.42</v>
      </c>
      <c r="J21" s="2"/>
    </row>
    <row r="22" spans="1:10" ht="18" x14ac:dyDescent="0.25">
      <c r="A22" s="4" t="s">
        <v>109</v>
      </c>
      <c r="B22" s="6">
        <v>0.12</v>
      </c>
      <c r="C22" s="6">
        <v>0.28000000000000003</v>
      </c>
      <c r="D22" s="6">
        <v>0.55000000000000004</v>
      </c>
      <c r="E22" s="6">
        <v>0.71</v>
      </c>
      <c r="F22" s="6">
        <v>0.74</v>
      </c>
      <c r="G22" s="6">
        <v>0.83</v>
      </c>
      <c r="J22" s="2"/>
    </row>
    <row r="23" spans="1:10" ht="18" x14ac:dyDescent="0.25">
      <c r="A23" s="4" t="s">
        <v>110</v>
      </c>
      <c r="B23" s="6">
        <v>0.17</v>
      </c>
      <c r="C23" s="6">
        <v>0.45</v>
      </c>
      <c r="D23" s="6">
        <v>0.8</v>
      </c>
      <c r="E23" s="6">
        <v>0.89</v>
      </c>
      <c r="F23" s="6">
        <v>0.97</v>
      </c>
      <c r="G23" s="6">
        <v>0.94</v>
      </c>
      <c r="J23" s="2"/>
    </row>
    <row r="24" spans="1:10" ht="18" x14ac:dyDescent="0.25">
      <c r="A24" s="4" t="s">
        <v>111</v>
      </c>
      <c r="B24" s="6">
        <v>0.3</v>
      </c>
      <c r="C24" s="6">
        <v>0.69</v>
      </c>
      <c r="D24" s="6">
        <v>0.94</v>
      </c>
      <c r="E24" s="6">
        <v>1</v>
      </c>
      <c r="F24" s="6">
        <v>1</v>
      </c>
      <c r="G24" s="6">
        <v>1</v>
      </c>
      <c r="J24" s="2"/>
    </row>
    <row r="25" spans="1:10" ht="18" x14ac:dyDescent="0.25">
      <c r="A25" s="4" t="s">
        <v>112</v>
      </c>
      <c r="B25" s="6">
        <v>0.43</v>
      </c>
      <c r="C25" s="6">
        <v>0.86</v>
      </c>
      <c r="D25" s="6">
        <v>1</v>
      </c>
      <c r="E25" s="6">
        <v>1</v>
      </c>
      <c r="F25" s="6">
        <v>1</v>
      </c>
      <c r="G25" s="6">
        <v>1</v>
      </c>
      <c r="J25" s="2"/>
    </row>
    <row r="26" spans="1:10" ht="18" x14ac:dyDescent="0.25">
      <c r="A26" s="4" t="s">
        <v>113</v>
      </c>
      <c r="B26" s="6">
        <v>0.11</v>
      </c>
      <c r="C26" s="6">
        <v>0.32</v>
      </c>
      <c r="D26" s="6">
        <v>0.56000000000000005</v>
      </c>
      <c r="E26" s="6">
        <v>0.77</v>
      </c>
      <c r="F26" s="6">
        <v>0.89</v>
      </c>
      <c r="G26" s="6">
        <v>0.91</v>
      </c>
      <c r="J26" s="2"/>
    </row>
    <row r="27" spans="1:10" ht="18" x14ac:dyDescent="0.25">
      <c r="A27" s="4" t="s">
        <v>114</v>
      </c>
      <c r="B27" s="6">
        <v>0.27</v>
      </c>
      <c r="C27" s="6">
        <v>0.54</v>
      </c>
      <c r="D27" s="6">
        <v>0.94</v>
      </c>
      <c r="E27" s="6">
        <v>1</v>
      </c>
      <c r="F27" s="6">
        <v>0.96</v>
      </c>
      <c r="G27" s="6">
        <v>0.96</v>
      </c>
      <c r="J27" s="2"/>
    </row>
    <row r="28" spans="1:10" ht="18" x14ac:dyDescent="0.25">
      <c r="A28" s="4" t="s">
        <v>115</v>
      </c>
      <c r="B28" s="6">
        <v>0.28000000000000003</v>
      </c>
      <c r="C28" s="6">
        <v>0.79</v>
      </c>
      <c r="D28" s="6">
        <v>1</v>
      </c>
      <c r="E28" s="6">
        <v>1</v>
      </c>
      <c r="F28" s="6">
        <v>1</v>
      </c>
      <c r="G28" s="6">
        <v>1</v>
      </c>
      <c r="J28" s="2"/>
    </row>
    <row r="29" spans="1:10" ht="18" x14ac:dyDescent="0.25">
      <c r="A29" s="4" t="s">
        <v>116</v>
      </c>
      <c r="B29" s="6">
        <v>0.46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J29" s="2"/>
    </row>
    <row r="30" spans="1:10" ht="18" x14ac:dyDescent="0.25">
      <c r="A30" s="4" t="s">
        <v>117</v>
      </c>
      <c r="B30" s="6">
        <v>0.2</v>
      </c>
      <c r="C30" s="6">
        <v>0.55000000000000004</v>
      </c>
      <c r="D30" s="6">
        <v>1</v>
      </c>
      <c r="E30" s="6">
        <v>1</v>
      </c>
      <c r="F30" s="6">
        <v>1</v>
      </c>
      <c r="G30" s="6">
        <v>1</v>
      </c>
    </row>
    <row r="31" spans="1:10" ht="18" x14ac:dyDescent="0.25">
      <c r="A31" s="4" t="s">
        <v>118</v>
      </c>
      <c r="B31" s="6">
        <v>0.37</v>
      </c>
      <c r="C31" s="6">
        <v>0.85</v>
      </c>
      <c r="D31" s="6">
        <v>1</v>
      </c>
      <c r="E31" s="6">
        <v>1</v>
      </c>
      <c r="F31" s="6">
        <v>1</v>
      </c>
      <c r="G31" s="6">
        <v>1</v>
      </c>
    </row>
    <row r="32" spans="1:10" ht="18" x14ac:dyDescent="0.25">
      <c r="A32" s="4" t="s">
        <v>119</v>
      </c>
      <c r="B32" s="6">
        <v>0.53</v>
      </c>
      <c r="C32" s="6">
        <v>0.92</v>
      </c>
      <c r="D32" s="6">
        <v>1</v>
      </c>
      <c r="E32" s="6">
        <v>1</v>
      </c>
      <c r="F32" s="6">
        <v>1</v>
      </c>
      <c r="G32" s="6">
        <v>1</v>
      </c>
    </row>
    <row r="33" spans="1:7" ht="18" x14ac:dyDescent="0.25">
      <c r="A33" s="4" t="s">
        <v>120</v>
      </c>
      <c r="B33" s="6">
        <v>0.3</v>
      </c>
      <c r="C33" s="6">
        <v>0.8</v>
      </c>
      <c r="D33" s="6">
        <v>1</v>
      </c>
      <c r="E33" s="6">
        <v>1</v>
      </c>
      <c r="F33" s="6">
        <v>1</v>
      </c>
      <c r="G33" s="6">
        <v>1</v>
      </c>
    </row>
    <row r="34" spans="1:7" ht="18" x14ac:dyDescent="0.25">
      <c r="A34" s="4" t="s">
        <v>121</v>
      </c>
      <c r="B34" s="6">
        <v>0.43</v>
      </c>
      <c r="C34" s="6">
        <v>0.97</v>
      </c>
      <c r="D34" s="6">
        <v>1</v>
      </c>
      <c r="E34" s="6">
        <v>1</v>
      </c>
      <c r="F34" s="6">
        <v>1</v>
      </c>
      <c r="G34" s="6">
        <v>1</v>
      </c>
    </row>
    <row r="35" spans="1:7" ht="18" x14ac:dyDescent="0.25">
      <c r="A35" s="4" t="s">
        <v>122</v>
      </c>
      <c r="B35" s="6">
        <v>0.65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</row>
    <row r="36" spans="1:7" ht="33" x14ac:dyDescent="0.25">
      <c r="A36" s="7" t="s">
        <v>100</v>
      </c>
      <c r="B36" s="3">
        <v>0.06</v>
      </c>
      <c r="C36" s="3">
        <v>0.15</v>
      </c>
      <c r="D36" s="3">
        <v>0.49</v>
      </c>
      <c r="E36" s="3">
        <v>0.76</v>
      </c>
      <c r="F36" s="3">
        <v>0.86</v>
      </c>
      <c r="G36" s="6">
        <v>0.97</v>
      </c>
    </row>
    <row r="37" spans="1:7" ht="33" x14ac:dyDescent="0.25">
      <c r="A37" s="7" t="s">
        <v>101</v>
      </c>
      <c r="B37" s="6">
        <v>0.04</v>
      </c>
      <c r="C37" s="6">
        <v>0.15</v>
      </c>
      <c r="D37" s="6">
        <v>0.49</v>
      </c>
      <c r="E37" s="6">
        <v>0.73</v>
      </c>
      <c r="F37" s="6">
        <v>0.83</v>
      </c>
      <c r="G37" s="6">
        <v>0.9</v>
      </c>
    </row>
    <row r="38" spans="1:7" ht="33" x14ac:dyDescent="0.25">
      <c r="A38" s="7" t="s">
        <v>102</v>
      </c>
      <c r="B38" s="6">
        <v>0.06</v>
      </c>
      <c r="C38" s="6">
        <v>0.21</v>
      </c>
      <c r="D38" s="6">
        <v>0.61</v>
      </c>
      <c r="E38" s="6">
        <v>0.82</v>
      </c>
      <c r="F38" s="6">
        <v>0.88</v>
      </c>
      <c r="G38" s="6">
        <v>0.96</v>
      </c>
    </row>
    <row r="39" spans="1:7" ht="33" x14ac:dyDescent="0.25">
      <c r="A39" s="7" t="s">
        <v>103</v>
      </c>
      <c r="B39" s="6">
        <v>0.08</v>
      </c>
      <c r="C39" s="6">
        <v>0.31</v>
      </c>
      <c r="D39" s="6">
        <v>0.7</v>
      </c>
      <c r="E39" s="6">
        <v>0.88</v>
      </c>
      <c r="F39" s="6">
        <v>0.91</v>
      </c>
      <c r="G39" s="6">
        <v>0.98</v>
      </c>
    </row>
    <row r="40" spans="1:7" ht="33" x14ac:dyDescent="0.25">
      <c r="A40" s="7" t="s">
        <v>104</v>
      </c>
      <c r="B40" s="6">
        <v>0.1</v>
      </c>
      <c r="C40" s="6">
        <v>0.37</v>
      </c>
      <c r="D40" s="6">
        <v>0.76</v>
      </c>
      <c r="E40" s="6">
        <v>0.93</v>
      </c>
      <c r="F40" s="6">
        <v>0.94</v>
      </c>
      <c r="G40" s="6">
        <v>0.98</v>
      </c>
    </row>
    <row r="41" spans="1:7" ht="33" x14ac:dyDescent="0.25">
      <c r="A41" s="7" t="s">
        <v>108</v>
      </c>
      <c r="B41" s="6">
        <v>0.12</v>
      </c>
      <c r="C41" s="6">
        <v>0.45</v>
      </c>
      <c r="D41" s="6">
        <v>0.88</v>
      </c>
      <c r="E41" s="6">
        <v>0.96</v>
      </c>
      <c r="F41" s="6">
        <v>0.97</v>
      </c>
      <c r="G41" s="6">
        <v>0.99</v>
      </c>
    </row>
    <row r="42" spans="1:7" ht="33" x14ac:dyDescent="0.25">
      <c r="A42" s="7" t="s">
        <v>107</v>
      </c>
      <c r="B42" s="6">
        <v>7.0000000000000007E-2</v>
      </c>
      <c r="C42" s="6">
        <v>0.11</v>
      </c>
      <c r="D42" s="6">
        <v>0.34</v>
      </c>
      <c r="E42" s="6">
        <v>0.61</v>
      </c>
      <c r="F42" s="6">
        <v>0.75</v>
      </c>
      <c r="G42" s="6">
        <v>0.81</v>
      </c>
    </row>
    <row r="43" spans="1:7" ht="33" x14ac:dyDescent="0.25">
      <c r="A43" s="7" t="s">
        <v>106</v>
      </c>
      <c r="B43" s="6">
        <v>0.09</v>
      </c>
      <c r="C43" s="6">
        <v>0.17</v>
      </c>
      <c r="D43" s="6">
        <v>0.52</v>
      </c>
      <c r="E43" s="6">
        <v>0.74</v>
      </c>
      <c r="F43" s="6">
        <v>0.87</v>
      </c>
      <c r="G43" s="6">
        <v>0.92</v>
      </c>
    </row>
    <row r="44" spans="1:7" ht="33" x14ac:dyDescent="0.25">
      <c r="A44" s="7" t="s">
        <v>105</v>
      </c>
      <c r="B44" s="6">
        <v>0.11</v>
      </c>
      <c r="C44" s="6">
        <v>0.23</v>
      </c>
      <c r="D44" s="6">
        <v>0.66</v>
      </c>
      <c r="E44" s="6">
        <v>0.98</v>
      </c>
      <c r="F44" s="6">
        <v>0.97</v>
      </c>
      <c r="G44" s="6">
        <v>0.97</v>
      </c>
    </row>
    <row r="45" spans="1:7" x14ac:dyDescent="0.25">
      <c r="A45" s="4" t="s">
        <v>38</v>
      </c>
      <c r="B45" s="6">
        <v>0.1</v>
      </c>
      <c r="C45" s="6">
        <v>0.25</v>
      </c>
      <c r="D45" s="6">
        <v>0.55000000000000004</v>
      </c>
      <c r="E45" s="6">
        <v>0.7</v>
      </c>
      <c r="F45" s="6">
        <v>0.8</v>
      </c>
      <c r="G45" s="6">
        <v>0.85</v>
      </c>
    </row>
    <row r="46" spans="1:7" x14ac:dyDescent="0.25">
      <c r="A46" s="4" t="s">
        <v>65</v>
      </c>
      <c r="B46" s="6">
        <v>0.25</v>
      </c>
      <c r="C46" s="6">
        <v>0.5</v>
      </c>
      <c r="D46" s="6">
        <v>0.85</v>
      </c>
      <c r="E46" s="6">
        <v>0.95</v>
      </c>
      <c r="F46" s="6">
        <v>0.9</v>
      </c>
      <c r="G46" s="6">
        <v>0.9</v>
      </c>
    </row>
    <row r="47" spans="1:7" x14ac:dyDescent="0.25">
      <c r="A47" s="4" t="s">
        <v>66</v>
      </c>
      <c r="B47" s="6">
        <v>0.2</v>
      </c>
      <c r="C47" s="6">
        <v>0.4</v>
      </c>
      <c r="D47" s="6">
        <v>0.65</v>
      </c>
      <c r="E47" s="6">
        <v>0.55000000000000004</v>
      </c>
      <c r="F47" s="6">
        <v>0.7</v>
      </c>
      <c r="G47" s="6">
        <v>0.7</v>
      </c>
    </row>
    <row r="48" spans="1:7" x14ac:dyDescent="0.25">
      <c r="A48" s="7" t="s">
        <v>40</v>
      </c>
      <c r="B48" s="5">
        <v>0.05</v>
      </c>
      <c r="C48" s="5">
        <v>0.15</v>
      </c>
      <c r="D48" s="5">
        <v>0.35</v>
      </c>
      <c r="E48" s="6">
        <v>0.4</v>
      </c>
      <c r="F48" s="6">
        <v>0.5</v>
      </c>
      <c r="G48" s="6">
        <v>0.5</v>
      </c>
    </row>
    <row r="49" spans="1:10" x14ac:dyDescent="0.25">
      <c r="A49" s="7" t="s">
        <v>6</v>
      </c>
      <c r="B49" s="3">
        <v>0.04</v>
      </c>
      <c r="C49" s="3">
        <v>0.13</v>
      </c>
      <c r="D49" s="3">
        <v>0.13</v>
      </c>
      <c r="E49" s="3">
        <v>0.5</v>
      </c>
      <c r="F49" s="3">
        <v>0.32</v>
      </c>
      <c r="G49" s="3"/>
    </row>
    <row r="50" spans="1:10" x14ac:dyDescent="0.25">
      <c r="A50" s="7" t="s">
        <v>37</v>
      </c>
      <c r="B50" s="3">
        <v>0.01</v>
      </c>
      <c r="C50" s="3">
        <v>0.01</v>
      </c>
      <c r="D50" s="3">
        <v>0.01</v>
      </c>
      <c r="E50" s="3">
        <v>0.01</v>
      </c>
      <c r="F50" s="3">
        <v>0.02</v>
      </c>
      <c r="G50" s="3">
        <v>0.02</v>
      </c>
      <c r="J50" s="2"/>
    </row>
    <row r="51" spans="1:10" ht="34.5" customHeight="1" x14ac:dyDescent="0.25">
      <c r="A51" s="4" t="s">
        <v>41</v>
      </c>
      <c r="B51" s="5">
        <v>0.08</v>
      </c>
      <c r="C51" s="5">
        <v>7.0000000000000007E-2</v>
      </c>
      <c r="D51" s="5">
        <v>0.06</v>
      </c>
      <c r="E51" s="5">
        <v>7.0000000000000007E-2</v>
      </c>
      <c r="F51" s="5">
        <v>0.08</v>
      </c>
      <c r="G51" s="5">
        <v>0.08</v>
      </c>
    </row>
    <row r="52" spans="1:10" ht="45" x14ac:dyDescent="0.25">
      <c r="A52" s="4" t="s">
        <v>42</v>
      </c>
      <c r="B52" s="5">
        <v>0.27</v>
      </c>
      <c r="C52" s="5">
        <v>0.26</v>
      </c>
      <c r="D52" s="5">
        <v>0.52</v>
      </c>
      <c r="E52" s="5">
        <v>0.43</v>
      </c>
      <c r="F52" s="5">
        <v>0.51</v>
      </c>
      <c r="G52" s="5">
        <v>0.57999999999999996</v>
      </c>
    </row>
    <row r="53" spans="1:10" x14ac:dyDescent="0.25">
      <c r="A53" s="4" t="s">
        <v>43</v>
      </c>
      <c r="B53" s="5">
        <v>0.15</v>
      </c>
      <c r="C53" s="5">
        <v>0.11</v>
      </c>
      <c r="D53" s="6">
        <v>0.1</v>
      </c>
      <c r="E53" s="5">
        <v>7.0000000000000007E-2</v>
      </c>
      <c r="F53" s="5">
        <v>0.06</v>
      </c>
      <c r="G53" s="5">
        <v>7.0000000000000007E-2</v>
      </c>
    </row>
    <row r="54" spans="1:10" x14ac:dyDescent="0.25">
      <c r="A54" s="4" t="s">
        <v>44</v>
      </c>
      <c r="B54" s="5">
        <v>0.04</v>
      </c>
      <c r="C54" s="5">
        <v>0.04</v>
      </c>
      <c r="D54" s="5">
        <v>7.0000000000000007E-2</v>
      </c>
      <c r="E54" s="5">
        <v>0.06</v>
      </c>
      <c r="F54" s="5">
        <v>0.06</v>
      </c>
      <c r="G54" s="5">
        <v>7.0000000000000007E-2</v>
      </c>
    </row>
    <row r="55" spans="1:10" x14ac:dyDescent="0.25">
      <c r="A55" s="4" t="s">
        <v>45</v>
      </c>
      <c r="B55" s="6">
        <v>0.2</v>
      </c>
      <c r="C55" s="6">
        <v>0.15</v>
      </c>
      <c r="D55" s="6">
        <v>0.1</v>
      </c>
      <c r="E55" s="6">
        <v>0.1</v>
      </c>
      <c r="F55" s="6">
        <v>0.05</v>
      </c>
      <c r="G55" s="6">
        <v>0.1</v>
      </c>
    </row>
    <row r="56" spans="1:10" x14ac:dyDescent="0.25">
      <c r="A56" s="4" t="s">
        <v>46</v>
      </c>
      <c r="B56" s="5">
        <v>0.02</v>
      </c>
      <c r="C56" s="5">
        <v>0.02</v>
      </c>
      <c r="D56" s="5">
        <v>0.03</v>
      </c>
      <c r="E56" s="5">
        <v>0.04</v>
      </c>
      <c r="F56" s="5">
        <v>0.04</v>
      </c>
      <c r="G56" s="5">
        <v>0.05</v>
      </c>
    </row>
    <row r="57" spans="1:10" ht="30" x14ac:dyDescent="0.25">
      <c r="A57" s="4" t="s">
        <v>47</v>
      </c>
      <c r="B57" s="5">
        <v>0.02</v>
      </c>
      <c r="C57" s="5">
        <v>0.02</v>
      </c>
      <c r="D57" s="5">
        <v>0.04</v>
      </c>
      <c r="E57" s="5">
        <v>0.05</v>
      </c>
      <c r="F57" s="5">
        <v>0.05</v>
      </c>
      <c r="G57" s="6">
        <v>0.1</v>
      </c>
    </row>
    <row r="58" spans="1:10" ht="30" x14ac:dyDescent="0.25">
      <c r="A58" s="4" t="s">
        <v>48</v>
      </c>
      <c r="B58" s="5">
        <v>0.02</v>
      </c>
      <c r="C58" s="5">
        <v>0.04</v>
      </c>
      <c r="D58" s="5">
        <v>0.05</v>
      </c>
      <c r="E58" s="5">
        <v>0.05</v>
      </c>
      <c r="F58" s="6">
        <v>0.1</v>
      </c>
      <c r="G58" s="5">
        <v>0.05</v>
      </c>
    </row>
    <row r="59" spans="1:10" x14ac:dyDescent="0.25">
      <c r="A59" s="7" t="s">
        <v>39</v>
      </c>
      <c r="B59" s="3">
        <v>0.04</v>
      </c>
      <c r="C59" s="3">
        <v>0.04</v>
      </c>
      <c r="D59" s="3">
        <v>0.06</v>
      </c>
      <c r="E59" s="3">
        <v>0.12</v>
      </c>
      <c r="F59" s="3">
        <v>0.1</v>
      </c>
      <c r="G59" s="3">
        <v>0.1</v>
      </c>
    </row>
    <row r="60" spans="1:10" x14ac:dyDescent="0.25">
      <c r="A60" s="4" t="s">
        <v>49</v>
      </c>
      <c r="B60" s="6">
        <v>0.1</v>
      </c>
      <c r="C60" s="6">
        <v>0.15</v>
      </c>
      <c r="D60" s="6">
        <v>0.25</v>
      </c>
      <c r="E60" s="6">
        <v>0.3</v>
      </c>
      <c r="F60" s="6">
        <v>0.3</v>
      </c>
      <c r="G60" s="6">
        <v>0.3</v>
      </c>
    </row>
    <row r="61" spans="1:10" x14ac:dyDescent="0.25">
      <c r="A61" s="4" t="s">
        <v>50</v>
      </c>
      <c r="B61" s="6">
        <v>0.2</v>
      </c>
      <c r="C61" s="6">
        <v>0.25</v>
      </c>
      <c r="D61" s="6">
        <v>0.3</v>
      </c>
      <c r="E61" s="6">
        <v>0.3</v>
      </c>
      <c r="F61" s="6">
        <v>0.3</v>
      </c>
      <c r="G61" s="6">
        <v>0.3</v>
      </c>
    </row>
    <row r="62" spans="1:10" x14ac:dyDescent="0.25">
      <c r="A62" s="4" t="s">
        <v>51</v>
      </c>
      <c r="B62" s="5">
        <v>0.05</v>
      </c>
      <c r="C62" s="5">
        <v>0.05</v>
      </c>
      <c r="D62" s="6">
        <v>0.1</v>
      </c>
      <c r="E62" s="6">
        <v>0.1</v>
      </c>
      <c r="F62" s="5">
        <v>0.05</v>
      </c>
      <c r="G62" s="5">
        <v>0.05</v>
      </c>
    </row>
    <row r="63" spans="1:10" x14ac:dyDescent="0.25">
      <c r="A63" s="7" t="s">
        <v>128</v>
      </c>
      <c r="B63" s="3">
        <v>0.02</v>
      </c>
      <c r="C63" s="3">
        <v>0.02</v>
      </c>
      <c r="D63" s="3">
        <v>0.08</v>
      </c>
      <c r="E63" s="3">
        <v>0.14000000000000001</v>
      </c>
      <c r="F63" s="3">
        <v>0.25</v>
      </c>
      <c r="G63" s="3" t="s">
        <v>22</v>
      </c>
    </row>
    <row r="64" spans="1:10" x14ac:dyDescent="0.25">
      <c r="A64" s="7" t="s">
        <v>14</v>
      </c>
      <c r="B64" s="3">
        <v>0.02</v>
      </c>
      <c r="C64" s="3">
        <v>0.02</v>
      </c>
      <c r="D64" s="3">
        <v>0.04</v>
      </c>
      <c r="E64" s="3">
        <v>0.08</v>
      </c>
      <c r="F64" s="3">
        <v>0.16</v>
      </c>
      <c r="G64" s="3" t="s">
        <v>22</v>
      </c>
    </row>
    <row r="65" spans="1:7" x14ac:dyDescent="0.25">
      <c r="A65" s="7" t="s">
        <v>13</v>
      </c>
      <c r="B65" s="3">
        <v>0.03</v>
      </c>
      <c r="C65" s="3">
        <v>0.03</v>
      </c>
      <c r="D65" s="3">
        <v>0.04</v>
      </c>
      <c r="E65" s="3">
        <v>0.1</v>
      </c>
      <c r="F65" s="3">
        <v>0.19</v>
      </c>
      <c r="G65" s="3" t="s">
        <v>22</v>
      </c>
    </row>
    <row r="66" spans="1:7" x14ac:dyDescent="0.25">
      <c r="A66" s="7" t="s">
        <v>12</v>
      </c>
      <c r="B66" s="3">
        <v>0.05</v>
      </c>
      <c r="C66" s="3">
        <v>0.06</v>
      </c>
      <c r="D66" s="3">
        <v>0.1</v>
      </c>
      <c r="E66" s="3">
        <v>0.24</v>
      </c>
      <c r="F66" s="3">
        <v>0.42</v>
      </c>
      <c r="G66" s="3" t="s">
        <v>22</v>
      </c>
    </row>
    <row r="67" spans="1:7" x14ac:dyDescent="0.25">
      <c r="A67" s="7" t="s">
        <v>2</v>
      </c>
      <c r="B67" s="3">
        <v>0.02</v>
      </c>
      <c r="C67" s="3">
        <v>0.04</v>
      </c>
      <c r="D67" s="3">
        <v>0.08</v>
      </c>
      <c r="E67" s="3">
        <v>0.18</v>
      </c>
      <c r="F67" s="3">
        <v>0.28000000000000003</v>
      </c>
      <c r="G67" s="3" t="s">
        <v>22</v>
      </c>
    </row>
    <row r="68" spans="1:7" x14ac:dyDescent="0.25">
      <c r="A68" s="7" t="s">
        <v>3</v>
      </c>
      <c r="B68" s="3">
        <v>0.01</v>
      </c>
      <c r="C68" s="3">
        <v>0.01</v>
      </c>
      <c r="D68" s="3">
        <v>0.01</v>
      </c>
      <c r="E68" s="3">
        <v>0.02</v>
      </c>
      <c r="F68" s="3">
        <v>0.02</v>
      </c>
      <c r="G68" s="3">
        <v>0.02</v>
      </c>
    </row>
    <row r="69" spans="1:7" ht="18" x14ac:dyDescent="0.25">
      <c r="A69" s="4" t="s">
        <v>125</v>
      </c>
      <c r="B69" s="6">
        <v>0.3</v>
      </c>
      <c r="C69" s="6">
        <v>0.25</v>
      </c>
      <c r="D69" s="6">
        <v>0.15</v>
      </c>
      <c r="E69" s="6">
        <v>0.1</v>
      </c>
      <c r="F69" s="6">
        <v>0.1</v>
      </c>
      <c r="G69" s="6">
        <v>7.0000000000000007E-2</v>
      </c>
    </row>
    <row r="70" spans="1:7" ht="18" x14ac:dyDescent="0.25">
      <c r="A70" s="4" t="s">
        <v>126</v>
      </c>
      <c r="B70" s="5">
        <v>0.14000000000000001</v>
      </c>
      <c r="C70" s="6">
        <v>0.1</v>
      </c>
      <c r="D70" s="5">
        <v>0.06</v>
      </c>
      <c r="E70" s="6">
        <v>0.08</v>
      </c>
      <c r="F70" s="6">
        <v>0.1</v>
      </c>
      <c r="G70" s="6">
        <v>0.1</v>
      </c>
    </row>
    <row r="71" spans="1:7" ht="18" x14ac:dyDescent="0.25">
      <c r="A71" s="7" t="s">
        <v>127</v>
      </c>
      <c r="B71" s="3">
        <v>0.14000000000000001</v>
      </c>
      <c r="C71" s="3">
        <v>0.16</v>
      </c>
      <c r="D71" s="3">
        <v>0.06</v>
      </c>
      <c r="E71" s="3">
        <v>0.1</v>
      </c>
      <c r="F71" s="3">
        <v>0.1</v>
      </c>
      <c r="G71" s="3">
        <v>0.1</v>
      </c>
    </row>
    <row r="72" spans="1:7" x14ac:dyDescent="0.25">
      <c r="A72" s="7" t="s">
        <v>7</v>
      </c>
      <c r="B72" s="3">
        <v>0.28999999999999998</v>
      </c>
      <c r="C72" s="3">
        <v>0.1</v>
      </c>
      <c r="D72" s="3">
        <v>0.05</v>
      </c>
      <c r="E72" s="3">
        <v>0.04</v>
      </c>
      <c r="F72" s="3">
        <v>7.0000000000000007E-2</v>
      </c>
      <c r="G72" s="3">
        <v>0.1</v>
      </c>
    </row>
    <row r="73" spans="1:7" ht="18" x14ac:dyDescent="0.25">
      <c r="A73" s="7" t="s">
        <v>99</v>
      </c>
      <c r="B73" s="3">
        <v>0.35</v>
      </c>
      <c r="C73" s="3">
        <v>0.45</v>
      </c>
      <c r="D73" s="3">
        <v>0.65</v>
      </c>
      <c r="E73" s="3">
        <v>0.8</v>
      </c>
      <c r="F73" s="3">
        <v>0.8</v>
      </c>
      <c r="G73" s="3">
        <v>0.75</v>
      </c>
    </row>
    <row r="74" spans="1:7" ht="30" x14ac:dyDescent="0.25">
      <c r="A74" s="7" t="s">
        <v>97</v>
      </c>
      <c r="B74" s="3">
        <v>0.21</v>
      </c>
      <c r="C74" s="3">
        <v>0.57999999999999996</v>
      </c>
      <c r="D74" s="3">
        <v>0.7</v>
      </c>
      <c r="E74" s="3">
        <v>0.44</v>
      </c>
      <c r="F74" s="3">
        <v>0.55000000000000004</v>
      </c>
      <c r="G74" s="3">
        <v>0.62</v>
      </c>
    </row>
    <row r="75" spans="1:7" ht="30" x14ac:dyDescent="0.25">
      <c r="A75" s="7" t="s">
        <v>98</v>
      </c>
      <c r="B75" s="3">
        <v>0.39</v>
      </c>
      <c r="C75" s="3">
        <v>1.06</v>
      </c>
      <c r="D75" s="3">
        <v>0.91</v>
      </c>
      <c r="E75" s="3">
        <v>0.83</v>
      </c>
      <c r="F75" s="3">
        <v>0.86</v>
      </c>
      <c r="G75" s="3">
        <v>0.78</v>
      </c>
    </row>
    <row r="76" spans="1:7" x14ac:dyDescent="0.25">
      <c r="A76" s="7" t="s">
        <v>11</v>
      </c>
      <c r="B76" s="3">
        <v>0.14000000000000001</v>
      </c>
      <c r="C76" s="3">
        <v>0.25</v>
      </c>
      <c r="D76" s="3">
        <v>0.4</v>
      </c>
      <c r="E76" s="3">
        <v>0.25</v>
      </c>
      <c r="F76" s="3">
        <v>0.34</v>
      </c>
      <c r="G76" s="3" t="s">
        <v>22</v>
      </c>
    </row>
    <row r="77" spans="1:7" x14ac:dyDescent="0.25">
      <c r="A77" s="4" t="s">
        <v>55</v>
      </c>
      <c r="B77" s="5">
        <v>0.12</v>
      </c>
      <c r="C77" s="5">
        <v>0.22</v>
      </c>
      <c r="D77" s="5">
        <v>0.37</v>
      </c>
      <c r="E77" s="6">
        <v>0.4</v>
      </c>
      <c r="F77" s="5">
        <v>0.42</v>
      </c>
      <c r="G77" s="5">
        <v>0.37</v>
      </c>
    </row>
    <row r="78" spans="1:7" x14ac:dyDescent="0.25">
      <c r="A78" s="4" t="s">
        <v>53</v>
      </c>
      <c r="B78" s="5">
        <v>0.33</v>
      </c>
      <c r="C78" s="6">
        <v>0.4</v>
      </c>
      <c r="D78" s="5">
        <v>0.44</v>
      </c>
      <c r="E78" s="5">
        <v>0.45</v>
      </c>
      <c r="F78" s="5">
        <v>0.45</v>
      </c>
      <c r="G78" s="5">
        <v>0.45</v>
      </c>
    </row>
    <row r="79" spans="1:7" x14ac:dyDescent="0.25">
      <c r="A79" s="4" t="s">
        <v>54</v>
      </c>
      <c r="B79" s="5">
        <v>0.15</v>
      </c>
      <c r="C79" s="5">
        <v>0.38</v>
      </c>
      <c r="D79" s="5">
        <v>0.42</v>
      </c>
      <c r="E79" s="5">
        <v>0.43</v>
      </c>
      <c r="F79" s="5">
        <v>0.45</v>
      </c>
      <c r="G79" s="5">
        <v>0.45</v>
      </c>
    </row>
    <row r="80" spans="1:7" x14ac:dyDescent="0.25">
      <c r="A80" s="4" t="s">
        <v>61</v>
      </c>
      <c r="B80" s="6">
        <v>0.3</v>
      </c>
      <c r="C80" s="5">
        <v>0.41</v>
      </c>
      <c r="D80" s="5">
        <v>0.49</v>
      </c>
      <c r="E80" s="5">
        <v>0.84</v>
      </c>
      <c r="F80" s="5">
        <v>0.87</v>
      </c>
      <c r="G80" s="5">
        <v>0.84</v>
      </c>
    </row>
    <row r="81" spans="1:7" ht="18" x14ac:dyDescent="0.25">
      <c r="A81" s="4" t="s">
        <v>123</v>
      </c>
      <c r="B81" s="6">
        <v>0.4</v>
      </c>
      <c r="C81" s="6">
        <v>0.5</v>
      </c>
      <c r="D81" s="5">
        <v>0.57999999999999996</v>
      </c>
      <c r="E81" s="5">
        <v>0.61</v>
      </c>
      <c r="F81" s="5">
        <v>0.57999999999999996</v>
      </c>
      <c r="G81" s="6">
        <v>0.5</v>
      </c>
    </row>
    <row r="82" spans="1:7" ht="18" x14ac:dyDescent="0.25">
      <c r="A82" s="4" t="s">
        <v>124</v>
      </c>
      <c r="B82" s="6">
        <v>0.44</v>
      </c>
      <c r="C82" s="6">
        <v>0.6</v>
      </c>
      <c r="D82" s="6">
        <v>0.77</v>
      </c>
      <c r="E82" s="6">
        <v>0.89</v>
      </c>
      <c r="F82" s="6">
        <v>0.82</v>
      </c>
      <c r="G82" s="6">
        <v>0.7</v>
      </c>
    </row>
    <row r="83" spans="1:7" ht="30" x14ac:dyDescent="0.25">
      <c r="A83" s="7" t="s">
        <v>56</v>
      </c>
      <c r="B83" s="5">
        <v>0.49</v>
      </c>
      <c r="C83" s="5">
        <v>0.66</v>
      </c>
      <c r="D83" s="6">
        <v>0.8</v>
      </c>
      <c r="E83" s="5">
        <v>0.88</v>
      </c>
      <c r="F83" s="5">
        <v>0.82</v>
      </c>
      <c r="G83" s="6">
        <v>0.7</v>
      </c>
    </row>
    <row r="84" spans="1:7" x14ac:dyDescent="0.25">
      <c r="A84" s="4" t="s">
        <v>59</v>
      </c>
      <c r="B84" s="5">
        <v>7.0000000000000007E-2</v>
      </c>
      <c r="C84" s="5">
        <v>0.12</v>
      </c>
      <c r="D84" s="5">
        <v>0.26</v>
      </c>
      <c r="E84" s="5">
        <v>0.42</v>
      </c>
      <c r="F84" s="6">
        <v>0.5</v>
      </c>
      <c r="G84" s="5">
        <v>0.55000000000000004</v>
      </c>
    </row>
    <row r="85" spans="1:7" x14ac:dyDescent="0.25">
      <c r="A85" s="4" t="s">
        <v>60</v>
      </c>
      <c r="B85" s="5">
        <v>0.32</v>
      </c>
      <c r="C85" s="5">
        <v>0.62</v>
      </c>
      <c r="D85" s="5">
        <v>0.74</v>
      </c>
      <c r="E85" s="5">
        <v>0.76</v>
      </c>
      <c r="F85" s="5">
        <v>0.81</v>
      </c>
      <c r="G85" s="6">
        <v>0.9</v>
      </c>
    </row>
    <row r="86" spans="1:7" x14ac:dyDescent="0.25">
      <c r="A86" s="4" t="s">
        <v>58</v>
      </c>
      <c r="B86" s="5">
        <v>0.13</v>
      </c>
      <c r="C86" s="5">
        <v>0.33</v>
      </c>
      <c r="D86" s="5">
        <v>0.59</v>
      </c>
      <c r="E86" s="5">
        <v>0.57999999999999996</v>
      </c>
      <c r="F86" s="5">
        <v>0.61</v>
      </c>
      <c r="G86" s="5">
        <v>0.62</v>
      </c>
    </row>
    <row r="87" spans="1:7" x14ac:dyDescent="0.25">
      <c r="A87" s="4" t="s">
        <v>62</v>
      </c>
      <c r="B87" s="5">
        <v>0.37</v>
      </c>
      <c r="C87" s="5">
        <v>0.48</v>
      </c>
      <c r="D87" s="5">
        <v>0.68</v>
      </c>
      <c r="E87" s="5">
        <v>0.73</v>
      </c>
      <c r="F87" s="5">
        <v>0.77</v>
      </c>
      <c r="G87" s="5">
        <v>0.74</v>
      </c>
    </row>
    <row r="88" spans="1:7" x14ac:dyDescent="0.25">
      <c r="A88" s="4" t="s">
        <v>57</v>
      </c>
      <c r="B88" s="6">
        <v>0.5</v>
      </c>
      <c r="C88" s="6">
        <v>0.4</v>
      </c>
      <c r="D88" s="6">
        <v>0.45</v>
      </c>
      <c r="E88" s="6">
        <v>0.45</v>
      </c>
      <c r="F88" s="6">
        <v>0.6</v>
      </c>
      <c r="G88" s="6">
        <v>0.7</v>
      </c>
    </row>
    <row r="89" spans="1:7" x14ac:dyDescent="0.25">
      <c r="A89" s="7" t="s">
        <v>15</v>
      </c>
      <c r="B89" s="3">
        <v>0.39</v>
      </c>
      <c r="C89" s="3">
        <v>0.56999999999999995</v>
      </c>
      <c r="D89" s="3">
        <v>0.8</v>
      </c>
      <c r="E89" s="3">
        <v>0.94</v>
      </c>
      <c r="F89" s="3">
        <v>0.92</v>
      </c>
      <c r="G89" s="3" t="s">
        <v>22</v>
      </c>
    </row>
    <row r="90" spans="1:7" x14ac:dyDescent="0.25">
      <c r="A90" s="7" t="s">
        <v>8</v>
      </c>
      <c r="B90" s="3">
        <v>0.56999999999999995</v>
      </c>
      <c r="C90" s="3">
        <v>0.61</v>
      </c>
      <c r="D90" s="3">
        <v>0.75</v>
      </c>
      <c r="E90" s="3">
        <v>0.86</v>
      </c>
      <c r="F90" s="3">
        <v>0.91</v>
      </c>
      <c r="G90" s="3" t="s">
        <v>22</v>
      </c>
    </row>
    <row r="91" spans="1:7" x14ac:dyDescent="0.25">
      <c r="A91" s="7" t="s">
        <v>64</v>
      </c>
      <c r="B91" s="3">
        <v>0.05</v>
      </c>
      <c r="C91" s="3">
        <v>0.05</v>
      </c>
      <c r="D91" s="3">
        <v>0.05</v>
      </c>
      <c r="E91" s="3">
        <v>0.05</v>
      </c>
      <c r="F91" s="3">
        <v>0.08</v>
      </c>
      <c r="G91" s="3">
        <v>0.05</v>
      </c>
    </row>
    <row r="92" spans="1:7" x14ac:dyDescent="0.25">
      <c r="A92" s="7" t="s">
        <v>18</v>
      </c>
      <c r="B92" s="3">
        <v>0.01</v>
      </c>
      <c r="C92" s="3">
        <v>0.02</v>
      </c>
      <c r="D92" s="3">
        <v>0.02</v>
      </c>
      <c r="E92" s="3">
        <v>0.02</v>
      </c>
      <c r="F92" s="3">
        <v>0.02</v>
      </c>
      <c r="G92" s="3" t="s">
        <v>22</v>
      </c>
    </row>
    <row r="93" spans="1:7" x14ac:dyDescent="0.25">
      <c r="A93" s="7" t="s">
        <v>16</v>
      </c>
      <c r="B93" s="3">
        <v>0.44</v>
      </c>
      <c r="C93" s="3">
        <v>0.54</v>
      </c>
      <c r="D93" s="3">
        <v>0.6</v>
      </c>
      <c r="E93" s="3">
        <v>0.62</v>
      </c>
      <c r="F93" s="3">
        <v>0.57999999999999996</v>
      </c>
      <c r="G93" s="3" t="s">
        <v>22</v>
      </c>
    </row>
    <row r="94" spans="1:7" x14ac:dyDescent="0.25">
      <c r="A94" s="7" t="s">
        <v>17</v>
      </c>
      <c r="B94" s="3">
        <v>0.15</v>
      </c>
      <c r="C94" s="3">
        <v>0.19</v>
      </c>
      <c r="D94" s="3">
        <v>0.22</v>
      </c>
      <c r="E94" s="3">
        <v>0.39</v>
      </c>
      <c r="F94" s="3">
        <v>0.38</v>
      </c>
      <c r="G94" s="3" t="s">
        <v>22</v>
      </c>
    </row>
    <row r="95" spans="1:7" x14ac:dyDescent="0.25">
      <c r="A95" s="7" t="s">
        <v>20</v>
      </c>
      <c r="B95" s="3">
        <v>0.15</v>
      </c>
      <c r="C95" s="3">
        <v>0.25</v>
      </c>
      <c r="D95" s="3">
        <v>0.35</v>
      </c>
      <c r="E95" s="3">
        <v>0.38</v>
      </c>
      <c r="F95" s="3">
        <v>0.38</v>
      </c>
      <c r="G95" s="3" t="s">
        <v>22</v>
      </c>
    </row>
    <row r="96" spans="1:7" x14ac:dyDescent="0.25">
      <c r="A96" s="7" t="s">
        <v>19</v>
      </c>
      <c r="B96" s="3">
        <v>0.09</v>
      </c>
      <c r="C96" s="3">
        <v>0.13</v>
      </c>
      <c r="D96" s="3">
        <v>0.15</v>
      </c>
      <c r="E96" s="3">
        <v>0.15</v>
      </c>
      <c r="F96" s="3">
        <v>0.11</v>
      </c>
      <c r="G96" s="3" t="s">
        <v>22</v>
      </c>
    </row>
    <row r="97" spans="1:7" x14ac:dyDescent="0.25">
      <c r="A97" s="7" t="s">
        <v>52</v>
      </c>
      <c r="B97" s="3">
        <v>0.02</v>
      </c>
      <c r="C97" s="3">
        <v>0.02</v>
      </c>
      <c r="D97" s="3">
        <v>0.02</v>
      </c>
      <c r="E97" s="3">
        <v>0.04</v>
      </c>
      <c r="F97" s="3">
        <v>0.04</v>
      </c>
      <c r="G97" s="3" t="s">
        <v>22</v>
      </c>
    </row>
    <row r="98" spans="1:7" x14ac:dyDescent="0.25">
      <c r="A98" s="7" t="s">
        <v>21</v>
      </c>
      <c r="B98" s="3">
        <v>0.28000000000000003</v>
      </c>
      <c r="C98" s="3">
        <v>0.28000000000000003</v>
      </c>
      <c r="D98" s="3">
        <v>0.28000000000000003</v>
      </c>
      <c r="E98" s="3">
        <v>0.28000000000000003</v>
      </c>
      <c r="F98" s="3">
        <v>0.34</v>
      </c>
      <c r="G98" s="3">
        <v>0.34</v>
      </c>
    </row>
    <row r="99" spans="1:7" x14ac:dyDescent="0.25">
      <c r="A99" s="7" t="s">
        <v>9</v>
      </c>
      <c r="B99" s="3">
        <v>0.5</v>
      </c>
      <c r="C99" s="3">
        <v>0.5</v>
      </c>
      <c r="D99" s="3">
        <v>0.5</v>
      </c>
      <c r="E99" s="3">
        <v>0.5</v>
      </c>
      <c r="F99" s="3">
        <v>0.5</v>
      </c>
      <c r="G99" s="3">
        <v>0.5</v>
      </c>
    </row>
    <row r="100" spans="1:7" x14ac:dyDescent="0.25">
      <c r="A100" s="7" t="s">
        <v>63</v>
      </c>
      <c r="B100" s="3">
        <v>1</v>
      </c>
      <c r="C100" s="3">
        <v>1</v>
      </c>
      <c r="D100" s="3">
        <v>1</v>
      </c>
      <c r="E100" s="3">
        <v>1</v>
      </c>
      <c r="F100" s="3">
        <v>1</v>
      </c>
      <c r="G100" s="3">
        <v>1</v>
      </c>
    </row>
    <row r="101" spans="1:7" x14ac:dyDescent="0.25">
      <c r="B101" s="1"/>
      <c r="C101" s="1"/>
      <c r="D101" s="1"/>
      <c r="E101" s="1"/>
      <c r="F101" s="1"/>
      <c r="G101" s="1"/>
    </row>
    <row r="102" spans="1:7" x14ac:dyDescent="0.25">
      <c r="B102" s="1"/>
      <c r="C102" s="1"/>
      <c r="D102" s="1"/>
      <c r="E102" s="1"/>
      <c r="F102" s="1"/>
      <c r="G102" s="1"/>
    </row>
    <row r="103" spans="1:7" x14ac:dyDescent="0.25">
      <c r="B103" s="1"/>
      <c r="C103" s="1"/>
      <c r="D103" s="1"/>
      <c r="E103" s="1"/>
      <c r="F103" s="1"/>
      <c r="G103" s="1"/>
    </row>
    <row r="104" spans="1:7" x14ac:dyDescent="0.25">
      <c r="B104" s="1"/>
      <c r="C104" s="1"/>
      <c r="D104" s="1"/>
      <c r="E104" s="1"/>
      <c r="F104" s="1"/>
      <c r="G104" s="1"/>
    </row>
  </sheetData>
  <mergeCells count="3">
    <mergeCell ref="A1:G1"/>
    <mergeCell ref="A2:A3"/>
    <mergeCell ref="B2:G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7E64-4DD7-41B1-816E-5D3A3E5FCB4D}">
  <dimension ref="B1:L31"/>
  <sheetViews>
    <sheetView workbookViewId="0">
      <selection activeCell="E25" sqref="E25"/>
    </sheetView>
  </sheetViews>
  <sheetFormatPr defaultRowHeight="15" x14ac:dyDescent="0.25"/>
  <cols>
    <col min="1" max="1" width="1.85546875" customWidth="1"/>
    <col min="2" max="2" width="11.85546875" customWidth="1"/>
    <col min="3" max="3" width="13" customWidth="1"/>
    <col min="4" max="4" width="41" customWidth="1"/>
    <col min="5" max="5" width="11.28515625" customWidth="1"/>
    <col min="6" max="10" width="10" bestFit="1" customWidth="1"/>
    <col min="12" max="12" width="24.5703125" customWidth="1"/>
  </cols>
  <sheetData>
    <row r="1" spans="2:12" ht="9.75" customHeight="1" thickBot="1" x14ac:dyDescent="0.3"/>
    <row r="2" spans="2:12" ht="36" customHeight="1" thickBot="1" x14ac:dyDescent="0.3">
      <c r="D2" s="22" t="s">
        <v>69</v>
      </c>
      <c r="E2" s="23">
        <v>0</v>
      </c>
      <c r="F2" s="17" t="s">
        <v>95</v>
      </c>
      <c r="L2" s="21" t="s">
        <v>96</v>
      </c>
    </row>
    <row r="3" spans="2:12" ht="15.75" x14ac:dyDescent="0.25">
      <c r="B3" s="60" t="s">
        <v>89</v>
      </c>
      <c r="C3" s="58" t="s">
        <v>88</v>
      </c>
      <c r="D3" s="62" t="s">
        <v>0</v>
      </c>
      <c r="E3" s="63" t="s">
        <v>1</v>
      </c>
      <c r="F3" s="63"/>
      <c r="G3" s="63"/>
      <c r="H3" s="63"/>
      <c r="I3" s="63"/>
      <c r="J3" s="63"/>
    </row>
    <row r="4" spans="2:12" ht="15.75" x14ac:dyDescent="0.25">
      <c r="B4" s="61"/>
      <c r="C4" s="59"/>
      <c r="D4" s="62"/>
      <c r="E4" s="14">
        <v>125</v>
      </c>
      <c r="F4" s="14">
        <v>250</v>
      </c>
      <c r="G4" s="14">
        <v>500</v>
      </c>
      <c r="H4" s="14">
        <v>1000</v>
      </c>
      <c r="I4" s="14">
        <v>2000</v>
      </c>
      <c r="J4" s="14">
        <v>4000</v>
      </c>
    </row>
    <row r="5" spans="2:12" x14ac:dyDescent="0.25">
      <c r="B5" s="4" t="s">
        <v>83</v>
      </c>
      <c r="C5" s="19"/>
      <c r="D5" s="4" t="s">
        <v>76</v>
      </c>
      <c r="E5" s="20"/>
      <c r="F5" s="20"/>
      <c r="G5" s="20"/>
      <c r="H5" s="20"/>
      <c r="I5" s="20"/>
      <c r="J5" s="20"/>
    </row>
    <row r="6" spans="2:12" x14ac:dyDescent="0.25">
      <c r="B6" s="4" t="s">
        <v>84</v>
      </c>
      <c r="C6" s="19"/>
      <c r="D6" s="4" t="s">
        <v>77</v>
      </c>
      <c r="E6" s="20"/>
      <c r="F6" s="20"/>
      <c r="G6" s="20"/>
      <c r="H6" s="20"/>
      <c r="I6" s="20"/>
      <c r="J6" s="20"/>
    </row>
    <row r="7" spans="2:12" x14ac:dyDescent="0.25">
      <c r="B7" s="4" t="s">
        <v>85</v>
      </c>
      <c r="C7" s="19"/>
      <c r="D7" s="4" t="s">
        <v>78</v>
      </c>
      <c r="E7" s="20"/>
      <c r="F7" s="20"/>
      <c r="G7" s="20"/>
      <c r="H7" s="20"/>
      <c r="I7" s="20"/>
      <c r="J7" s="20"/>
    </row>
    <row r="8" spans="2:12" x14ac:dyDescent="0.25">
      <c r="B8" s="4" t="s">
        <v>86</v>
      </c>
      <c r="C8" s="19"/>
      <c r="D8" s="4" t="s">
        <v>79</v>
      </c>
      <c r="E8" s="20"/>
      <c r="F8" s="20"/>
      <c r="G8" s="20"/>
      <c r="H8" s="20"/>
      <c r="I8" s="20"/>
      <c r="J8" s="20"/>
    </row>
    <row r="9" spans="2:12" x14ac:dyDescent="0.25">
      <c r="B9" s="4" t="s">
        <v>87</v>
      </c>
      <c r="C9" s="19"/>
      <c r="D9" s="4" t="s">
        <v>80</v>
      </c>
      <c r="E9" s="20"/>
      <c r="F9" s="20"/>
      <c r="G9" s="20"/>
      <c r="H9" s="20"/>
      <c r="I9" s="20"/>
      <c r="J9" s="20"/>
    </row>
    <row r="10" spans="2:12" x14ac:dyDescent="0.25">
      <c r="B10" s="4" t="s">
        <v>75</v>
      </c>
      <c r="C10" s="19"/>
      <c r="D10" s="4" t="s">
        <v>75</v>
      </c>
      <c r="E10" s="20"/>
      <c r="F10" s="20"/>
      <c r="G10" s="20"/>
      <c r="H10" s="20"/>
      <c r="I10" s="20"/>
      <c r="J10" s="20"/>
    </row>
    <row r="11" spans="2:12" ht="15" customHeight="1" x14ac:dyDescent="0.25">
      <c r="B11" s="15" t="s">
        <v>90</v>
      </c>
      <c r="C11" s="15" t="s">
        <v>91</v>
      </c>
      <c r="D11" s="15" t="s">
        <v>68</v>
      </c>
      <c r="E11" s="16"/>
      <c r="F11" s="16"/>
      <c r="G11" s="16"/>
      <c r="H11" s="16"/>
      <c r="I11" s="16"/>
      <c r="J11" s="16"/>
    </row>
    <row r="12" spans="2:12" x14ac:dyDescent="0.25">
      <c r="B12" s="4" t="s">
        <v>81</v>
      </c>
      <c r="C12" s="20"/>
      <c r="D12" s="4" t="s">
        <v>81</v>
      </c>
      <c r="E12" s="20"/>
      <c r="F12" s="20"/>
      <c r="G12" s="20"/>
      <c r="H12" s="20"/>
      <c r="I12" s="20"/>
      <c r="J12" s="20"/>
    </row>
    <row r="13" spans="2:12" x14ac:dyDescent="0.25">
      <c r="B13" s="4" t="s">
        <v>82</v>
      </c>
      <c r="C13" s="20"/>
      <c r="D13" s="4" t="s">
        <v>82</v>
      </c>
      <c r="E13" s="20"/>
      <c r="F13" s="20"/>
      <c r="G13" s="20"/>
      <c r="H13" s="20"/>
      <c r="I13" s="20"/>
      <c r="J13" s="20"/>
    </row>
    <row r="14" spans="2:12" x14ac:dyDescent="0.25">
      <c r="B14" s="4" t="s">
        <v>75</v>
      </c>
      <c r="C14" s="20"/>
      <c r="D14" s="4" t="s">
        <v>75</v>
      </c>
      <c r="E14" s="20"/>
      <c r="F14" s="20"/>
      <c r="G14" s="20"/>
      <c r="H14" s="20"/>
      <c r="I14" s="20"/>
      <c r="J14" s="20"/>
    </row>
    <row r="15" spans="2:12" ht="15" customHeight="1" x14ac:dyDescent="0.25">
      <c r="D15" s="15" t="s">
        <v>93</v>
      </c>
      <c r="E15" s="16"/>
      <c r="F15" s="16"/>
      <c r="G15" s="16"/>
      <c r="H15" s="16"/>
      <c r="I15" s="16"/>
      <c r="J15" s="16"/>
    </row>
    <row r="16" spans="2:12" ht="15" customHeight="1" x14ac:dyDescent="0.25">
      <c r="D16" s="10" t="s">
        <v>70</v>
      </c>
      <c r="E16" s="12">
        <f t="shared" ref="E16:J16" si="0">$C$5*E5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</row>
    <row r="17" spans="4:10" ht="15.75" x14ac:dyDescent="0.25">
      <c r="D17" s="10" t="s">
        <v>71</v>
      </c>
      <c r="E17" s="12">
        <f>$C$6*E6</f>
        <v>0</v>
      </c>
      <c r="F17" s="12">
        <f t="shared" ref="F17:J17" si="1">$C$6*F6</f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</row>
    <row r="18" spans="4:10" ht="15.75" x14ac:dyDescent="0.25">
      <c r="D18" s="10" t="s">
        <v>73</v>
      </c>
      <c r="E18" s="12">
        <f>$C$7*E7</f>
        <v>0</v>
      </c>
      <c r="F18" s="12">
        <f t="shared" ref="F18:J18" si="2">$C$7*F7</f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</row>
    <row r="19" spans="4:10" ht="15.75" x14ac:dyDescent="0.25">
      <c r="D19" s="10" t="s">
        <v>72</v>
      </c>
      <c r="E19" s="12">
        <f>$C$8*E8</f>
        <v>0</v>
      </c>
      <c r="F19" s="12">
        <f t="shared" ref="F19:J19" si="3">$C$8*F8</f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</row>
    <row r="20" spans="4:10" ht="15.75" x14ac:dyDescent="0.25">
      <c r="D20" s="10" t="s">
        <v>74</v>
      </c>
      <c r="E20" s="12">
        <f>$C$9*E9</f>
        <v>0</v>
      </c>
      <c r="F20" s="12">
        <f t="shared" ref="F20:J20" si="4">$C$9*F9</f>
        <v>0</v>
      </c>
      <c r="G20" s="12">
        <f t="shared" si="4"/>
        <v>0</v>
      </c>
      <c r="H20" s="12">
        <f t="shared" si="4"/>
        <v>0</v>
      </c>
      <c r="I20" s="12">
        <f t="shared" si="4"/>
        <v>0</v>
      </c>
      <c r="J20" s="12">
        <f t="shared" si="4"/>
        <v>0</v>
      </c>
    </row>
    <row r="21" spans="4:10" x14ac:dyDescent="0.25">
      <c r="D21" s="13" t="s">
        <v>75</v>
      </c>
      <c r="E21" s="12">
        <f>$C$10*E10</f>
        <v>0</v>
      </c>
      <c r="F21" s="12">
        <f t="shared" ref="F21:J21" si="5">$C$10*F10</f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</row>
    <row r="22" spans="4:10" x14ac:dyDescent="0.25">
      <c r="D22" s="11" t="s">
        <v>81</v>
      </c>
      <c r="E22" s="12">
        <f>$C$12*E12</f>
        <v>0</v>
      </c>
      <c r="F22" s="12">
        <f t="shared" ref="F22:J22" si="6">$C$12*F12</f>
        <v>0</v>
      </c>
      <c r="G22" s="12">
        <f t="shared" si="6"/>
        <v>0</v>
      </c>
      <c r="H22" s="12">
        <f t="shared" si="6"/>
        <v>0</v>
      </c>
      <c r="I22" s="12">
        <f t="shared" si="6"/>
        <v>0</v>
      </c>
      <c r="J22" s="12">
        <f t="shared" si="6"/>
        <v>0</v>
      </c>
    </row>
    <row r="23" spans="4:10" x14ac:dyDescent="0.25">
      <c r="D23" s="11" t="s">
        <v>82</v>
      </c>
      <c r="E23" s="12">
        <f t="shared" ref="E23:J23" si="7">$C$13*E13</f>
        <v>0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0</v>
      </c>
      <c r="J23" s="12">
        <f t="shared" si="7"/>
        <v>0</v>
      </c>
    </row>
    <row r="24" spans="4:10" x14ac:dyDescent="0.25">
      <c r="D24" s="11" t="s">
        <v>75</v>
      </c>
      <c r="E24" s="12">
        <f>$C$14*E14</f>
        <v>0</v>
      </c>
      <c r="F24" s="12">
        <f t="shared" ref="F24:J24" si="8">$C$14*F14</f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</row>
    <row r="25" spans="4:10" ht="15.75" x14ac:dyDescent="0.25">
      <c r="D25" s="15" t="s">
        <v>92</v>
      </c>
      <c r="E25" s="18">
        <f>SUM(E16:E24)</f>
        <v>0</v>
      </c>
      <c r="F25" s="18">
        <f t="shared" ref="F25:J25" si="9">SUM(F16:F24)</f>
        <v>0</v>
      </c>
      <c r="G25" s="18">
        <f t="shared" si="9"/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</row>
    <row r="26" spans="4:10" ht="18.75" x14ac:dyDescent="0.3">
      <c r="D26" s="24" t="s">
        <v>94</v>
      </c>
      <c r="E26" s="25" t="e">
        <f t="shared" ref="E26:J26" si="10">0.161*($E$2/E25)</f>
        <v>#DIV/0!</v>
      </c>
      <c r="F26" s="25" t="e">
        <f t="shared" si="10"/>
        <v>#DIV/0!</v>
      </c>
      <c r="G26" s="25" t="e">
        <f t="shared" si="10"/>
        <v>#DIV/0!</v>
      </c>
      <c r="H26" s="25" t="e">
        <f t="shared" si="10"/>
        <v>#DIV/0!</v>
      </c>
      <c r="I26" s="25" t="e">
        <f t="shared" si="10"/>
        <v>#DIV/0!</v>
      </c>
      <c r="J26" s="25" t="e">
        <f t="shared" si="10"/>
        <v>#DIV/0!</v>
      </c>
    </row>
    <row r="27" spans="4:10" ht="15.75" thickBot="1" x14ac:dyDescent="0.3"/>
    <row r="28" spans="4:10" ht="21" thickBot="1" x14ac:dyDescent="0.3">
      <c r="D28" s="28" t="s">
        <v>129</v>
      </c>
      <c r="E28" s="29">
        <v>0</v>
      </c>
      <c r="F28" s="30" t="s">
        <v>131</v>
      </c>
    </row>
    <row r="30" spans="4:10" ht="15.75" x14ac:dyDescent="0.25">
      <c r="D30" s="26" t="s">
        <v>130</v>
      </c>
      <c r="E30" s="27">
        <v>125</v>
      </c>
      <c r="F30" s="27">
        <v>250</v>
      </c>
      <c r="G30" s="27">
        <v>500</v>
      </c>
      <c r="H30" s="27">
        <v>1000</v>
      </c>
      <c r="I30" s="27">
        <v>2000</v>
      </c>
      <c r="J30" s="27">
        <v>4000</v>
      </c>
    </row>
    <row r="31" spans="4:10" ht="15.75" x14ac:dyDescent="0.25">
      <c r="D31" s="26" t="s">
        <v>132</v>
      </c>
      <c r="E31" s="12">
        <f>1.5*$E$28</f>
        <v>0</v>
      </c>
      <c r="F31" s="12">
        <f>1.18*$E$28</f>
        <v>0</v>
      </c>
      <c r="G31" s="12">
        <f>$E$28</f>
        <v>0</v>
      </c>
      <c r="H31" s="12">
        <f>0.96*$E$28</f>
        <v>0</v>
      </c>
      <c r="I31" s="12">
        <f>0.95*$E$28</f>
        <v>0</v>
      </c>
      <c r="J31" s="12">
        <f>0.9*$E$28</f>
        <v>0</v>
      </c>
    </row>
  </sheetData>
  <mergeCells count="4">
    <mergeCell ref="C3:C4"/>
    <mergeCell ref="B3:B4"/>
    <mergeCell ref="D3:D4"/>
    <mergeCell ref="E3:J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DSMT4" shapeId="5122" r:id="rId3">
          <objectPr defaultSize="0" autoPict="0" r:id="rId4">
            <anchor moveWithCells="1" sizeWithCells="1">
              <from>
                <xdr:col>10</xdr:col>
                <xdr:colOff>180975</xdr:colOff>
                <xdr:row>16</xdr:row>
                <xdr:rowOff>142875</xdr:rowOff>
              </from>
              <to>
                <xdr:col>13</xdr:col>
                <xdr:colOff>504825</xdr:colOff>
                <xdr:row>20</xdr:row>
                <xdr:rowOff>133350</xdr:rowOff>
              </to>
            </anchor>
          </objectPr>
        </oleObject>
      </mc:Choice>
      <mc:Fallback>
        <oleObject progId="Equation.DSMT4" shapeId="5122" r:id="rId3"/>
      </mc:Fallback>
    </mc:AlternateContent>
    <mc:AlternateContent xmlns:mc="http://schemas.openxmlformats.org/markup-compatibility/2006">
      <mc:Choice Requires="x14">
        <oleObject progId="Equation.DSMT4" shapeId="5123" r:id="rId5">
          <objectPr defaultSize="0" autoPict="0" r:id="rId6">
            <anchor moveWithCells="1" sizeWithCells="1">
              <from>
                <xdr:col>10</xdr:col>
                <xdr:colOff>200025</xdr:colOff>
                <xdr:row>21</xdr:row>
                <xdr:rowOff>76200</xdr:rowOff>
              </from>
              <to>
                <xdr:col>12</xdr:col>
                <xdr:colOff>19050</xdr:colOff>
                <xdr:row>26</xdr:row>
                <xdr:rowOff>0</xdr:rowOff>
              </to>
            </anchor>
          </objectPr>
        </oleObject>
      </mc:Choice>
      <mc:Fallback>
        <oleObject progId="Equation.DSMT4" shapeId="5123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EC01-B308-4579-B84F-A82EF0506755}">
  <dimension ref="A1:L108"/>
  <sheetViews>
    <sheetView zoomScale="205" zoomScaleNormal="205" workbookViewId="0">
      <selection sqref="A1:K1"/>
    </sheetView>
  </sheetViews>
  <sheetFormatPr defaultRowHeight="15" x14ac:dyDescent="0.25"/>
  <cols>
    <col min="1" max="1" width="52" style="8" customWidth="1"/>
    <col min="2" max="2" width="10.7109375" style="8" customWidth="1"/>
    <col min="3" max="3" width="11.5703125" style="8" customWidth="1"/>
    <col min="4" max="11" width="6.42578125" style="2" customWidth="1"/>
    <col min="12" max="16384" width="9.140625" style="1"/>
  </cols>
  <sheetData>
    <row r="1" spans="1:12" ht="18.75" x14ac:dyDescent="0.25">
      <c r="A1" s="54" t="s">
        <v>167</v>
      </c>
      <c r="B1" s="54"/>
      <c r="C1" s="54"/>
      <c r="D1" s="54"/>
      <c r="E1" s="54"/>
      <c r="F1" s="54"/>
      <c r="G1" s="54"/>
      <c r="H1" s="54"/>
      <c r="I1" s="55"/>
      <c r="J1" s="67"/>
      <c r="K1" s="67"/>
    </row>
    <row r="2" spans="1:12" ht="15.75" customHeight="1" x14ac:dyDescent="0.25">
      <c r="A2" s="56" t="s">
        <v>168</v>
      </c>
      <c r="B2" s="56" t="s">
        <v>165</v>
      </c>
      <c r="C2" s="56" t="s">
        <v>166</v>
      </c>
      <c r="D2" s="68" t="s">
        <v>1</v>
      </c>
      <c r="E2" s="68"/>
      <c r="F2" s="68"/>
      <c r="G2" s="68"/>
      <c r="H2" s="68"/>
      <c r="I2" s="68"/>
      <c r="J2" s="69"/>
      <c r="K2" s="69"/>
    </row>
    <row r="3" spans="1:12" ht="15.75" x14ac:dyDescent="0.25">
      <c r="A3" s="56"/>
      <c r="B3" s="56"/>
      <c r="C3" s="56"/>
      <c r="D3" s="48">
        <v>63</v>
      </c>
      <c r="E3" s="48">
        <v>125</v>
      </c>
      <c r="F3" s="48">
        <v>250</v>
      </c>
      <c r="G3" s="48">
        <v>500</v>
      </c>
      <c r="H3" s="48">
        <v>1000</v>
      </c>
      <c r="I3" s="48">
        <v>2000</v>
      </c>
      <c r="J3" s="48">
        <v>4000</v>
      </c>
      <c r="K3" s="48">
        <v>8000</v>
      </c>
    </row>
    <row r="4" spans="1:12" x14ac:dyDescent="0.25">
      <c r="A4" s="64" t="s">
        <v>169</v>
      </c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2" x14ac:dyDescent="0.25">
      <c r="A5" s="44" t="s">
        <v>170</v>
      </c>
      <c r="B5" s="44">
        <v>1.5</v>
      </c>
      <c r="C5" s="44">
        <v>17</v>
      </c>
      <c r="D5" s="47">
        <v>22</v>
      </c>
      <c r="E5" s="47">
        <v>28</v>
      </c>
      <c r="F5" s="47">
        <v>32</v>
      </c>
      <c r="G5" s="47">
        <v>33</v>
      </c>
      <c r="H5" s="47">
        <v>32</v>
      </c>
      <c r="I5" s="49">
        <v>32</v>
      </c>
      <c r="J5" s="47">
        <v>33</v>
      </c>
      <c r="K5" s="49">
        <v>36</v>
      </c>
    </row>
    <row r="6" spans="1:12" x14ac:dyDescent="0.25">
      <c r="A6" s="44" t="s">
        <v>170</v>
      </c>
      <c r="B6" s="44">
        <v>3</v>
      </c>
      <c r="C6" s="44">
        <v>34</v>
      </c>
      <c r="D6" s="47">
        <v>24</v>
      </c>
      <c r="E6" s="47">
        <v>30</v>
      </c>
      <c r="F6" s="47">
        <v>31</v>
      </c>
      <c r="G6" s="47">
        <v>27</v>
      </c>
      <c r="H6" s="47">
        <v>38</v>
      </c>
      <c r="I6" s="49">
        <v>44</v>
      </c>
      <c r="J6" s="47">
        <v>33</v>
      </c>
      <c r="K6" s="49">
        <v>38</v>
      </c>
    </row>
    <row r="7" spans="1:12" x14ac:dyDescent="0.25">
      <c r="A7" s="44" t="s">
        <v>171</v>
      </c>
      <c r="B7" s="44">
        <v>0.9</v>
      </c>
      <c r="C7" s="44">
        <v>2.5</v>
      </c>
      <c r="D7" s="47">
        <v>8</v>
      </c>
      <c r="E7" s="47">
        <v>11</v>
      </c>
      <c r="F7" s="47">
        <v>19</v>
      </c>
      <c r="G7" s="47">
        <v>10</v>
      </c>
      <c r="H7" s="47">
        <v>18</v>
      </c>
      <c r="I7" s="49">
        <v>23</v>
      </c>
      <c r="J7" s="47">
        <v>25</v>
      </c>
      <c r="K7" s="49">
        <v>30</v>
      </c>
    </row>
    <row r="8" spans="1:12" x14ac:dyDescent="0.25">
      <c r="A8" s="44" t="s">
        <v>172</v>
      </c>
      <c r="B8" s="44">
        <v>0.6</v>
      </c>
      <c r="C8" s="44">
        <v>6</v>
      </c>
      <c r="D8" s="47">
        <v>3</v>
      </c>
      <c r="E8" s="47">
        <v>8</v>
      </c>
      <c r="F8" s="47">
        <v>14</v>
      </c>
      <c r="G8" s="47">
        <v>20</v>
      </c>
      <c r="H8" s="47">
        <v>23</v>
      </c>
      <c r="I8" s="47">
        <v>26</v>
      </c>
      <c r="J8" s="47">
        <v>27</v>
      </c>
      <c r="K8" s="47">
        <v>35</v>
      </c>
    </row>
    <row r="9" spans="1:12" x14ac:dyDescent="0.25">
      <c r="A9" s="45" t="s">
        <v>172</v>
      </c>
      <c r="B9" s="45">
        <v>0.9</v>
      </c>
      <c r="C9" s="45">
        <v>7</v>
      </c>
      <c r="D9" s="49">
        <v>3</v>
      </c>
      <c r="E9" s="49">
        <v>8</v>
      </c>
      <c r="F9" s="49">
        <v>14</v>
      </c>
      <c r="G9" s="49">
        <v>20</v>
      </c>
      <c r="H9" s="49">
        <v>26</v>
      </c>
      <c r="I9" s="49">
        <v>32</v>
      </c>
      <c r="J9" s="49">
        <v>38</v>
      </c>
      <c r="K9" s="49">
        <v>45</v>
      </c>
    </row>
    <row r="10" spans="1:12" x14ac:dyDescent="0.25">
      <c r="A10" s="45" t="s">
        <v>172</v>
      </c>
      <c r="B10" s="45">
        <v>1.2</v>
      </c>
      <c r="C10" s="45">
        <v>10</v>
      </c>
      <c r="D10" s="49">
        <v>8</v>
      </c>
      <c r="E10" s="49">
        <v>13</v>
      </c>
      <c r="F10" s="49">
        <v>20</v>
      </c>
      <c r="G10" s="49">
        <v>24</v>
      </c>
      <c r="H10" s="49">
        <v>29</v>
      </c>
      <c r="I10" s="49">
        <v>33</v>
      </c>
      <c r="J10" s="49">
        <v>39</v>
      </c>
      <c r="K10" s="49">
        <v>44</v>
      </c>
    </row>
    <row r="11" spans="1:12" x14ac:dyDescent="0.25">
      <c r="A11" s="44" t="s">
        <v>172</v>
      </c>
      <c r="B11" s="44">
        <v>1.6</v>
      </c>
      <c r="C11" s="44">
        <v>13</v>
      </c>
      <c r="D11" s="47">
        <v>9</v>
      </c>
      <c r="E11" s="47">
        <v>14</v>
      </c>
      <c r="F11" s="47">
        <v>21</v>
      </c>
      <c r="G11" s="47">
        <v>27</v>
      </c>
      <c r="H11" s="47">
        <v>32</v>
      </c>
      <c r="I11" s="47">
        <v>37</v>
      </c>
      <c r="J11" s="47">
        <v>43</v>
      </c>
      <c r="K11" s="47">
        <v>42</v>
      </c>
      <c r="L11" s="2"/>
    </row>
    <row r="12" spans="1:12" ht="30" x14ac:dyDescent="0.25">
      <c r="A12" s="44" t="s">
        <v>173</v>
      </c>
      <c r="B12" s="44">
        <v>1.2</v>
      </c>
      <c r="C12" s="44">
        <v>39</v>
      </c>
      <c r="D12" s="47">
        <v>25</v>
      </c>
      <c r="E12" s="47">
        <v>30</v>
      </c>
      <c r="F12" s="47">
        <v>20</v>
      </c>
      <c r="G12" s="47">
        <v>22</v>
      </c>
      <c r="H12" s="47">
        <v>30</v>
      </c>
      <c r="I12" s="49">
        <v>28</v>
      </c>
      <c r="J12" s="47">
        <v>31</v>
      </c>
      <c r="K12" s="49">
        <v>31</v>
      </c>
      <c r="L12" s="2"/>
    </row>
    <row r="13" spans="1:12" x14ac:dyDescent="0.25">
      <c r="A13" s="44" t="s">
        <v>174</v>
      </c>
      <c r="B13" s="44">
        <v>6</v>
      </c>
      <c r="C13" s="44">
        <v>10</v>
      </c>
      <c r="D13" s="47">
        <v>20</v>
      </c>
      <c r="E13" s="47">
        <v>25</v>
      </c>
      <c r="F13" s="47">
        <v>30</v>
      </c>
      <c r="G13" s="47">
        <v>33</v>
      </c>
      <c r="H13" s="47">
        <v>33</v>
      </c>
      <c r="I13" s="47">
        <v>38</v>
      </c>
      <c r="J13" s="47">
        <v>39</v>
      </c>
      <c r="K13" s="47">
        <v>42</v>
      </c>
      <c r="L13" s="2"/>
    </row>
    <row r="14" spans="1:12" x14ac:dyDescent="0.25">
      <c r="A14" s="45" t="s">
        <v>175</v>
      </c>
      <c r="B14" s="45">
        <v>19</v>
      </c>
      <c r="C14" s="45">
        <v>11</v>
      </c>
      <c r="D14" s="49">
        <v>14</v>
      </c>
      <c r="E14" s="49">
        <v>17</v>
      </c>
      <c r="F14" s="49">
        <v>18</v>
      </c>
      <c r="G14" s="49">
        <v>25</v>
      </c>
      <c r="H14" s="49">
        <v>30</v>
      </c>
      <c r="I14" s="49">
        <v>26</v>
      </c>
      <c r="J14" s="49">
        <v>32</v>
      </c>
      <c r="K14" s="49">
        <v>38</v>
      </c>
      <c r="L14" s="2"/>
    </row>
    <row r="15" spans="1:12" x14ac:dyDescent="0.25">
      <c r="A15" s="45" t="s">
        <v>176</v>
      </c>
      <c r="B15" s="45">
        <v>12</v>
      </c>
      <c r="C15" s="45">
        <v>4</v>
      </c>
      <c r="D15" s="49">
        <v>10</v>
      </c>
      <c r="E15" s="49">
        <v>12</v>
      </c>
      <c r="F15" s="49">
        <v>16</v>
      </c>
      <c r="G15" s="49">
        <v>20</v>
      </c>
      <c r="H15" s="49">
        <v>24</v>
      </c>
      <c r="I15" s="49">
        <v>30</v>
      </c>
      <c r="J15" s="49">
        <v>31</v>
      </c>
      <c r="K15" s="49">
        <v>36</v>
      </c>
      <c r="L15" s="2"/>
    </row>
    <row r="16" spans="1:12" x14ac:dyDescent="0.25">
      <c r="A16" s="44" t="s">
        <v>177</v>
      </c>
      <c r="B16" s="44">
        <v>9</v>
      </c>
      <c r="C16" s="44">
        <v>7</v>
      </c>
      <c r="D16" s="47">
        <v>9</v>
      </c>
      <c r="E16" s="47">
        <v>15</v>
      </c>
      <c r="F16" s="47">
        <v>20</v>
      </c>
      <c r="G16" s="47">
        <v>24</v>
      </c>
      <c r="H16" s="47">
        <v>29</v>
      </c>
      <c r="I16" s="47">
        <v>32</v>
      </c>
      <c r="J16" s="47">
        <v>35</v>
      </c>
      <c r="K16" s="47">
        <v>38</v>
      </c>
      <c r="L16" s="2"/>
    </row>
    <row r="17" spans="1:12" x14ac:dyDescent="0.25">
      <c r="A17" s="44" t="s">
        <v>178</v>
      </c>
      <c r="B17" s="44">
        <v>6</v>
      </c>
      <c r="C17" s="44">
        <v>3.5</v>
      </c>
      <c r="D17" s="47">
        <v>6</v>
      </c>
      <c r="E17" s="47">
        <v>9</v>
      </c>
      <c r="F17" s="47">
        <v>13</v>
      </c>
      <c r="G17" s="47">
        <v>16</v>
      </c>
      <c r="H17" s="47">
        <v>21</v>
      </c>
      <c r="I17" s="47">
        <v>27</v>
      </c>
      <c r="J17" s="47">
        <v>29</v>
      </c>
      <c r="K17" s="47">
        <v>33</v>
      </c>
      <c r="L17" s="2"/>
    </row>
    <row r="18" spans="1:12" x14ac:dyDescent="0.25">
      <c r="A18" s="44" t="s">
        <v>178</v>
      </c>
      <c r="B18" s="44">
        <v>12</v>
      </c>
      <c r="C18" s="44">
        <v>7</v>
      </c>
      <c r="D18" s="47" t="s">
        <v>22</v>
      </c>
      <c r="E18" s="47">
        <v>10</v>
      </c>
      <c r="F18" s="47">
        <v>15</v>
      </c>
      <c r="G18" s="47">
        <v>17</v>
      </c>
      <c r="H18" s="47">
        <v>19</v>
      </c>
      <c r="I18" s="47">
        <v>20</v>
      </c>
      <c r="J18" s="47">
        <v>26</v>
      </c>
      <c r="K18" s="47" t="s">
        <v>22</v>
      </c>
      <c r="L18" s="2"/>
    </row>
    <row r="19" spans="1:12" x14ac:dyDescent="0.25">
      <c r="A19" s="44" t="s">
        <v>179</v>
      </c>
      <c r="B19" s="44">
        <v>50</v>
      </c>
      <c r="C19" s="44">
        <v>25</v>
      </c>
      <c r="D19" s="47">
        <v>15</v>
      </c>
      <c r="E19" s="47">
        <v>19</v>
      </c>
      <c r="F19" s="47">
        <v>23</v>
      </c>
      <c r="G19" s="47">
        <v>25</v>
      </c>
      <c r="H19" s="47">
        <v>30</v>
      </c>
      <c r="I19" s="47">
        <v>37</v>
      </c>
      <c r="J19" s="47">
        <v>42</v>
      </c>
      <c r="K19" s="47">
        <v>46</v>
      </c>
      <c r="L19" s="2"/>
    </row>
    <row r="20" spans="1:12" x14ac:dyDescent="0.25">
      <c r="A20" s="44" t="s">
        <v>180</v>
      </c>
      <c r="B20" s="44">
        <v>25</v>
      </c>
      <c r="C20" s="44">
        <v>19</v>
      </c>
      <c r="D20" s="47">
        <v>0</v>
      </c>
      <c r="E20" s="47">
        <v>0</v>
      </c>
      <c r="F20" s="47">
        <v>2</v>
      </c>
      <c r="G20" s="47">
        <v>6</v>
      </c>
      <c r="H20" s="47">
        <v>6</v>
      </c>
      <c r="I20" s="47">
        <v>8</v>
      </c>
      <c r="J20" s="47">
        <v>8</v>
      </c>
      <c r="K20" s="47">
        <v>10</v>
      </c>
      <c r="L20" s="2"/>
    </row>
    <row r="21" spans="1:12" ht="30" x14ac:dyDescent="0.25">
      <c r="A21" s="44" t="s">
        <v>181</v>
      </c>
      <c r="B21" s="44">
        <v>50</v>
      </c>
      <c r="C21" s="44">
        <v>75</v>
      </c>
      <c r="D21" s="47">
        <v>18</v>
      </c>
      <c r="E21" s="47">
        <v>23</v>
      </c>
      <c r="F21" s="47">
        <v>27</v>
      </c>
      <c r="G21" s="47">
        <v>30</v>
      </c>
      <c r="H21" s="47">
        <v>32</v>
      </c>
      <c r="I21" s="47">
        <v>36</v>
      </c>
      <c r="J21" s="47">
        <v>39</v>
      </c>
      <c r="K21" s="47">
        <v>43</v>
      </c>
      <c r="L21" s="2"/>
    </row>
    <row r="22" spans="1:12" x14ac:dyDescent="0.25">
      <c r="A22" s="44" t="s">
        <v>182</v>
      </c>
      <c r="B22" s="44">
        <v>6</v>
      </c>
      <c r="C22" s="44">
        <v>3.5</v>
      </c>
      <c r="D22" s="47" t="s">
        <v>22</v>
      </c>
      <c r="E22" s="47">
        <v>17</v>
      </c>
      <c r="F22" s="47">
        <v>15</v>
      </c>
      <c r="G22" s="47">
        <v>20</v>
      </c>
      <c r="H22" s="47">
        <v>24</v>
      </c>
      <c r="I22" s="47">
        <v>28</v>
      </c>
      <c r="J22" s="47">
        <v>27</v>
      </c>
      <c r="K22" s="47" t="s">
        <v>22</v>
      </c>
      <c r="L22" s="2"/>
    </row>
    <row r="23" spans="1:12" x14ac:dyDescent="0.25">
      <c r="A23" s="44" t="s">
        <v>183</v>
      </c>
      <c r="B23" s="44">
        <v>18</v>
      </c>
      <c r="C23" s="44">
        <v>10</v>
      </c>
      <c r="D23" s="47" t="s">
        <v>22</v>
      </c>
      <c r="E23" s="47">
        <v>24</v>
      </c>
      <c r="F23" s="47">
        <v>22</v>
      </c>
      <c r="G23" s="47">
        <v>27</v>
      </c>
      <c r="H23" s="47">
        <v>28</v>
      </c>
      <c r="I23" s="47">
        <v>25</v>
      </c>
      <c r="J23" s="47">
        <v>27</v>
      </c>
      <c r="K23" s="47" t="s">
        <v>22</v>
      </c>
      <c r="L23" s="2"/>
    </row>
    <row r="24" spans="1:12" x14ac:dyDescent="0.25">
      <c r="A24" s="44" t="s">
        <v>184</v>
      </c>
      <c r="B24" s="44">
        <v>3</v>
      </c>
      <c r="C24" s="44">
        <v>7.3</v>
      </c>
      <c r="D24" s="47" t="s">
        <v>22</v>
      </c>
      <c r="E24" s="47">
        <v>22</v>
      </c>
      <c r="F24" s="47">
        <v>23</v>
      </c>
      <c r="G24" s="47">
        <v>25</v>
      </c>
      <c r="H24" s="47">
        <v>31</v>
      </c>
      <c r="I24" s="47">
        <v>35</v>
      </c>
      <c r="J24" s="47">
        <v>42</v>
      </c>
      <c r="K24" s="47" t="s">
        <v>22</v>
      </c>
      <c r="L24" s="2"/>
    </row>
    <row r="25" spans="1:12" x14ac:dyDescent="0.25">
      <c r="A25" s="44" t="s">
        <v>184</v>
      </c>
      <c r="B25" s="44">
        <v>2</v>
      </c>
      <c r="C25" s="44">
        <v>4.9000000000000004</v>
      </c>
      <c r="D25" s="47" t="s">
        <v>22</v>
      </c>
      <c r="E25" s="47">
        <v>15</v>
      </c>
      <c r="F25" s="47">
        <v>19</v>
      </c>
      <c r="G25" s="47">
        <v>21</v>
      </c>
      <c r="H25" s="47">
        <v>28</v>
      </c>
      <c r="I25" s="47">
        <v>33</v>
      </c>
      <c r="J25" s="47">
        <v>37</v>
      </c>
      <c r="K25" s="47" t="s">
        <v>22</v>
      </c>
      <c r="L25" s="2"/>
    </row>
    <row r="26" spans="1:12" x14ac:dyDescent="0.2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"/>
    </row>
    <row r="27" spans="1:12" x14ac:dyDescent="0.25">
      <c r="A27" s="64" t="s">
        <v>185</v>
      </c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2"/>
    </row>
    <row r="28" spans="1:12" ht="45" x14ac:dyDescent="0.25">
      <c r="A28" s="44" t="s">
        <v>186</v>
      </c>
      <c r="B28" s="44">
        <v>100</v>
      </c>
      <c r="C28" s="44">
        <v>25</v>
      </c>
      <c r="D28" s="47">
        <v>20</v>
      </c>
      <c r="E28" s="47">
        <v>21</v>
      </c>
      <c r="F28" s="47">
        <v>27</v>
      </c>
      <c r="G28" s="47">
        <v>38</v>
      </c>
      <c r="H28" s="47">
        <v>48</v>
      </c>
      <c r="I28" s="47">
        <v>58</v>
      </c>
      <c r="J28" s="47">
        <v>67</v>
      </c>
      <c r="K28" s="47">
        <v>66</v>
      </c>
      <c r="L28" s="2"/>
    </row>
    <row r="29" spans="1:12" ht="45" x14ac:dyDescent="0.25">
      <c r="A29" s="44" t="s">
        <v>187</v>
      </c>
      <c r="B29" s="44">
        <v>100</v>
      </c>
      <c r="C29" s="44">
        <v>50</v>
      </c>
      <c r="D29" s="47">
        <v>31</v>
      </c>
      <c r="E29" s="47">
        <v>34</v>
      </c>
      <c r="F29" s="47">
        <v>35</v>
      </c>
      <c r="G29" s="47">
        <v>44</v>
      </c>
      <c r="H29" s="47">
        <v>54</v>
      </c>
      <c r="I29" s="47">
        <v>63</v>
      </c>
      <c r="J29" s="47">
        <v>62</v>
      </c>
      <c r="K29" s="47">
        <v>68</v>
      </c>
      <c r="L29" s="2"/>
    </row>
    <row r="30" spans="1:12" ht="30" x14ac:dyDescent="0.25">
      <c r="A30" s="44" t="s">
        <v>188</v>
      </c>
      <c r="B30" s="44">
        <v>11.5</v>
      </c>
      <c r="C30" s="44">
        <v>25</v>
      </c>
      <c r="D30" s="47">
        <v>19</v>
      </c>
      <c r="E30" s="47">
        <v>26</v>
      </c>
      <c r="F30" s="47">
        <v>30</v>
      </c>
      <c r="G30" s="47">
        <v>34</v>
      </c>
      <c r="H30" s="47">
        <v>38</v>
      </c>
      <c r="I30" s="47">
        <v>42</v>
      </c>
      <c r="J30" s="47">
        <v>44</v>
      </c>
      <c r="K30" s="47">
        <v>47</v>
      </c>
    </row>
    <row r="31" spans="1:12" ht="30" x14ac:dyDescent="0.25">
      <c r="A31" s="44" t="s">
        <v>189</v>
      </c>
      <c r="B31" s="44">
        <v>12</v>
      </c>
      <c r="C31" s="44">
        <v>37</v>
      </c>
      <c r="D31" s="47">
        <v>16</v>
      </c>
      <c r="E31" s="47">
        <v>22</v>
      </c>
      <c r="F31" s="47">
        <v>27</v>
      </c>
      <c r="G31" s="47">
        <v>31</v>
      </c>
      <c r="H31" s="47">
        <v>27</v>
      </c>
      <c r="I31" s="47">
        <v>37</v>
      </c>
      <c r="J31" s="47">
        <v>44</v>
      </c>
      <c r="K31" s="47">
        <v>48</v>
      </c>
    </row>
    <row r="32" spans="1:12" x14ac:dyDescent="0.25">
      <c r="A32" s="44" t="s">
        <v>190</v>
      </c>
      <c r="B32" s="44">
        <v>56</v>
      </c>
      <c r="C32" s="44">
        <v>25</v>
      </c>
      <c r="D32" s="47">
        <v>15</v>
      </c>
      <c r="E32" s="47">
        <v>22</v>
      </c>
      <c r="F32" s="47">
        <v>23</v>
      </c>
      <c r="G32" s="47">
        <v>27</v>
      </c>
      <c r="H32" s="47">
        <v>27</v>
      </c>
      <c r="I32" s="47">
        <v>35</v>
      </c>
      <c r="J32" s="47">
        <v>35</v>
      </c>
      <c r="K32" s="47">
        <v>38</v>
      </c>
    </row>
    <row r="33" spans="1:11" x14ac:dyDescent="0.2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25">
      <c r="A34" s="64" t="s">
        <v>191</v>
      </c>
      <c r="B34" s="65"/>
      <c r="C34" s="65"/>
      <c r="D34" s="65"/>
      <c r="E34" s="65"/>
      <c r="F34" s="65"/>
      <c r="G34" s="65"/>
      <c r="H34" s="65"/>
      <c r="I34" s="65"/>
      <c r="J34" s="65"/>
      <c r="K34" s="66"/>
    </row>
    <row r="35" spans="1:11" x14ac:dyDescent="0.25">
      <c r="A35" s="44" t="s">
        <v>192</v>
      </c>
      <c r="B35" s="44">
        <v>125</v>
      </c>
      <c r="C35" s="44">
        <v>240</v>
      </c>
      <c r="D35" s="47">
        <v>30</v>
      </c>
      <c r="E35" s="47">
        <v>36</v>
      </c>
      <c r="F35" s="47">
        <v>37</v>
      </c>
      <c r="G35" s="47">
        <v>40</v>
      </c>
      <c r="H35" s="47">
        <v>46</v>
      </c>
      <c r="I35" s="47">
        <v>54</v>
      </c>
      <c r="J35" s="47">
        <v>57</v>
      </c>
      <c r="K35" s="47">
        <v>59</v>
      </c>
    </row>
    <row r="36" spans="1:11" x14ac:dyDescent="0.25">
      <c r="A36" s="44" t="s">
        <v>192</v>
      </c>
      <c r="B36" s="44">
        <v>255</v>
      </c>
      <c r="C36" s="44">
        <v>480</v>
      </c>
      <c r="D36" s="47">
        <v>34</v>
      </c>
      <c r="E36" s="47">
        <v>41</v>
      </c>
      <c r="F36" s="47">
        <v>45</v>
      </c>
      <c r="G36" s="47">
        <v>48</v>
      </c>
      <c r="H36" s="47">
        <v>56</v>
      </c>
      <c r="I36" s="47">
        <v>65</v>
      </c>
      <c r="J36" s="47">
        <v>69</v>
      </c>
      <c r="K36" s="47">
        <v>72</v>
      </c>
    </row>
    <row r="37" spans="1:11" x14ac:dyDescent="0.25">
      <c r="A37" s="44" t="s">
        <v>192</v>
      </c>
      <c r="B37" s="44">
        <v>360</v>
      </c>
      <c r="C37" s="44">
        <v>720</v>
      </c>
      <c r="D37" s="47">
        <v>36</v>
      </c>
      <c r="E37" s="47">
        <v>44</v>
      </c>
      <c r="F37" s="47">
        <v>43</v>
      </c>
      <c r="G37" s="47">
        <v>49</v>
      </c>
      <c r="H37" s="47">
        <v>57</v>
      </c>
      <c r="I37" s="47">
        <v>66</v>
      </c>
      <c r="J37" s="47">
        <v>70</v>
      </c>
      <c r="K37" s="47">
        <v>72</v>
      </c>
    </row>
    <row r="38" spans="1:11" ht="30" x14ac:dyDescent="0.25">
      <c r="A38" s="45" t="s">
        <v>193</v>
      </c>
      <c r="B38" s="45">
        <v>125</v>
      </c>
      <c r="C38" s="45">
        <v>145</v>
      </c>
      <c r="D38" s="49">
        <v>20</v>
      </c>
      <c r="E38" s="49">
        <v>27</v>
      </c>
      <c r="F38" s="49">
        <v>33</v>
      </c>
      <c r="G38" s="49">
        <v>40</v>
      </c>
      <c r="H38" s="49">
        <v>50</v>
      </c>
      <c r="I38" s="47">
        <v>58</v>
      </c>
      <c r="J38" s="49">
        <v>56</v>
      </c>
      <c r="K38" s="47">
        <v>59</v>
      </c>
    </row>
    <row r="39" spans="1:11" ht="30" x14ac:dyDescent="0.25">
      <c r="A39" s="45" t="s">
        <v>194</v>
      </c>
      <c r="B39" s="45">
        <v>75</v>
      </c>
      <c r="C39" s="45">
        <v>85</v>
      </c>
      <c r="D39" s="47">
        <v>12</v>
      </c>
      <c r="E39" s="47">
        <v>17</v>
      </c>
      <c r="F39" s="47">
        <v>18</v>
      </c>
      <c r="G39" s="47">
        <v>20</v>
      </c>
      <c r="H39" s="47">
        <v>24</v>
      </c>
      <c r="I39" s="47">
        <v>30</v>
      </c>
      <c r="J39" s="47">
        <v>38</v>
      </c>
      <c r="K39" s="47">
        <v>41</v>
      </c>
    </row>
    <row r="40" spans="1:11" ht="30" x14ac:dyDescent="0.25">
      <c r="A40" s="45" t="s">
        <v>195</v>
      </c>
      <c r="B40" s="45">
        <v>100</v>
      </c>
      <c r="C40" s="45">
        <v>75</v>
      </c>
      <c r="D40" s="47">
        <v>22</v>
      </c>
      <c r="E40" s="47">
        <v>30</v>
      </c>
      <c r="F40" s="47">
        <v>34</v>
      </c>
      <c r="G40" s="47">
        <v>40</v>
      </c>
      <c r="H40" s="47">
        <v>50</v>
      </c>
      <c r="I40" s="47">
        <v>50</v>
      </c>
      <c r="J40" s="47">
        <v>52</v>
      </c>
      <c r="K40" s="47">
        <v>53</v>
      </c>
    </row>
    <row r="41" spans="1:11" ht="30" x14ac:dyDescent="0.25">
      <c r="A41" s="45" t="s">
        <v>196</v>
      </c>
      <c r="B41" s="45">
        <v>100</v>
      </c>
      <c r="C41" s="45">
        <v>75</v>
      </c>
      <c r="D41" s="47">
        <v>22</v>
      </c>
      <c r="E41" s="47">
        <v>27</v>
      </c>
      <c r="F41" s="47">
        <v>32</v>
      </c>
      <c r="G41" s="47">
        <v>32</v>
      </c>
      <c r="H41" s="47">
        <v>40</v>
      </c>
      <c r="I41" s="47">
        <v>41</v>
      </c>
      <c r="J41" s="47">
        <v>45</v>
      </c>
      <c r="K41" s="47">
        <v>48</v>
      </c>
    </row>
    <row r="42" spans="1:11" ht="30" x14ac:dyDescent="0.25">
      <c r="A42" s="45" t="s">
        <v>197</v>
      </c>
      <c r="B42" s="45">
        <v>100</v>
      </c>
      <c r="C42" s="45">
        <v>75</v>
      </c>
      <c r="D42" s="47">
        <v>22</v>
      </c>
      <c r="E42" s="47">
        <v>27</v>
      </c>
      <c r="F42" s="47">
        <v>31</v>
      </c>
      <c r="G42" s="47">
        <v>39</v>
      </c>
      <c r="H42" s="47">
        <v>45</v>
      </c>
      <c r="I42" s="47">
        <v>53</v>
      </c>
      <c r="J42" s="47">
        <v>38</v>
      </c>
      <c r="K42" s="47">
        <v>62</v>
      </c>
    </row>
    <row r="43" spans="1:11" x14ac:dyDescent="0.25">
      <c r="A43" s="45" t="s">
        <v>198</v>
      </c>
      <c r="B43" s="45">
        <v>200</v>
      </c>
      <c r="C43" s="45">
        <v>510</v>
      </c>
      <c r="D43" s="47">
        <v>25</v>
      </c>
      <c r="E43" s="47">
        <v>30</v>
      </c>
      <c r="F43" s="47">
        <v>35</v>
      </c>
      <c r="G43" s="47">
        <v>40</v>
      </c>
      <c r="H43" s="47">
        <v>49</v>
      </c>
      <c r="I43" s="47">
        <v>49</v>
      </c>
      <c r="J43" s="47">
        <v>43</v>
      </c>
      <c r="K43" s="47">
        <v>45</v>
      </c>
    </row>
    <row r="44" spans="1:11" x14ac:dyDescent="0.25">
      <c r="A44" s="45" t="s">
        <v>199</v>
      </c>
      <c r="B44" s="45">
        <v>100</v>
      </c>
      <c r="C44" s="45">
        <v>200</v>
      </c>
      <c r="D44" s="47" t="s">
        <v>22</v>
      </c>
      <c r="E44" s="47">
        <v>30</v>
      </c>
      <c r="F44" s="47">
        <v>36</v>
      </c>
      <c r="G44" s="47">
        <v>37</v>
      </c>
      <c r="H44" s="47">
        <v>37</v>
      </c>
      <c r="I44" s="47">
        <v>37</v>
      </c>
      <c r="J44" s="47">
        <v>43</v>
      </c>
      <c r="K44" s="47" t="s">
        <v>22</v>
      </c>
    </row>
    <row r="45" spans="1:11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x14ac:dyDescent="0.25">
      <c r="A46" s="64" t="s">
        <v>200</v>
      </c>
      <c r="B46" s="65"/>
      <c r="C46" s="65"/>
      <c r="D46" s="65"/>
      <c r="E46" s="65"/>
      <c r="F46" s="65"/>
      <c r="G46" s="65"/>
      <c r="H46" s="65"/>
      <c r="I46" s="65"/>
      <c r="J46" s="65"/>
      <c r="K46" s="66"/>
    </row>
    <row r="47" spans="1:11" ht="60" x14ac:dyDescent="0.25">
      <c r="A47" s="45" t="s">
        <v>201</v>
      </c>
      <c r="B47" s="45">
        <v>360</v>
      </c>
      <c r="C47" s="45">
        <v>380</v>
      </c>
      <c r="D47" s="47">
        <v>28</v>
      </c>
      <c r="E47" s="47">
        <v>34</v>
      </c>
      <c r="F47" s="47">
        <v>34</v>
      </c>
      <c r="G47" s="47">
        <v>40</v>
      </c>
      <c r="H47" s="47">
        <v>56</v>
      </c>
      <c r="I47" s="47">
        <v>73</v>
      </c>
      <c r="J47" s="47">
        <v>76</v>
      </c>
      <c r="K47" s="47">
        <v>78</v>
      </c>
    </row>
    <row r="48" spans="1:11" ht="60" x14ac:dyDescent="0.25">
      <c r="A48" s="45" t="s">
        <v>202</v>
      </c>
      <c r="B48" s="44">
        <v>360</v>
      </c>
      <c r="C48" s="44">
        <v>380</v>
      </c>
      <c r="D48" s="47">
        <v>27</v>
      </c>
      <c r="E48" s="47">
        <v>27</v>
      </c>
      <c r="F48" s="47">
        <v>43</v>
      </c>
      <c r="G48" s="47">
        <v>55</v>
      </c>
      <c r="H48" s="47">
        <v>66</v>
      </c>
      <c r="I48" s="47">
        <v>77</v>
      </c>
      <c r="J48" s="47">
        <v>85</v>
      </c>
      <c r="K48" s="47">
        <v>85</v>
      </c>
    </row>
    <row r="49" spans="1:12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64" t="s">
        <v>203</v>
      </c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2"/>
    </row>
    <row r="51" spans="1:12" ht="34.5" customHeight="1" x14ac:dyDescent="0.25">
      <c r="A51" s="44" t="s">
        <v>204</v>
      </c>
      <c r="B51" s="44">
        <v>125</v>
      </c>
      <c r="C51" s="44">
        <v>19</v>
      </c>
      <c r="D51" s="47">
        <v>12</v>
      </c>
      <c r="E51" s="47">
        <v>16</v>
      </c>
      <c r="F51" s="47">
        <v>22</v>
      </c>
      <c r="G51" s="47">
        <v>28</v>
      </c>
      <c r="H51" s="47">
        <v>38</v>
      </c>
      <c r="I51" s="47">
        <v>50</v>
      </c>
      <c r="J51" s="47">
        <v>52</v>
      </c>
      <c r="K51" s="47">
        <v>55</v>
      </c>
    </row>
    <row r="52" spans="1:12" ht="30" x14ac:dyDescent="0.25">
      <c r="A52" s="45" t="s">
        <v>205</v>
      </c>
      <c r="B52" s="45">
        <v>142</v>
      </c>
      <c r="C52" s="45">
        <v>60</v>
      </c>
      <c r="D52" s="47">
        <v>20</v>
      </c>
      <c r="E52" s="47">
        <v>25</v>
      </c>
      <c r="F52" s="47">
        <v>28</v>
      </c>
      <c r="G52" s="47">
        <v>34</v>
      </c>
      <c r="H52" s="47">
        <v>47</v>
      </c>
      <c r="I52" s="47">
        <v>39</v>
      </c>
      <c r="J52" s="47">
        <v>50</v>
      </c>
      <c r="K52" s="47">
        <v>56</v>
      </c>
    </row>
    <row r="53" spans="1:12" x14ac:dyDescent="0.2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2" x14ac:dyDescent="0.25">
      <c r="A54" s="64" t="s">
        <v>206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2" x14ac:dyDescent="0.25">
      <c r="A55" s="45" t="s">
        <v>207</v>
      </c>
      <c r="B55" s="45">
        <v>6</v>
      </c>
      <c r="C55" s="45">
        <v>15</v>
      </c>
      <c r="D55" s="49">
        <v>17</v>
      </c>
      <c r="E55" s="49">
        <v>11</v>
      </c>
      <c r="F55" s="49">
        <v>24</v>
      </c>
      <c r="G55" s="49">
        <v>28</v>
      </c>
      <c r="H55" s="49">
        <v>32</v>
      </c>
      <c r="I55" s="49">
        <v>27</v>
      </c>
      <c r="J55" s="49">
        <v>35</v>
      </c>
      <c r="K55" s="49">
        <v>39</v>
      </c>
    </row>
    <row r="56" spans="1:12" x14ac:dyDescent="0.25">
      <c r="A56" s="44" t="s">
        <v>207</v>
      </c>
      <c r="B56" s="44">
        <v>8</v>
      </c>
      <c r="C56" s="44">
        <v>20</v>
      </c>
      <c r="D56" s="47">
        <v>18</v>
      </c>
      <c r="E56" s="47">
        <v>18</v>
      </c>
      <c r="F56" s="47">
        <v>25</v>
      </c>
      <c r="G56" s="47">
        <v>31</v>
      </c>
      <c r="H56" s="47">
        <v>32</v>
      </c>
      <c r="I56" s="47">
        <v>28</v>
      </c>
      <c r="J56" s="47">
        <v>36</v>
      </c>
      <c r="K56" s="47">
        <v>39</v>
      </c>
    </row>
    <row r="57" spans="1:12" x14ac:dyDescent="0.25">
      <c r="A57" s="44" t="s">
        <v>207</v>
      </c>
      <c r="B57" s="44">
        <v>9</v>
      </c>
      <c r="C57" s="44">
        <v>23</v>
      </c>
      <c r="D57" s="47">
        <v>18</v>
      </c>
      <c r="E57" s="47">
        <v>22</v>
      </c>
      <c r="F57" s="47">
        <v>26</v>
      </c>
      <c r="G57" s="47">
        <v>31</v>
      </c>
      <c r="H57" s="47">
        <v>30</v>
      </c>
      <c r="I57" s="47">
        <v>32</v>
      </c>
      <c r="J57" s="47">
        <v>39</v>
      </c>
      <c r="K57" s="47">
        <v>43</v>
      </c>
    </row>
    <row r="58" spans="1:12" x14ac:dyDescent="0.25">
      <c r="A58" s="44" t="s">
        <v>207</v>
      </c>
      <c r="B58" s="44">
        <v>16</v>
      </c>
      <c r="C58" s="44">
        <v>40</v>
      </c>
      <c r="D58" s="47">
        <v>20</v>
      </c>
      <c r="E58" s="47">
        <v>25</v>
      </c>
      <c r="F58" s="47">
        <v>28</v>
      </c>
      <c r="G58" s="47">
        <v>33</v>
      </c>
      <c r="H58" s="47">
        <v>30</v>
      </c>
      <c r="I58" s="47">
        <v>38</v>
      </c>
      <c r="J58" s="47">
        <v>45</v>
      </c>
      <c r="K58" s="47">
        <v>48</v>
      </c>
    </row>
    <row r="59" spans="1:12" x14ac:dyDescent="0.25">
      <c r="A59" s="44" t="s">
        <v>207</v>
      </c>
      <c r="B59" s="44">
        <v>25</v>
      </c>
      <c r="C59" s="44">
        <v>63</v>
      </c>
      <c r="D59" s="47">
        <v>25</v>
      </c>
      <c r="E59" s="47">
        <v>27</v>
      </c>
      <c r="F59" s="47">
        <v>31</v>
      </c>
      <c r="G59" s="47">
        <v>30</v>
      </c>
      <c r="H59" s="47">
        <v>33</v>
      </c>
      <c r="I59" s="47">
        <v>43</v>
      </c>
      <c r="J59" s="47">
        <v>48</v>
      </c>
      <c r="K59" s="47">
        <v>53</v>
      </c>
    </row>
    <row r="60" spans="1:12" x14ac:dyDescent="0.25">
      <c r="A60" s="44" t="s">
        <v>208</v>
      </c>
      <c r="B60" s="44">
        <v>13</v>
      </c>
      <c r="C60" s="44">
        <v>32</v>
      </c>
      <c r="D60" s="47" t="s">
        <v>22</v>
      </c>
      <c r="E60" s="47">
        <v>23</v>
      </c>
      <c r="F60" s="47">
        <v>31</v>
      </c>
      <c r="G60" s="47">
        <v>38</v>
      </c>
      <c r="H60" s="47">
        <v>40</v>
      </c>
      <c r="I60" s="47">
        <v>47</v>
      </c>
      <c r="J60" s="47">
        <v>52</v>
      </c>
      <c r="K60" s="47">
        <v>57</v>
      </c>
    </row>
    <row r="61" spans="1:12" x14ac:dyDescent="0.2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2" x14ac:dyDescent="0.25">
      <c r="A62" s="64" t="s">
        <v>209</v>
      </c>
      <c r="B62" s="65"/>
      <c r="C62" s="65"/>
      <c r="D62" s="65"/>
      <c r="E62" s="65"/>
      <c r="F62" s="65"/>
      <c r="G62" s="65"/>
      <c r="H62" s="65"/>
      <c r="I62" s="65"/>
      <c r="J62" s="65"/>
      <c r="K62" s="66"/>
    </row>
    <row r="63" spans="1:12" x14ac:dyDescent="0.25">
      <c r="A63" s="44" t="s">
        <v>210</v>
      </c>
      <c r="B63" s="44">
        <v>12</v>
      </c>
      <c r="C63" s="44">
        <v>15</v>
      </c>
      <c r="D63" s="47">
        <v>15</v>
      </c>
      <c r="E63" s="47">
        <v>22</v>
      </c>
      <c r="F63" s="47">
        <v>16</v>
      </c>
      <c r="G63" s="47">
        <v>20</v>
      </c>
      <c r="H63" s="47">
        <v>29</v>
      </c>
      <c r="I63" s="47">
        <v>31</v>
      </c>
      <c r="J63" s="47">
        <v>27</v>
      </c>
      <c r="K63" s="47">
        <v>30</v>
      </c>
    </row>
    <row r="64" spans="1:12" ht="30" x14ac:dyDescent="0.25">
      <c r="A64" s="44" t="s">
        <v>211</v>
      </c>
      <c r="B64" s="44">
        <v>68</v>
      </c>
      <c r="C64" s="44">
        <v>34</v>
      </c>
      <c r="D64" s="47">
        <v>18</v>
      </c>
      <c r="E64" s="47">
        <v>25</v>
      </c>
      <c r="F64" s="47">
        <v>29</v>
      </c>
      <c r="G64" s="47">
        <v>34</v>
      </c>
      <c r="H64" s="47">
        <v>41</v>
      </c>
      <c r="I64" s="47">
        <v>45</v>
      </c>
      <c r="J64" s="47">
        <v>53</v>
      </c>
      <c r="K64" s="47">
        <v>50</v>
      </c>
    </row>
    <row r="65" spans="1:11" ht="30" x14ac:dyDescent="0.25">
      <c r="A65" s="45" t="s">
        <v>212</v>
      </c>
      <c r="B65" s="45">
        <v>112</v>
      </c>
      <c r="C65" s="45">
        <v>34</v>
      </c>
      <c r="D65" s="49">
        <v>20</v>
      </c>
      <c r="E65" s="49">
        <v>28</v>
      </c>
      <c r="F65" s="49">
        <v>30</v>
      </c>
      <c r="G65" s="49">
        <v>38</v>
      </c>
      <c r="H65" s="49">
        <v>45</v>
      </c>
      <c r="I65" s="49">
        <v>45</v>
      </c>
      <c r="J65" s="49">
        <v>53</v>
      </c>
      <c r="K65" s="49">
        <v>50</v>
      </c>
    </row>
    <row r="66" spans="1:11" ht="30" x14ac:dyDescent="0.25">
      <c r="A66" s="44" t="s">
        <v>213</v>
      </c>
      <c r="B66" s="44">
        <v>200</v>
      </c>
      <c r="C66" s="44">
        <v>34</v>
      </c>
      <c r="D66" s="47">
        <v>25</v>
      </c>
      <c r="E66" s="47">
        <v>30</v>
      </c>
      <c r="F66" s="47">
        <v>35</v>
      </c>
      <c r="G66" s="47">
        <v>41</v>
      </c>
      <c r="H66" s="47">
        <v>48</v>
      </c>
      <c r="I66" s="47">
        <v>50</v>
      </c>
      <c r="J66" s="47">
        <v>56</v>
      </c>
      <c r="K66" s="47">
        <v>56</v>
      </c>
    </row>
    <row r="67" spans="1:11" ht="45" x14ac:dyDescent="0.25">
      <c r="A67" s="44" t="s">
        <v>214</v>
      </c>
      <c r="B67" s="44">
        <v>200</v>
      </c>
      <c r="C67" s="44">
        <v>34</v>
      </c>
      <c r="D67" s="47">
        <v>26</v>
      </c>
      <c r="E67" s="47">
        <v>33</v>
      </c>
      <c r="F67" s="47">
        <v>39</v>
      </c>
      <c r="G67" s="47">
        <v>42</v>
      </c>
      <c r="H67" s="47">
        <v>48</v>
      </c>
      <c r="I67" s="47">
        <v>50</v>
      </c>
      <c r="J67" s="47">
        <v>57</v>
      </c>
      <c r="K67" s="47">
        <v>60</v>
      </c>
    </row>
    <row r="68" spans="1:11" ht="45" x14ac:dyDescent="0.25">
      <c r="A68" s="44" t="s">
        <v>215</v>
      </c>
      <c r="B68" s="44">
        <v>215</v>
      </c>
      <c r="C68" s="44">
        <v>42</v>
      </c>
      <c r="D68" s="47">
        <v>27</v>
      </c>
      <c r="E68" s="47">
        <v>36</v>
      </c>
      <c r="F68" s="47">
        <v>45</v>
      </c>
      <c r="G68" s="47">
        <v>58</v>
      </c>
      <c r="H68" s="47">
        <v>59</v>
      </c>
      <c r="I68" s="47">
        <v>55</v>
      </c>
      <c r="J68" s="47">
        <v>66</v>
      </c>
      <c r="K68" s="47">
        <v>70</v>
      </c>
    </row>
    <row r="69" spans="1:11" x14ac:dyDescent="0.25">
      <c r="A69" s="45" t="s">
        <v>216</v>
      </c>
      <c r="B69" s="45">
        <v>63</v>
      </c>
      <c r="C69" s="45">
        <v>25</v>
      </c>
      <c r="D69" s="49" t="s">
        <v>22</v>
      </c>
      <c r="E69" s="49">
        <v>13</v>
      </c>
      <c r="F69" s="49">
        <v>25</v>
      </c>
      <c r="G69" s="49">
        <v>35</v>
      </c>
      <c r="H69" s="49">
        <v>44</v>
      </c>
      <c r="I69" s="49">
        <v>49</v>
      </c>
      <c r="J69" s="49">
        <v>53</v>
      </c>
      <c r="K69" s="49" t="s">
        <v>22</v>
      </c>
    </row>
    <row r="70" spans="1:11" x14ac:dyDescent="0.25">
      <c r="A70" s="45" t="s">
        <v>217</v>
      </c>
      <c r="B70" s="45">
        <v>70</v>
      </c>
      <c r="C70" s="45">
        <v>35</v>
      </c>
      <c r="D70" s="49" t="s">
        <v>22</v>
      </c>
      <c r="E70" s="49">
        <v>27</v>
      </c>
      <c r="F70" s="49">
        <v>32</v>
      </c>
      <c r="G70" s="49">
        <v>36</v>
      </c>
      <c r="H70" s="49">
        <v>43</v>
      </c>
      <c r="I70" s="49">
        <v>38</v>
      </c>
      <c r="J70" s="49">
        <v>51</v>
      </c>
      <c r="K70" s="49" t="s">
        <v>22</v>
      </c>
    </row>
    <row r="71" spans="1:11" x14ac:dyDescent="0.25">
      <c r="A71" s="45" t="s">
        <v>218</v>
      </c>
      <c r="B71" s="45">
        <v>112</v>
      </c>
      <c r="C71" s="45">
        <v>34</v>
      </c>
      <c r="D71" s="49" t="s">
        <v>22</v>
      </c>
      <c r="E71" s="49">
        <v>27</v>
      </c>
      <c r="F71" s="49">
        <v>37</v>
      </c>
      <c r="G71" s="49">
        <v>45</v>
      </c>
      <c r="H71" s="49">
        <v>56</v>
      </c>
      <c r="I71" s="49">
        <v>56</v>
      </c>
      <c r="J71" s="49">
        <v>60</v>
      </c>
      <c r="K71" s="49" t="s">
        <v>22</v>
      </c>
    </row>
    <row r="72" spans="1:11" x14ac:dyDescent="0.25">
      <c r="A72" s="45" t="s">
        <v>219</v>
      </c>
      <c r="B72" s="45">
        <v>115</v>
      </c>
      <c r="C72" s="45">
        <v>40</v>
      </c>
      <c r="D72" s="49" t="s">
        <v>22</v>
      </c>
      <c r="E72" s="49">
        <v>35</v>
      </c>
      <c r="F72" s="49">
        <v>47</v>
      </c>
      <c r="G72" s="49">
        <v>53</v>
      </c>
      <c r="H72" s="49">
        <v>55</v>
      </c>
      <c r="I72" s="49">
        <v>50</v>
      </c>
      <c r="J72" s="49">
        <v>55</v>
      </c>
      <c r="K72" s="49" t="s">
        <v>22</v>
      </c>
    </row>
    <row r="73" spans="1:11" x14ac:dyDescent="0.2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x14ac:dyDescent="0.25">
      <c r="A74" s="64" t="s">
        <v>220</v>
      </c>
      <c r="B74" s="65"/>
      <c r="C74" s="65"/>
      <c r="D74" s="65"/>
      <c r="E74" s="65"/>
      <c r="F74" s="65"/>
      <c r="G74" s="65"/>
      <c r="H74" s="65"/>
      <c r="I74" s="65"/>
      <c r="J74" s="65"/>
      <c r="K74" s="66"/>
    </row>
    <row r="75" spans="1:11" ht="30" x14ac:dyDescent="0.25">
      <c r="A75" s="45" t="s">
        <v>221</v>
      </c>
      <c r="B75" s="45">
        <v>43</v>
      </c>
      <c r="C75" s="45">
        <v>9</v>
      </c>
      <c r="D75" s="49">
        <v>1</v>
      </c>
      <c r="E75" s="49">
        <v>12</v>
      </c>
      <c r="F75" s="49">
        <v>13</v>
      </c>
      <c r="G75" s="49">
        <v>14</v>
      </c>
      <c r="H75" s="49">
        <v>16</v>
      </c>
      <c r="I75" s="49">
        <v>18</v>
      </c>
      <c r="J75" s="49">
        <v>24</v>
      </c>
      <c r="K75" s="49">
        <v>26</v>
      </c>
    </row>
    <row r="76" spans="1:11" ht="30" x14ac:dyDescent="0.25">
      <c r="A76" s="44" t="s">
        <v>222</v>
      </c>
      <c r="B76" s="44">
        <v>43</v>
      </c>
      <c r="C76" s="44">
        <v>28</v>
      </c>
      <c r="D76" s="47">
        <v>13</v>
      </c>
      <c r="E76" s="47">
        <v>17</v>
      </c>
      <c r="F76" s="47">
        <v>21</v>
      </c>
      <c r="G76" s="47">
        <v>26</v>
      </c>
      <c r="H76" s="47">
        <v>29</v>
      </c>
      <c r="I76" s="47">
        <v>31</v>
      </c>
      <c r="J76" s="47">
        <v>34</v>
      </c>
      <c r="K76" s="47">
        <v>32</v>
      </c>
    </row>
    <row r="77" spans="1:11" ht="45" x14ac:dyDescent="0.25">
      <c r="A77" s="44" t="s">
        <v>223</v>
      </c>
      <c r="B77" s="44">
        <v>100</v>
      </c>
      <c r="C77" s="46" t="s">
        <v>22</v>
      </c>
      <c r="D77" s="47">
        <v>37</v>
      </c>
      <c r="E77" s="47">
        <v>36</v>
      </c>
      <c r="F77" s="47">
        <v>39</v>
      </c>
      <c r="G77" s="47">
        <v>44</v>
      </c>
      <c r="H77" s="47">
        <v>49</v>
      </c>
      <c r="I77" s="47">
        <v>54</v>
      </c>
      <c r="J77" s="47">
        <v>57</v>
      </c>
      <c r="K77" s="47">
        <v>60</v>
      </c>
    </row>
    <row r="78" spans="1:11" x14ac:dyDescent="0.25">
      <c r="A78" s="45" t="s">
        <v>224</v>
      </c>
      <c r="B78" s="45">
        <v>35</v>
      </c>
      <c r="C78" s="45">
        <v>16</v>
      </c>
      <c r="D78" s="49" t="s">
        <v>22</v>
      </c>
      <c r="E78" s="49">
        <v>26</v>
      </c>
      <c r="F78" s="49">
        <v>26</v>
      </c>
      <c r="G78" s="49">
        <v>28</v>
      </c>
      <c r="H78" s="49">
        <v>32</v>
      </c>
      <c r="I78" s="49">
        <v>32</v>
      </c>
      <c r="J78" s="49">
        <v>40</v>
      </c>
      <c r="K78" s="49" t="s">
        <v>22</v>
      </c>
    </row>
    <row r="79" spans="1:11" ht="30" x14ac:dyDescent="0.25">
      <c r="A79" s="45" t="s">
        <v>225</v>
      </c>
      <c r="B79" s="45">
        <v>44</v>
      </c>
      <c r="C79" s="45">
        <v>20</v>
      </c>
      <c r="D79" s="49" t="s">
        <v>22</v>
      </c>
      <c r="E79" s="49">
        <v>14</v>
      </c>
      <c r="F79" s="49">
        <v>18</v>
      </c>
      <c r="G79" s="49">
        <v>17</v>
      </c>
      <c r="H79" s="49">
        <v>23</v>
      </c>
      <c r="I79" s="49">
        <v>18</v>
      </c>
      <c r="J79" s="49">
        <v>19</v>
      </c>
      <c r="K79" s="49" t="s">
        <v>22</v>
      </c>
    </row>
    <row r="80" spans="1:11" x14ac:dyDescent="0.25">
      <c r="A80" s="45" t="s">
        <v>226</v>
      </c>
      <c r="B80" s="45">
        <v>44</v>
      </c>
      <c r="C80" s="45">
        <v>25</v>
      </c>
      <c r="D80" s="49" t="s">
        <v>22</v>
      </c>
      <c r="E80" s="49">
        <v>22</v>
      </c>
      <c r="F80" s="49">
        <v>26</v>
      </c>
      <c r="G80" s="49">
        <v>29</v>
      </c>
      <c r="H80" s="49">
        <v>26</v>
      </c>
      <c r="I80" s="49">
        <v>26</v>
      </c>
      <c r="J80" s="49">
        <v>32</v>
      </c>
      <c r="K80" s="49" t="s">
        <v>22</v>
      </c>
    </row>
    <row r="81" spans="1:11" ht="30" x14ac:dyDescent="0.25">
      <c r="A81" s="45" t="s">
        <v>227</v>
      </c>
      <c r="B81" s="45">
        <v>100</v>
      </c>
      <c r="C81" s="45">
        <v>94</v>
      </c>
      <c r="D81" s="49" t="s">
        <v>22</v>
      </c>
      <c r="E81" s="49">
        <v>43</v>
      </c>
      <c r="F81" s="49">
        <v>47</v>
      </c>
      <c r="G81" s="49">
        <v>51</v>
      </c>
      <c r="H81" s="49">
        <v>54</v>
      </c>
      <c r="I81" s="49">
        <v>52</v>
      </c>
      <c r="J81" s="49">
        <v>50</v>
      </c>
      <c r="K81" s="49" t="s">
        <v>22</v>
      </c>
    </row>
    <row r="82" spans="1:11" ht="30" x14ac:dyDescent="0.25">
      <c r="A82" s="45" t="s">
        <v>227</v>
      </c>
      <c r="B82" s="45">
        <v>180</v>
      </c>
      <c r="C82" s="45">
        <v>140</v>
      </c>
      <c r="D82" s="49" t="s">
        <v>22</v>
      </c>
      <c r="E82" s="49">
        <v>46</v>
      </c>
      <c r="F82" s="49">
        <v>51</v>
      </c>
      <c r="G82" s="49">
        <v>59</v>
      </c>
      <c r="H82" s="49">
        <v>62</v>
      </c>
      <c r="I82" s="49">
        <v>65</v>
      </c>
      <c r="J82" s="49">
        <v>62</v>
      </c>
      <c r="K82" s="49" t="s">
        <v>22</v>
      </c>
    </row>
    <row r="83" spans="1:11" ht="30" x14ac:dyDescent="0.25">
      <c r="A83" s="45" t="s">
        <v>227</v>
      </c>
      <c r="B83" s="45">
        <v>250</v>
      </c>
      <c r="C83" s="45">
        <v>181</v>
      </c>
      <c r="D83" s="49" t="s">
        <v>22</v>
      </c>
      <c r="E83" s="49">
        <v>48</v>
      </c>
      <c r="F83" s="49">
        <v>54</v>
      </c>
      <c r="G83" s="49">
        <v>62</v>
      </c>
      <c r="H83" s="49">
        <v>68</v>
      </c>
      <c r="I83" s="49">
        <v>66</v>
      </c>
      <c r="J83" s="49">
        <v>74</v>
      </c>
      <c r="K83" s="49" t="s">
        <v>22</v>
      </c>
    </row>
    <row r="84" spans="1:11" ht="60" x14ac:dyDescent="0.25">
      <c r="A84" s="44" t="s">
        <v>228</v>
      </c>
      <c r="B84" s="44">
        <v>270</v>
      </c>
      <c r="C84" s="44">
        <v>86</v>
      </c>
      <c r="D84" s="47" t="s">
        <v>22</v>
      </c>
      <c r="E84" s="47">
        <v>50</v>
      </c>
      <c r="F84" s="47">
        <v>56</v>
      </c>
      <c r="G84" s="47">
        <v>59</v>
      </c>
      <c r="H84" s="47">
        <v>67</v>
      </c>
      <c r="I84" s="47">
        <v>60</v>
      </c>
      <c r="J84" s="47">
        <v>70</v>
      </c>
      <c r="K84" s="47" t="s">
        <v>22</v>
      </c>
    </row>
    <row r="85" spans="1:11" x14ac:dyDescent="0.25">
      <c r="A85" s="44" t="s">
        <v>229</v>
      </c>
      <c r="B85" s="44">
        <v>54</v>
      </c>
      <c r="C85" s="44">
        <v>20</v>
      </c>
      <c r="D85" s="47" t="s">
        <v>22</v>
      </c>
      <c r="E85" s="47">
        <v>20</v>
      </c>
      <c r="F85" s="47">
        <v>25</v>
      </c>
      <c r="G85" s="47">
        <v>22</v>
      </c>
      <c r="H85" s="47">
        <v>27</v>
      </c>
      <c r="I85" s="47">
        <v>31</v>
      </c>
      <c r="J85" s="47">
        <v>35</v>
      </c>
      <c r="K85" s="47" t="s">
        <v>22</v>
      </c>
    </row>
    <row r="86" spans="1:11" x14ac:dyDescent="0.25">
      <c r="A86" s="44" t="s">
        <v>229</v>
      </c>
      <c r="B86" s="44">
        <v>66</v>
      </c>
      <c r="C86" s="44">
        <v>44</v>
      </c>
      <c r="D86" s="47" t="s">
        <v>22</v>
      </c>
      <c r="E86" s="47">
        <v>24</v>
      </c>
      <c r="F86" s="47">
        <v>26</v>
      </c>
      <c r="G86" s="47">
        <v>33</v>
      </c>
      <c r="H86" s="47">
        <v>38</v>
      </c>
      <c r="I86" s="47">
        <v>31</v>
      </c>
      <c r="J86" s="47">
        <v>46</v>
      </c>
      <c r="K86" s="47" t="s">
        <v>22</v>
      </c>
    </row>
    <row r="87" spans="1:11" x14ac:dyDescent="0.25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88" spans="1:11" x14ac:dyDescent="0.25">
      <c r="A88" s="64" t="s">
        <v>230</v>
      </c>
      <c r="B88" s="65"/>
      <c r="C88" s="65"/>
      <c r="D88" s="65"/>
      <c r="E88" s="65"/>
      <c r="F88" s="65"/>
      <c r="G88" s="65"/>
      <c r="H88" s="65"/>
      <c r="I88" s="65"/>
      <c r="J88" s="65"/>
      <c r="K88" s="66"/>
    </row>
    <row r="89" spans="1:11" x14ac:dyDescent="0.25">
      <c r="A89" s="44" t="s">
        <v>231</v>
      </c>
      <c r="B89" s="44">
        <v>100</v>
      </c>
      <c r="C89" s="44">
        <v>230</v>
      </c>
      <c r="D89" s="47">
        <v>32</v>
      </c>
      <c r="E89" s="47">
        <v>37</v>
      </c>
      <c r="F89" s="47">
        <v>36</v>
      </c>
      <c r="G89" s="47">
        <v>45</v>
      </c>
      <c r="H89" s="47">
        <v>52</v>
      </c>
      <c r="I89" s="47">
        <v>59</v>
      </c>
      <c r="J89" s="47">
        <v>62</v>
      </c>
      <c r="K89" s="47">
        <v>63</v>
      </c>
    </row>
    <row r="90" spans="1:11" x14ac:dyDescent="0.25">
      <c r="A90" s="44" t="s">
        <v>231</v>
      </c>
      <c r="B90" s="44">
        <v>200</v>
      </c>
      <c r="C90" s="44">
        <v>460</v>
      </c>
      <c r="D90" s="47">
        <v>36</v>
      </c>
      <c r="E90" s="47">
        <v>42</v>
      </c>
      <c r="F90" s="47">
        <v>41</v>
      </c>
      <c r="G90" s="47">
        <v>50</v>
      </c>
      <c r="H90" s="47">
        <v>57</v>
      </c>
      <c r="I90" s="47">
        <v>60</v>
      </c>
      <c r="J90" s="47">
        <v>65</v>
      </c>
      <c r="K90" s="47">
        <v>70</v>
      </c>
    </row>
    <row r="91" spans="1:11" x14ac:dyDescent="0.25">
      <c r="A91" s="45" t="s">
        <v>231</v>
      </c>
      <c r="B91" s="45">
        <v>300</v>
      </c>
      <c r="C91" s="45">
        <v>690</v>
      </c>
      <c r="D91" s="47">
        <v>37</v>
      </c>
      <c r="E91" s="47">
        <v>40</v>
      </c>
      <c r="F91" s="47">
        <v>45</v>
      </c>
      <c r="G91" s="47">
        <v>52</v>
      </c>
      <c r="H91" s="47">
        <v>59</v>
      </c>
      <c r="I91" s="47">
        <v>63</v>
      </c>
      <c r="J91" s="47">
        <v>67</v>
      </c>
      <c r="K91" s="47">
        <v>72</v>
      </c>
    </row>
    <row r="92" spans="1:11" x14ac:dyDescent="0.25">
      <c r="A92" s="44"/>
      <c r="B92" s="44"/>
      <c r="C92" s="44"/>
      <c r="D92" s="47"/>
      <c r="E92" s="47"/>
      <c r="F92" s="47"/>
      <c r="G92" s="47"/>
      <c r="H92" s="47"/>
      <c r="I92" s="47"/>
      <c r="J92" s="47"/>
      <c r="K92" s="47"/>
    </row>
    <row r="93" spans="1:11" x14ac:dyDescent="0.25">
      <c r="A93" s="44"/>
      <c r="B93" s="44"/>
      <c r="C93" s="44"/>
      <c r="D93" s="47"/>
      <c r="E93" s="47"/>
      <c r="F93" s="47"/>
      <c r="G93" s="47"/>
      <c r="H93" s="47"/>
      <c r="I93" s="47"/>
      <c r="J93" s="47"/>
      <c r="K93" s="47"/>
    </row>
    <row r="94" spans="1:11" x14ac:dyDescent="0.25">
      <c r="A94" s="44"/>
      <c r="B94" s="44"/>
      <c r="C94" s="44"/>
      <c r="D94" s="47"/>
      <c r="E94" s="47"/>
      <c r="F94" s="47"/>
      <c r="G94" s="47"/>
      <c r="H94" s="47"/>
      <c r="I94" s="47"/>
      <c r="J94" s="47"/>
      <c r="K94" s="47"/>
    </row>
    <row r="95" spans="1:11" x14ac:dyDescent="0.25">
      <c r="A95" s="44"/>
      <c r="B95" s="44"/>
      <c r="C95" s="44"/>
      <c r="D95" s="47"/>
      <c r="E95" s="47"/>
      <c r="F95" s="47"/>
      <c r="G95" s="47"/>
      <c r="H95" s="47"/>
      <c r="I95" s="47"/>
      <c r="J95" s="47"/>
      <c r="K95" s="47"/>
    </row>
    <row r="96" spans="1:11" x14ac:dyDescent="0.25">
      <c r="A96" s="44"/>
      <c r="B96" s="44"/>
      <c r="C96" s="44"/>
      <c r="D96" s="47"/>
      <c r="E96" s="47"/>
      <c r="F96" s="47"/>
      <c r="G96" s="47"/>
      <c r="H96" s="47"/>
      <c r="I96" s="47"/>
      <c r="J96" s="47"/>
      <c r="K96" s="47"/>
    </row>
    <row r="97" spans="1:11" x14ac:dyDescent="0.25">
      <c r="A97" s="45"/>
      <c r="B97" s="45"/>
      <c r="C97" s="45"/>
      <c r="D97" s="49"/>
      <c r="E97" s="49"/>
      <c r="F97" s="49"/>
      <c r="G97" s="49"/>
      <c r="H97" s="49"/>
      <c r="I97" s="49"/>
      <c r="J97" s="49"/>
      <c r="K97" s="49"/>
    </row>
    <row r="98" spans="1:11" x14ac:dyDescent="0.25">
      <c r="A98" s="45"/>
      <c r="B98" s="45"/>
      <c r="C98" s="45"/>
      <c r="D98" s="49"/>
      <c r="E98" s="49"/>
      <c r="F98" s="49"/>
      <c r="G98" s="49"/>
      <c r="H98" s="49"/>
      <c r="I98" s="49"/>
      <c r="J98" s="49"/>
      <c r="K98" s="49"/>
    </row>
    <row r="99" spans="1:11" x14ac:dyDescent="0.25">
      <c r="A99" s="45"/>
      <c r="B99" s="45"/>
      <c r="C99" s="45"/>
      <c r="D99" s="49"/>
      <c r="E99" s="49"/>
      <c r="F99" s="49"/>
      <c r="G99" s="49"/>
      <c r="H99" s="49"/>
      <c r="I99" s="49"/>
      <c r="J99" s="49"/>
      <c r="K99" s="49"/>
    </row>
    <row r="100" spans="1:11" x14ac:dyDescent="0.25">
      <c r="A100" s="45"/>
      <c r="B100" s="45"/>
      <c r="C100" s="45"/>
      <c r="D100" s="49"/>
      <c r="E100" s="49"/>
      <c r="F100" s="49"/>
      <c r="G100" s="49"/>
      <c r="H100" s="49"/>
      <c r="I100" s="49"/>
      <c r="J100" s="49"/>
      <c r="K100" s="49"/>
    </row>
    <row r="101" spans="1:11" x14ac:dyDescent="0.25">
      <c r="A101" s="45"/>
      <c r="B101" s="45"/>
      <c r="C101" s="45"/>
      <c r="D101" s="49"/>
      <c r="E101" s="49"/>
      <c r="F101" s="49"/>
      <c r="G101" s="49"/>
      <c r="H101" s="49"/>
      <c r="I101" s="49"/>
      <c r="J101" s="49"/>
      <c r="K101" s="49"/>
    </row>
    <row r="102" spans="1:11" x14ac:dyDescent="0.25">
      <c r="A102" s="45"/>
      <c r="B102" s="45"/>
      <c r="C102" s="45"/>
      <c r="D102" s="49"/>
      <c r="E102" s="49"/>
      <c r="F102" s="49"/>
      <c r="G102" s="49"/>
      <c r="H102" s="49"/>
      <c r="I102" s="49"/>
      <c r="J102" s="49"/>
      <c r="K102" s="49"/>
    </row>
    <row r="103" spans="1:11" x14ac:dyDescent="0.25">
      <c r="A103" s="45"/>
      <c r="B103" s="45"/>
      <c r="C103" s="45"/>
      <c r="D103" s="49"/>
      <c r="E103" s="49"/>
      <c r="F103" s="49"/>
      <c r="G103" s="49"/>
      <c r="H103" s="49"/>
      <c r="I103" s="49"/>
      <c r="J103" s="49"/>
      <c r="K103" s="49"/>
    </row>
    <row r="104" spans="1:11" x14ac:dyDescent="0.25">
      <c r="A104" s="45"/>
      <c r="B104" s="45"/>
      <c r="C104" s="45"/>
      <c r="D104" s="49"/>
      <c r="E104" s="49"/>
      <c r="F104" s="49"/>
      <c r="G104" s="49"/>
      <c r="H104" s="49"/>
      <c r="I104" s="49"/>
      <c r="J104" s="49"/>
      <c r="K104" s="49"/>
    </row>
    <row r="105" spans="1:11" x14ac:dyDescent="0.25">
      <c r="A105" s="45"/>
      <c r="B105" s="45"/>
      <c r="C105" s="45"/>
      <c r="D105" s="49"/>
      <c r="E105" s="49"/>
      <c r="F105" s="49"/>
      <c r="G105" s="49"/>
      <c r="H105" s="49"/>
      <c r="I105" s="49"/>
      <c r="J105" s="49"/>
      <c r="K105" s="49"/>
    </row>
    <row r="106" spans="1:11" x14ac:dyDescent="0.25">
      <c r="A106" s="45"/>
      <c r="B106" s="45"/>
      <c r="C106" s="45"/>
      <c r="D106" s="49"/>
      <c r="E106" s="49"/>
      <c r="F106" s="49"/>
      <c r="G106" s="49"/>
      <c r="H106" s="49"/>
      <c r="I106" s="49"/>
      <c r="J106" s="49"/>
      <c r="K106" s="49"/>
    </row>
    <row r="107" spans="1:11" x14ac:dyDescent="0.25">
      <c r="A107" s="45"/>
      <c r="B107" s="45"/>
      <c r="C107" s="45"/>
      <c r="D107" s="49"/>
      <c r="E107" s="49"/>
      <c r="F107" s="49"/>
      <c r="G107" s="49"/>
      <c r="H107" s="49"/>
      <c r="I107" s="49"/>
      <c r="J107" s="49"/>
      <c r="K107" s="49"/>
    </row>
    <row r="108" spans="1:11" x14ac:dyDescent="0.25">
      <c r="A108" s="45"/>
      <c r="B108" s="45"/>
      <c r="C108" s="45"/>
      <c r="D108" s="49"/>
      <c r="E108" s="49"/>
      <c r="F108" s="49"/>
      <c r="G108" s="49"/>
      <c r="H108" s="49"/>
      <c r="I108" s="49"/>
      <c r="J108" s="49"/>
      <c r="K108" s="49"/>
    </row>
  </sheetData>
  <mergeCells count="14">
    <mergeCell ref="A4:K4"/>
    <mergeCell ref="A2:A3"/>
    <mergeCell ref="B2:B3"/>
    <mergeCell ref="C2:C3"/>
    <mergeCell ref="A1:K1"/>
    <mergeCell ref="D2:K2"/>
    <mergeCell ref="A88:K88"/>
    <mergeCell ref="A27:K27"/>
    <mergeCell ref="A34:K34"/>
    <mergeCell ref="A46:K46"/>
    <mergeCell ref="A50:K50"/>
    <mergeCell ref="A54:K54"/>
    <mergeCell ref="A62:K62"/>
    <mergeCell ref="A74:K7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788D-16BE-42E2-B184-FA4E9FFDF9CA}">
  <dimension ref="A1:L29"/>
  <sheetViews>
    <sheetView tabSelected="1" topLeftCell="A10" workbookViewId="0">
      <selection activeCell="L23" sqref="L23"/>
    </sheetView>
  </sheetViews>
  <sheetFormatPr defaultRowHeight="15" x14ac:dyDescent="0.25"/>
  <cols>
    <col min="1" max="1" width="1.85546875" customWidth="1"/>
    <col min="2" max="2" width="11.85546875" customWidth="1"/>
    <col min="3" max="3" width="17.7109375" customWidth="1"/>
    <col min="4" max="4" width="40.7109375" customWidth="1"/>
    <col min="5" max="5" width="11.28515625" customWidth="1"/>
    <col min="6" max="10" width="11.42578125" customWidth="1"/>
    <col min="12" max="12" width="24.5703125" customWidth="1"/>
  </cols>
  <sheetData>
    <row r="1" spans="2:12" ht="15.75" customHeight="1" x14ac:dyDescent="0.25"/>
    <row r="2" spans="2:12" ht="14.25" customHeight="1" x14ac:dyDescent="0.25">
      <c r="L2" s="34"/>
    </row>
    <row r="3" spans="2:12" ht="16.5" thickBot="1" x14ac:dyDescent="0.3">
      <c r="D3" s="32" t="s">
        <v>1</v>
      </c>
      <c r="E3" s="33">
        <v>125</v>
      </c>
      <c r="F3" s="33">
        <v>250</v>
      </c>
      <c r="G3" s="33">
        <v>500</v>
      </c>
      <c r="H3" s="33">
        <v>1000</v>
      </c>
      <c r="I3" s="33">
        <v>2000</v>
      </c>
      <c r="J3" s="33">
        <v>4000</v>
      </c>
    </row>
    <row r="4" spans="2:12" ht="32.25" thickBot="1" x14ac:dyDescent="0.3">
      <c r="C4" s="24" t="s">
        <v>157</v>
      </c>
      <c r="D4" s="32" t="s">
        <v>163</v>
      </c>
      <c r="E4" s="35"/>
      <c r="F4" s="35"/>
      <c r="G4" s="35"/>
      <c r="H4" s="35"/>
      <c r="I4" s="35"/>
      <c r="J4" s="35"/>
      <c r="L4" s="21" t="s">
        <v>96</v>
      </c>
    </row>
    <row r="6" spans="2:12" ht="32.25" customHeight="1" x14ac:dyDescent="0.25">
      <c r="B6" s="32" t="s">
        <v>133</v>
      </c>
      <c r="C6" s="32" t="s">
        <v>139</v>
      </c>
      <c r="D6" s="32" t="s">
        <v>151</v>
      </c>
      <c r="E6" s="16"/>
      <c r="F6" s="16"/>
      <c r="G6" s="16"/>
      <c r="H6" s="16"/>
      <c r="I6" s="16"/>
      <c r="J6" s="16"/>
    </row>
    <row r="7" spans="2:12" x14ac:dyDescent="0.25">
      <c r="B7" s="4" t="s">
        <v>134</v>
      </c>
      <c r="C7" s="19"/>
      <c r="D7" s="4" t="s">
        <v>145</v>
      </c>
      <c r="E7" s="20"/>
      <c r="F7" s="20"/>
      <c r="G7" s="20"/>
      <c r="H7" s="20"/>
      <c r="I7" s="20"/>
      <c r="J7" s="20"/>
    </row>
    <row r="8" spans="2:12" x14ac:dyDescent="0.25">
      <c r="B8" s="4" t="s">
        <v>135</v>
      </c>
      <c r="C8" s="19"/>
      <c r="D8" s="4" t="s">
        <v>149</v>
      </c>
      <c r="E8" s="20"/>
      <c r="F8" s="20"/>
      <c r="G8" s="20"/>
      <c r="H8" s="20"/>
      <c r="I8" s="20"/>
      <c r="J8" s="20"/>
    </row>
    <row r="9" spans="2:12" x14ac:dyDescent="0.25">
      <c r="B9" s="4" t="s">
        <v>136</v>
      </c>
      <c r="C9" s="19"/>
      <c r="D9" s="4" t="s">
        <v>148</v>
      </c>
      <c r="E9" s="20"/>
      <c r="F9" s="20"/>
      <c r="G9" s="20"/>
      <c r="H9" s="20"/>
      <c r="I9" s="20"/>
      <c r="J9" s="20"/>
    </row>
    <row r="10" spans="2:12" x14ac:dyDescent="0.25">
      <c r="B10" s="4" t="s">
        <v>137</v>
      </c>
      <c r="C10" s="19"/>
      <c r="D10" s="4" t="s">
        <v>147</v>
      </c>
      <c r="E10" s="20"/>
      <c r="F10" s="20"/>
      <c r="G10" s="20"/>
      <c r="H10" s="20"/>
      <c r="I10" s="20"/>
      <c r="J10" s="20"/>
    </row>
    <row r="11" spans="2:12" x14ac:dyDescent="0.25">
      <c r="B11" s="4" t="s">
        <v>138</v>
      </c>
      <c r="C11" s="19"/>
      <c r="D11" s="4" t="s">
        <v>146</v>
      </c>
      <c r="E11" s="20"/>
      <c r="F11" s="20"/>
      <c r="G11" s="20"/>
      <c r="H11" s="20"/>
      <c r="I11" s="20"/>
      <c r="J11" s="20"/>
    </row>
    <row r="12" spans="2:12" x14ac:dyDescent="0.25">
      <c r="B12" s="4" t="s">
        <v>75</v>
      </c>
      <c r="C12" s="19"/>
      <c r="D12" s="4" t="s">
        <v>75</v>
      </c>
      <c r="E12" s="20"/>
      <c r="F12" s="20"/>
      <c r="G12" s="20"/>
      <c r="H12" s="20"/>
      <c r="I12" s="20"/>
      <c r="J12" s="20"/>
    </row>
    <row r="13" spans="2:12" ht="36" customHeight="1" x14ac:dyDescent="0.25">
      <c r="B13" s="32" t="s">
        <v>144</v>
      </c>
      <c r="C13" s="33">
        <f>SUM(C7:C12)</f>
        <v>0</v>
      </c>
      <c r="D13" s="31" t="s">
        <v>162</v>
      </c>
      <c r="E13" s="16"/>
      <c r="F13" s="16"/>
      <c r="G13" s="16"/>
      <c r="H13" s="16"/>
      <c r="I13" s="16"/>
      <c r="J13" s="16"/>
    </row>
    <row r="14" spans="2:12" ht="15" customHeight="1" x14ac:dyDescent="0.25">
      <c r="D14" s="10" t="s">
        <v>152</v>
      </c>
      <c r="E14" s="37">
        <f>10^(-E7/10)</f>
        <v>1</v>
      </c>
      <c r="F14" s="37">
        <f>10^(-F7/10)</f>
        <v>1</v>
      </c>
      <c r="G14" s="37">
        <f t="shared" ref="G14:J14" si="0">10^(-G7/10)</f>
        <v>1</v>
      </c>
      <c r="H14" s="37">
        <f t="shared" si="0"/>
        <v>1</v>
      </c>
      <c r="I14" s="37">
        <f t="shared" si="0"/>
        <v>1</v>
      </c>
      <c r="J14" s="37">
        <f t="shared" si="0"/>
        <v>1</v>
      </c>
    </row>
    <row r="15" spans="2:12" ht="15.75" x14ac:dyDescent="0.25">
      <c r="D15" s="10" t="s">
        <v>156</v>
      </c>
      <c r="E15" s="37">
        <f>10^(-E8/10)</f>
        <v>1</v>
      </c>
      <c r="F15" s="37">
        <f t="shared" ref="F15:J15" si="1">10^(-F8/10)</f>
        <v>1</v>
      </c>
      <c r="G15" s="37">
        <f t="shared" si="1"/>
        <v>1</v>
      </c>
      <c r="H15" s="37">
        <f t="shared" si="1"/>
        <v>1</v>
      </c>
      <c r="I15" s="37">
        <f t="shared" si="1"/>
        <v>1</v>
      </c>
      <c r="J15" s="37">
        <f t="shared" si="1"/>
        <v>1</v>
      </c>
    </row>
    <row r="16" spans="2:12" ht="15.75" x14ac:dyDescent="0.25">
      <c r="D16" s="10" t="s">
        <v>155</v>
      </c>
      <c r="E16" s="37">
        <f t="shared" ref="E16:J19" si="2">10^(-E9/10)</f>
        <v>1</v>
      </c>
      <c r="F16" s="37">
        <f t="shared" si="2"/>
        <v>1</v>
      </c>
      <c r="G16" s="37">
        <f t="shared" si="2"/>
        <v>1</v>
      </c>
      <c r="H16" s="37">
        <f t="shared" si="2"/>
        <v>1</v>
      </c>
      <c r="I16" s="37">
        <f t="shared" si="2"/>
        <v>1</v>
      </c>
      <c r="J16" s="37">
        <f t="shared" si="2"/>
        <v>1</v>
      </c>
    </row>
    <row r="17" spans="1:10" ht="15.75" x14ac:dyDescent="0.25">
      <c r="D17" s="10" t="s">
        <v>154</v>
      </c>
      <c r="E17" s="37">
        <f t="shared" si="2"/>
        <v>1</v>
      </c>
      <c r="F17" s="37">
        <f t="shared" si="2"/>
        <v>1</v>
      </c>
      <c r="G17" s="37">
        <f t="shared" si="2"/>
        <v>1</v>
      </c>
      <c r="H17" s="37">
        <f t="shared" si="2"/>
        <v>1</v>
      </c>
      <c r="I17" s="37">
        <f t="shared" si="2"/>
        <v>1</v>
      </c>
      <c r="J17" s="37">
        <f t="shared" si="2"/>
        <v>1</v>
      </c>
    </row>
    <row r="18" spans="1:10" ht="15.75" x14ac:dyDescent="0.25">
      <c r="D18" s="10" t="s">
        <v>153</v>
      </c>
      <c r="E18" s="37">
        <f t="shared" si="2"/>
        <v>1</v>
      </c>
      <c r="F18" s="37">
        <f t="shared" si="2"/>
        <v>1</v>
      </c>
      <c r="G18" s="37">
        <f t="shared" si="2"/>
        <v>1</v>
      </c>
      <c r="H18" s="37">
        <f t="shared" si="2"/>
        <v>1</v>
      </c>
      <c r="I18" s="37">
        <f t="shared" si="2"/>
        <v>1</v>
      </c>
      <c r="J18" s="37">
        <f t="shared" si="2"/>
        <v>1</v>
      </c>
    </row>
    <row r="19" spans="1:10" x14ac:dyDescent="0.25">
      <c r="D19" s="13" t="s">
        <v>75</v>
      </c>
      <c r="E19" s="37">
        <f t="shared" si="2"/>
        <v>1</v>
      </c>
      <c r="F19" s="37">
        <f t="shared" si="2"/>
        <v>1</v>
      </c>
      <c r="G19" s="37">
        <f t="shared" si="2"/>
        <v>1</v>
      </c>
      <c r="H19" s="37">
        <f t="shared" si="2"/>
        <v>1</v>
      </c>
      <c r="I19" s="37">
        <f t="shared" si="2"/>
        <v>1</v>
      </c>
      <c r="J19" s="37">
        <f t="shared" si="2"/>
        <v>1</v>
      </c>
    </row>
    <row r="20" spans="1:10" ht="15.75" x14ac:dyDescent="0.25">
      <c r="D20" s="31" t="s">
        <v>150</v>
      </c>
      <c r="E20" s="38">
        <f t="shared" ref="E20:J20" si="3">E14*$C$7+E15*$C$8+E16*$C$9+E17*$C$10+E18*$C$11+E19*$C$12</f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3"/>
        <v>0</v>
      </c>
      <c r="J20" s="38">
        <f t="shared" si="3"/>
        <v>0</v>
      </c>
    </row>
    <row r="21" spans="1:10" ht="15.75" x14ac:dyDescent="0.25">
      <c r="A21" s="36" t="s">
        <v>140</v>
      </c>
      <c r="D21" s="31" t="s">
        <v>141</v>
      </c>
      <c r="E21" s="38" t="e">
        <f>E20/$C$13</f>
        <v>#DIV/0!</v>
      </c>
      <c r="F21" s="38" t="e">
        <f t="shared" ref="F21:J21" si="4">F20/$C$13</f>
        <v>#DIV/0!</v>
      </c>
      <c r="G21" s="38" t="e">
        <f t="shared" si="4"/>
        <v>#DIV/0!</v>
      </c>
      <c r="H21" s="38" t="e">
        <f t="shared" si="4"/>
        <v>#DIV/0!</v>
      </c>
      <c r="I21" s="38" t="e">
        <f t="shared" si="4"/>
        <v>#DIV/0!</v>
      </c>
      <c r="J21" s="38" t="e">
        <f t="shared" si="4"/>
        <v>#DIV/0!</v>
      </c>
    </row>
    <row r="22" spans="1:10" ht="18.75" x14ac:dyDescent="0.3">
      <c r="D22" s="24" t="s">
        <v>142</v>
      </c>
      <c r="E22" s="39" t="e">
        <f>10*LOG10(1/E21)</f>
        <v>#DIV/0!</v>
      </c>
      <c r="F22" s="39" t="e">
        <f t="shared" ref="F22:J22" si="5">10*LOG10(1/F21)</f>
        <v>#DIV/0!</v>
      </c>
      <c r="G22" s="39" t="e">
        <f t="shared" si="5"/>
        <v>#DIV/0!</v>
      </c>
      <c r="H22" s="39" t="e">
        <f t="shared" si="5"/>
        <v>#DIV/0!</v>
      </c>
      <c r="I22" s="39" t="e">
        <f t="shared" si="5"/>
        <v>#DIV/0!</v>
      </c>
      <c r="J22" s="39" t="e">
        <f t="shared" si="5"/>
        <v>#DIV/0!</v>
      </c>
    </row>
    <row r="23" spans="1:10" ht="37.5" x14ac:dyDescent="0.25">
      <c r="C23" s="24" t="s">
        <v>158</v>
      </c>
      <c r="D23" s="24" t="s">
        <v>164</v>
      </c>
      <c r="E23" s="43" t="e">
        <f t="shared" ref="E23:J23" si="6">E4-E22</f>
        <v>#DIV/0!</v>
      </c>
      <c r="F23" s="43" t="e">
        <f t="shared" si="6"/>
        <v>#DIV/0!</v>
      </c>
      <c r="G23" s="43" t="e">
        <f t="shared" si="6"/>
        <v>#DIV/0!</v>
      </c>
      <c r="H23" s="43" t="e">
        <f t="shared" si="6"/>
        <v>#DIV/0!</v>
      </c>
      <c r="I23" s="43" t="e">
        <f t="shared" si="6"/>
        <v>#DIV/0!</v>
      </c>
      <c r="J23" s="43" t="e">
        <f t="shared" si="6"/>
        <v>#DIV/0!</v>
      </c>
    </row>
    <row r="24" spans="1:10" ht="23.25" customHeight="1" x14ac:dyDescent="0.25">
      <c r="E24" s="36"/>
      <c r="F24" s="36"/>
      <c r="G24" s="36"/>
      <c r="H24" s="36"/>
      <c r="I24" s="36"/>
      <c r="J24" s="36"/>
    </row>
    <row r="25" spans="1:10" x14ac:dyDescent="0.25">
      <c r="D25" t="s">
        <v>159</v>
      </c>
      <c r="E25" s="36"/>
      <c r="F25" s="36"/>
      <c r="G25" s="36"/>
      <c r="H25" s="36"/>
      <c r="I25" s="36"/>
      <c r="J25" s="36"/>
    </row>
    <row r="26" spans="1:10" ht="18.75" x14ac:dyDescent="0.3">
      <c r="D26" s="24" t="s">
        <v>157</v>
      </c>
      <c r="E26" s="40">
        <f t="shared" ref="E26:J26" si="7">E4</f>
        <v>0</v>
      </c>
      <c r="F26" s="40">
        <f t="shared" si="7"/>
        <v>0</v>
      </c>
      <c r="G26" s="40">
        <f t="shared" si="7"/>
        <v>0</v>
      </c>
      <c r="H26" s="40">
        <f t="shared" si="7"/>
        <v>0</v>
      </c>
      <c r="I26" s="40">
        <f t="shared" si="7"/>
        <v>0</v>
      </c>
      <c r="J26" s="40">
        <f t="shared" si="7"/>
        <v>0</v>
      </c>
    </row>
    <row r="27" spans="1:10" ht="18.75" x14ac:dyDescent="0.3">
      <c r="D27" s="24" t="s">
        <v>158</v>
      </c>
      <c r="E27" s="40" t="e">
        <f>E23</f>
        <v>#DIV/0!</v>
      </c>
      <c r="F27" s="40" t="e">
        <f t="shared" ref="F27:J27" si="8">F23</f>
        <v>#DIV/0!</v>
      </c>
      <c r="G27" s="40" t="e">
        <f t="shared" si="8"/>
        <v>#DIV/0!</v>
      </c>
      <c r="H27" s="40" t="e">
        <f t="shared" si="8"/>
        <v>#DIV/0!</v>
      </c>
      <c r="I27" s="40" t="e">
        <f t="shared" si="8"/>
        <v>#DIV/0!</v>
      </c>
      <c r="J27" s="40" t="e">
        <f t="shared" si="8"/>
        <v>#DIV/0!</v>
      </c>
    </row>
    <row r="28" spans="1:10" ht="18.75" x14ac:dyDescent="0.3">
      <c r="D28" s="24" t="s">
        <v>160</v>
      </c>
      <c r="E28" s="41" t="e">
        <f>'Cálculo do TR'!E26</f>
        <v>#DIV/0!</v>
      </c>
      <c r="F28" s="41" t="e">
        <f>'Cálculo do TR'!F26</f>
        <v>#DIV/0!</v>
      </c>
      <c r="G28" s="41" t="e">
        <f>'Cálculo do TR'!G26</f>
        <v>#DIV/0!</v>
      </c>
      <c r="H28" s="41" t="e">
        <f>'Cálculo do TR'!H26</f>
        <v>#DIV/0!</v>
      </c>
      <c r="I28" s="41" t="e">
        <f>'Cálculo do TR'!I26</f>
        <v>#DIV/0!</v>
      </c>
      <c r="J28" s="41" t="e">
        <f>'Cálculo do TR'!J26</f>
        <v>#DIV/0!</v>
      </c>
    </row>
    <row r="29" spans="1:10" ht="18.75" x14ac:dyDescent="0.3">
      <c r="D29" s="24" t="s">
        <v>161</v>
      </c>
      <c r="E29" s="42" t="e">
        <f>E26-E27+10*LOG10(E28/0.5)</f>
        <v>#DIV/0!</v>
      </c>
      <c r="F29" s="42" t="e">
        <f>F26-F27+10*LOG10(F28/0.5)</f>
        <v>#DIV/0!</v>
      </c>
      <c r="G29" s="42" t="e">
        <f t="shared" ref="F29:J30" si="9">G26-G27+10*LOG10(G28/0.5)</f>
        <v>#DIV/0!</v>
      </c>
      <c r="H29" s="42" t="e">
        <f t="shared" si="9"/>
        <v>#DIV/0!</v>
      </c>
      <c r="I29" s="42" t="e">
        <f t="shared" si="9"/>
        <v>#DIV/0!</v>
      </c>
      <c r="J29" s="42" t="e">
        <f t="shared" si="9"/>
        <v>#DIV/0!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Coeficientes de Absorção Sonora</vt:lpstr>
      <vt:lpstr>Cálculo do TR</vt:lpstr>
      <vt:lpstr>Isolamento Sonoro</vt:lpstr>
      <vt:lpstr>Cálculo do isolamento global</vt:lpstr>
      <vt:lpstr>Gráfico 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Ranny Michalski</dc:creator>
  <cp:lastModifiedBy>Ranny Michalski</cp:lastModifiedBy>
  <cp:lastPrinted>2018-09-24T03:40:59Z</cp:lastPrinted>
  <dcterms:created xsi:type="dcterms:W3CDTF">2018-09-22T12:14:54Z</dcterms:created>
  <dcterms:modified xsi:type="dcterms:W3CDTF">2018-10-29T02:25:39Z</dcterms:modified>
</cp:coreProperties>
</file>