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firstSheet="3" activeTab="3"/>
  </bookViews>
  <sheets>
    <sheet name="dados vendas" sheetId="1" r:id="rId1"/>
    <sheet name="Orçamento de venda-caixa" sheetId="2" r:id="rId2"/>
    <sheet name="ORÇAMENTO PROUDCAO" sheetId="3" r:id="rId3"/>
    <sheet name="ORÇAMENTO COMPRACUSTOS MP e MOD" sheetId="4" r:id="rId4"/>
  </sheets>
  <definedNames/>
  <calcPr fullCalcOnLoad="1"/>
</workbook>
</file>

<file path=xl/sharedStrings.xml><?xml version="1.0" encoding="utf-8"?>
<sst xmlns="http://schemas.openxmlformats.org/spreadsheetml/2006/main" count="251" uniqueCount="80">
  <si>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</si>
  <si>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</si>
  <si>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</si>
  <si>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</si>
  <si>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</si>
  <si>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</si>
  <si>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</si>
  <si>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</si>
  <si>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</si>
  <si>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</si>
  <si>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</si>
  <si>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</si>
  <si>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Qte</t>
  </si>
  <si>
    <t>Quantidade</t>
  </si>
  <si>
    <t>Produto A</t>
  </si>
  <si>
    <t>Região Norte</t>
  </si>
  <si>
    <t>Região Sul</t>
  </si>
  <si>
    <t>Região Centro</t>
  </si>
  <si>
    <t>Total</t>
  </si>
  <si>
    <t>Produto B</t>
  </si>
  <si>
    <t>Produto C</t>
  </si>
  <si>
    <t>jan/mar</t>
  </si>
  <si>
    <t>abril/jun</t>
  </si>
  <si>
    <t>jul/set</t>
  </si>
  <si>
    <t>out/dez</t>
  </si>
  <si>
    <t>+5%</t>
  </si>
  <si>
    <t>-2%</t>
  </si>
  <si>
    <t>+7%</t>
  </si>
  <si>
    <t>Preço final ano ant</t>
  </si>
  <si>
    <t>-5%</t>
  </si>
  <si>
    <t>+3%</t>
  </si>
  <si>
    <t>+4%</t>
  </si>
  <si>
    <t>-3%</t>
  </si>
  <si>
    <t>+2%</t>
  </si>
  <si>
    <t>A VISTA</t>
  </si>
  <si>
    <t>A vista</t>
  </si>
  <si>
    <t>30 dias</t>
  </si>
  <si>
    <t>60 dias</t>
  </si>
  <si>
    <t>Preco unit</t>
  </si>
  <si>
    <t>Receita total</t>
  </si>
  <si>
    <t>setembro</t>
  </si>
  <si>
    <t>outubto</t>
  </si>
  <si>
    <t>Caixa</t>
  </si>
  <si>
    <t>Caixa projet</t>
  </si>
  <si>
    <t>Caixa com perd</t>
  </si>
  <si>
    <t>total do mês</t>
  </si>
  <si>
    <t>total de unidades</t>
  </si>
  <si>
    <t>Variação de preço de venda</t>
  </si>
  <si>
    <t>Constante</t>
  </si>
  <si>
    <t>&lt;- custo unitario em estoque</t>
  </si>
  <si>
    <t>EI</t>
  </si>
  <si>
    <t>Demanda</t>
  </si>
  <si>
    <t>Produção</t>
  </si>
  <si>
    <t>EF</t>
  </si>
  <si>
    <t>Periodo (marco/julho)</t>
  </si>
  <si>
    <t>PRODUCAO CONFORME A Demanda</t>
  </si>
  <si>
    <t>CUSTOS DIRETOS</t>
  </si>
  <si>
    <t>Producao de A</t>
  </si>
  <si>
    <t>dados</t>
  </si>
  <si>
    <t>2 unidades de MP A</t>
  </si>
  <si>
    <t>3 Unidades de MP B</t>
  </si>
  <si>
    <t>contratos de LP</t>
  </si>
  <si>
    <t>10 kw ENERGIA</t>
  </si>
  <si>
    <t>0,15 horas de MOD</t>
  </si>
  <si>
    <t>Cotação dolar</t>
  </si>
  <si>
    <t>Variação dolar</t>
  </si>
  <si>
    <t>Producao de B</t>
  </si>
  <si>
    <t>3 unidades de MP A</t>
  </si>
  <si>
    <t>4 Unidades de MP B</t>
  </si>
  <si>
    <t>9 kw ENERGIA</t>
  </si>
  <si>
    <t>0,3 horas de MOD</t>
  </si>
  <si>
    <t>Custo Total</t>
  </si>
  <si>
    <t>Custo Unitario</t>
  </si>
  <si>
    <t>Producao de C</t>
  </si>
  <si>
    <t>1 unidades de MP A</t>
  </si>
  <si>
    <t>2 Unidades de MP B</t>
  </si>
  <si>
    <t>0,1 horas de MOD</t>
  </si>
  <si>
    <t>Inadimplência média esperada</t>
  </si>
  <si>
    <t>Custos</t>
  </si>
  <si>
    <t>por unidade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</si>
</sst>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_(* #,##0.000_);_(* \(#,##0.000\);_(* &quot;-&quot;??_);_(@_)"/>
    <numFmt numFmtId="180" formatCode="[$USD]\ #,##0.00_);\([$USD]\ #,##0.00\)"/>
    <numFmt numFmtId="181" formatCode="_(* #,##0.0_);_(* \(#,##0.0\);_(* &quot;-&quot;??_);_(@_)"/>
    <numFmt numFmtId="182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6" fontId="0" fillId="0" borderId="10" xfId="45" applyFont="1" applyBorder="1" applyAlignment="1">
      <alignment/>
    </xf>
    <xf numFmtId="176" fontId="0" fillId="0" borderId="10" xfId="4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9" fontId="0" fillId="0" borderId="12" xfId="0" applyNumberForma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49" applyFont="1" applyBorder="1" applyAlignment="1" quotePrefix="1">
      <alignment horizontal="center"/>
    </xf>
    <xf numFmtId="9" fontId="0" fillId="0" borderId="12" xfId="49" applyFont="1" applyBorder="1" applyAlignment="1">
      <alignment horizontal="center"/>
    </xf>
    <xf numFmtId="9" fontId="0" fillId="0" borderId="13" xfId="49" applyFont="1" applyBorder="1" applyAlignment="1">
      <alignment horizontal="center"/>
    </xf>
    <xf numFmtId="9" fontId="0" fillId="0" borderId="0" xfId="49" applyFont="1" applyAlignment="1">
      <alignment horizontal="center"/>
    </xf>
    <xf numFmtId="9" fontId="0" fillId="0" borderId="11" xfId="49" applyFont="1" applyBorder="1" applyAlignment="1">
      <alignment horizontal="center"/>
    </xf>
    <xf numFmtId="178" fontId="0" fillId="0" borderId="11" xfId="49" applyNumberFormat="1" applyFont="1" applyBorder="1" applyAlignment="1">
      <alignment horizontal="center"/>
    </xf>
    <xf numFmtId="178" fontId="0" fillId="0" borderId="12" xfId="49" applyNumberFormat="1" applyFont="1" applyBorder="1" applyAlignment="1" quotePrefix="1">
      <alignment horizontal="center"/>
    </xf>
    <xf numFmtId="178" fontId="0" fillId="0" borderId="12" xfId="49" applyNumberFormat="1" applyFont="1" applyBorder="1" applyAlignment="1">
      <alignment horizontal="center"/>
    </xf>
    <xf numFmtId="178" fontId="0" fillId="0" borderId="13" xfId="49" applyNumberFormat="1" applyFont="1" applyBorder="1" applyAlignment="1">
      <alignment horizontal="center"/>
    </xf>
    <xf numFmtId="176" fontId="0" fillId="0" borderId="0" xfId="45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49" applyNumberFormat="1" applyFont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10" xfId="45" applyNumberFormat="1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10" xfId="45" applyFont="1" applyBorder="1" applyAlignment="1">
      <alignment/>
    </xf>
    <xf numFmtId="0" fontId="0" fillId="0" borderId="0" xfId="0" applyBorder="1" applyAlignment="1">
      <alignment/>
    </xf>
    <xf numFmtId="176" fontId="0" fillId="0" borderId="0" xfId="45" applyFont="1" applyBorder="1" applyAlignment="1">
      <alignment/>
    </xf>
    <xf numFmtId="176" fontId="0" fillId="0" borderId="0" xfId="45" applyFont="1" applyBorder="1" applyAlignment="1">
      <alignment/>
    </xf>
    <xf numFmtId="176" fontId="0" fillId="33" borderId="0" xfId="45" applyFont="1" applyFill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0" xfId="45" applyNumberFormat="1" applyFont="1" applyBorder="1" applyAlignment="1">
      <alignment/>
    </xf>
    <xf numFmtId="0" fontId="0" fillId="0" borderId="10" xfId="0" applyFont="1" applyBorder="1" applyAlignment="1">
      <alignment/>
    </xf>
    <xf numFmtId="180" fontId="0" fillId="33" borderId="10" xfId="45" applyNumberFormat="1" applyFont="1" applyFill="1" applyBorder="1" applyAlignment="1">
      <alignment/>
    </xf>
    <xf numFmtId="176" fontId="0" fillId="33" borderId="10" xfId="45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B7" sqref="B7:M7"/>
    </sheetView>
  </sheetViews>
  <sheetFormatPr defaultColWidth="9.140625" defaultRowHeight="12.75"/>
  <cols>
    <col min="1" max="1" width="12.7109375" style="0" bestFit="1" customWidth="1"/>
    <col min="2" max="3" width="9.57421875" style="0" bestFit="1" customWidth="1"/>
    <col min="4" max="4" width="7.28125" style="0" bestFit="1" customWidth="1"/>
    <col min="5" max="5" width="10.421875" style="0" bestFit="1" customWidth="1"/>
    <col min="6" max="6" width="7.421875" style="0" bestFit="1" customWidth="1"/>
    <col min="7" max="12" width="10.421875" style="0" bestFit="1" customWidth="1"/>
    <col min="13" max="13" width="10.57421875" style="0" bestFit="1" customWidth="1"/>
  </cols>
  <sheetData>
    <row r="1" spans="1:13" ht="12.7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1"/>
      <c r="B2" s="1" t="s">
        <v>12</v>
      </c>
      <c r="C2" s="1" t="s">
        <v>12</v>
      </c>
      <c r="D2" s="1" t="s">
        <v>12</v>
      </c>
      <c r="E2" s="1" t="s">
        <v>13</v>
      </c>
      <c r="F2" s="1" t="s">
        <v>12</v>
      </c>
      <c r="G2" s="1" t="s">
        <v>13</v>
      </c>
      <c r="H2" s="1" t="s">
        <v>13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13</v>
      </c>
    </row>
    <row r="3" spans="1:13" ht="12.7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15</v>
      </c>
      <c r="B4" s="1">
        <v>230</v>
      </c>
      <c r="C4" s="1">
        <f>ROUND(B4*1.1,0)</f>
        <v>253</v>
      </c>
      <c r="D4" s="1">
        <f>ROUND(B4*1.2,0)</f>
        <v>276</v>
      </c>
      <c r="E4" s="1">
        <f>D4</f>
        <v>276</v>
      </c>
      <c r="F4" s="1">
        <v>260</v>
      </c>
      <c r="G4" s="1">
        <v>255</v>
      </c>
      <c r="H4" s="1">
        <f>ROUND(G4*0.9,0)</f>
        <v>230</v>
      </c>
      <c r="I4" s="1">
        <v>230</v>
      </c>
      <c r="J4" s="1">
        <v>230</v>
      </c>
      <c r="K4" s="1">
        <f>ROUND(J4*1.2,0)</f>
        <v>276</v>
      </c>
      <c r="L4" s="1">
        <v>304</v>
      </c>
      <c r="M4" s="1">
        <v>304</v>
      </c>
    </row>
    <row r="5" spans="1:13" ht="12.75">
      <c r="A5" s="1" t="s">
        <v>16</v>
      </c>
      <c r="B5" s="1">
        <v>330</v>
      </c>
      <c r="C5" s="1">
        <f>ROUND(B5*1.1,0)</f>
        <v>363</v>
      </c>
      <c r="D5" s="1">
        <f>ROUND(B5*1.2,0)</f>
        <v>396</v>
      </c>
      <c r="E5" s="1">
        <f>D5</f>
        <v>396</v>
      </c>
      <c r="F5" s="1">
        <v>400</v>
      </c>
      <c r="G5" s="1">
        <v>410</v>
      </c>
      <c r="H5" s="1">
        <f>ROUND(G5*0.9,0)</f>
        <v>369</v>
      </c>
      <c r="I5" s="1">
        <v>330</v>
      </c>
      <c r="J5" s="1">
        <v>330</v>
      </c>
      <c r="K5" s="1">
        <f>ROUND(J5*1.2,0)</f>
        <v>396</v>
      </c>
      <c r="L5" s="1">
        <v>435</v>
      </c>
      <c r="M5" s="1">
        <v>435</v>
      </c>
    </row>
    <row r="6" spans="1:13" ht="12.75">
      <c r="A6" s="1" t="s">
        <v>17</v>
      </c>
      <c r="B6" s="1">
        <v>430</v>
      </c>
      <c r="C6" s="1">
        <f>ROUND(B6*1.1,0)</f>
        <v>473</v>
      </c>
      <c r="D6" s="1">
        <f>ROUND(B6*1.2,0)</f>
        <v>516</v>
      </c>
      <c r="E6" s="1">
        <f>D6</f>
        <v>516</v>
      </c>
      <c r="F6" s="1">
        <v>550</v>
      </c>
      <c r="G6" s="1">
        <v>560</v>
      </c>
      <c r="H6" s="1">
        <f>ROUND(G6*0.9,0)</f>
        <v>504</v>
      </c>
      <c r="I6" s="1">
        <v>453</v>
      </c>
      <c r="J6" s="1">
        <v>453</v>
      </c>
      <c r="K6" s="1">
        <f>ROUND(J6*1.2,0)</f>
        <v>544</v>
      </c>
      <c r="L6" s="1">
        <v>598</v>
      </c>
      <c r="M6" s="1">
        <v>598</v>
      </c>
    </row>
    <row r="7" spans="1:15" ht="12.75">
      <c r="A7" s="1" t="s">
        <v>18</v>
      </c>
      <c r="B7" s="1">
        <f aca="true" t="shared" si="0" ref="B7:M7">SUM(B4:B6)</f>
        <v>990</v>
      </c>
      <c r="C7" s="1">
        <f t="shared" si="0"/>
        <v>1089</v>
      </c>
      <c r="D7" s="1">
        <f t="shared" si="0"/>
        <v>1188</v>
      </c>
      <c r="E7" s="1">
        <f t="shared" si="0"/>
        <v>1188</v>
      </c>
      <c r="F7" s="1">
        <f t="shared" si="0"/>
        <v>1210</v>
      </c>
      <c r="G7" s="1">
        <f t="shared" si="0"/>
        <v>1225</v>
      </c>
      <c r="H7" s="1">
        <f t="shared" si="0"/>
        <v>1103</v>
      </c>
      <c r="I7" s="1">
        <f t="shared" si="0"/>
        <v>1013</v>
      </c>
      <c r="J7" s="1">
        <f t="shared" si="0"/>
        <v>1013</v>
      </c>
      <c r="K7" s="1">
        <f t="shared" si="0"/>
        <v>1216</v>
      </c>
      <c r="L7" s="1">
        <f t="shared" si="0"/>
        <v>1337</v>
      </c>
      <c r="M7" s="1">
        <f t="shared" si="0"/>
        <v>1337</v>
      </c>
      <c r="N7" s="25">
        <f>SUM(B7:M7)</f>
        <v>13909</v>
      </c>
      <c r="O7" s="25">
        <f>N7/12</f>
        <v>1159.0833333333333</v>
      </c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2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15</v>
      </c>
      <c r="B10" s="1">
        <v>310</v>
      </c>
      <c r="C10" s="1">
        <f>ROUND(B10*1.1,0)</f>
        <v>341</v>
      </c>
      <c r="D10" s="1">
        <f>ROUND(B10*1.2,0)</f>
        <v>372</v>
      </c>
      <c r="E10" s="1">
        <f>D10</f>
        <v>372</v>
      </c>
      <c r="F10" s="1">
        <v>450</v>
      </c>
      <c r="G10" s="1">
        <v>440</v>
      </c>
      <c r="H10" s="1">
        <f aca="true" t="shared" si="1" ref="H10:I12">ROUND(G10*0.9,0)</f>
        <v>396</v>
      </c>
      <c r="I10" s="1">
        <v>357</v>
      </c>
      <c r="J10" s="1">
        <v>357</v>
      </c>
      <c r="K10" s="1">
        <v>430</v>
      </c>
      <c r="L10" s="1">
        <f>ROUND(K10*1.1,0)</f>
        <v>473</v>
      </c>
      <c r="M10" s="1">
        <v>473</v>
      </c>
    </row>
    <row r="11" spans="1:13" ht="12.75">
      <c r="A11" s="1" t="s">
        <v>16</v>
      </c>
      <c r="B11" s="1">
        <v>320</v>
      </c>
      <c r="C11" s="1">
        <f>ROUND(B11*1.1,0)</f>
        <v>352</v>
      </c>
      <c r="D11" s="1">
        <f>ROUND(B11*1.2,0)</f>
        <v>384</v>
      </c>
      <c r="E11" s="1">
        <f>D11</f>
        <v>384</v>
      </c>
      <c r="F11" s="1">
        <v>380</v>
      </c>
      <c r="G11" s="1">
        <v>400</v>
      </c>
      <c r="H11" s="1">
        <f t="shared" si="1"/>
        <v>360</v>
      </c>
      <c r="I11" s="1">
        <f t="shared" si="1"/>
        <v>324</v>
      </c>
      <c r="J11" s="1">
        <v>324</v>
      </c>
      <c r="K11" s="1">
        <v>390</v>
      </c>
      <c r="L11" s="1">
        <f>ROUND(K11*1.1,0)</f>
        <v>429</v>
      </c>
      <c r="M11" s="1">
        <v>429</v>
      </c>
    </row>
    <row r="12" spans="1:13" ht="12.75">
      <c r="A12" s="1" t="s">
        <v>17</v>
      </c>
      <c r="B12" s="1">
        <v>305</v>
      </c>
      <c r="C12" s="1">
        <f>ROUND(B12*1.1,0)</f>
        <v>336</v>
      </c>
      <c r="D12" s="1">
        <f>ROUND(B12*1.2,0)</f>
        <v>366</v>
      </c>
      <c r="E12" s="1">
        <f>D12</f>
        <v>366</v>
      </c>
      <c r="F12" s="1">
        <v>380</v>
      </c>
      <c r="G12" s="1">
        <v>395</v>
      </c>
      <c r="H12" s="1">
        <f t="shared" si="1"/>
        <v>356</v>
      </c>
      <c r="I12" s="1">
        <v>356</v>
      </c>
      <c r="J12" s="1">
        <v>356</v>
      </c>
      <c r="K12" s="1">
        <v>427</v>
      </c>
      <c r="L12" s="1">
        <f>ROUND(K12*1.1,0)</f>
        <v>470</v>
      </c>
      <c r="M12" s="1">
        <v>470</v>
      </c>
    </row>
    <row r="13" spans="1:14" ht="12.75">
      <c r="A13" s="1" t="s">
        <v>18</v>
      </c>
      <c r="B13" s="1">
        <f aca="true" t="shared" si="2" ref="B13:M13">SUM(B10:B12)</f>
        <v>935</v>
      </c>
      <c r="C13" s="1">
        <f t="shared" si="2"/>
        <v>1029</v>
      </c>
      <c r="D13" s="1">
        <f t="shared" si="2"/>
        <v>1122</v>
      </c>
      <c r="E13" s="1">
        <f t="shared" si="2"/>
        <v>1122</v>
      </c>
      <c r="F13" s="1">
        <f t="shared" si="2"/>
        <v>1210</v>
      </c>
      <c r="G13" s="1">
        <f t="shared" si="2"/>
        <v>1235</v>
      </c>
      <c r="H13" s="1">
        <f t="shared" si="2"/>
        <v>1112</v>
      </c>
      <c r="I13" s="1">
        <f t="shared" si="2"/>
        <v>1037</v>
      </c>
      <c r="J13" s="1">
        <f t="shared" si="2"/>
        <v>1037</v>
      </c>
      <c r="K13" s="1">
        <f t="shared" si="2"/>
        <v>1247</v>
      </c>
      <c r="L13" s="1">
        <f t="shared" si="2"/>
        <v>1372</v>
      </c>
      <c r="M13" s="1">
        <f t="shared" si="2"/>
        <v>1372</v>
      </c>
      <c r="N13" s="25">
        <f>SUM(B13:M13)</f>
        <v>13830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15</v>
      </c>
      <c r="B16" s="1">
        <v>410</v>
      </c>
      <c r="C16" s="1">
        <f>ROUND(B16*1.2,0)</f>
        <v>492</v>
      </c>
      <c r="D16" s="1">
        <f>ROUND(B16*0.9,0)</f>
        <v>369</v>
      </c>
      <c r="E16" s="1">
        <f>D16</f>
        <v>369</v>
      </c>
      <c r="F16" s="1">
        <v>450</v>
      </c>
      <c r="G16" s="1">
        <v>440</v>
      </c>
      <c r="H16" s="1">
        <f>ROUND(G16*0.9,0)</f>
        <v>396</v>
      </c>
      <c r="I16" s="1">
        <v>356</v>
      </c>
      <c r="J16" s="1">
        <v>356</v>
      </c>
      <c r="K16" s="1">
        <f>ROUND(J16*1.2,0)</f>
        <v>427</v>
      </c>
      <c r="L16" s="1">
        <v>470</v>
      </c>
      <c r="M16" s="1">
        <v>470</v>
      </c>
    </row>
    <row r="17" spans="1:13" ht="12.75">
      <c r="A17" s="1" t="s">
        <v>16</v>
      </c>
      <c r="B17" s="1">
        <v>140</v>
      </c>
      <c r="C17" s="1">
        <f>ROUND(B17*1.2,0)</f>
        <v>168</v>
      </c>
      <c r="D17" s="1">
        <f>ROUND(B17*0.9,0)</f>
        <v>126</v>
      </c>
      <c r="E17" s="1">
        <f>D17</f>
        <v>126</v>
      </c>
      <c r="F17" s="1">
        <v>150</v>
      </c>
      <c r="G17" s="1">
        <v>160</v>
      </c>
      <c r="H17" s="1">
        <f>ROUND(G17*0.9,0)</f>
        <v>144</v>
      </c>
      <c r="I17" s="1">
        <v>130</v>
      </c>
      <c r="J17" s="1">
        <v>130</v>
      </c>
      <c r="K17" s="1">
        <f>ROUND(J17*1.2,0)</f>
        <v>156</v>
      </c>
      <c r="L17" s="1">
        <v>172</v>
      </c>
      <c r="M17" s="1">
        <v>172</v>
      </c>
    </row>
    <row r="18" spans="1:13" ht="12.75">
      <c r="A18" s="1" t="s">
        <v>17</v>
      </c>
      <c r="B18" s="1">
        <v>515</v>
      </c>
      <c r="C18" s="1">
        <f>ROUND(B18*1.2,0)</f>
        <v>618</v>
      </c>
      <c r="D18" s="1">
        <f>ROUND(B18*0.9,0)</f>
        <v>464</v>
      </c>
      <c r="E18" s="1">
        <f>D18</f>
        <v>464</v>
      </c>
      <c r="F18" s="1">
        <v>600</v>
      </c>
      <c r="G18" s="1">
        <v>610</v>
      </c>
      <c r="H18" s="1">
        <f>ROUND(G18*0.9,0)</f>
        <v>549</v>
      </c>
      <c r="I18" s="1">
        <v>495</v>
      </c>
      <c r="J18" s="1">
        <v>495</v>
      </c>
      <c r="K18" s="1">
        <f>ROUND(J18*1.2,0)</f>
        <v>594</v>
      </c>
      <c r="L18" s="1">
        <v>653</v>
      </c>
      <c r="M18" s="1">
        <v>653</v>
      </c>
    </row>
    <row r="19" spans="1:14" ht="12.75">
      <c r="A19" s="1" t="s">
        <v>18</v>
      </c>
      <c r="B19" s="1">
        <f aca="true" t="shared" si="3" ref="B19:M19">SUM(B16:B18)</f>
        <v>1065</v>
      </c>
      <c r="C19" s="1">
        <f t="shared" si="3"/>
        <v>1278</v>
      </c>
      <c r="D19" s="1">
        <f t="shared" si="3"/>
        <v>959</v>
      </c>
      <c r="E19" s="1">
        <f t="shared" si="3"/>
        <v>959</v>
      </c>
      <c r="F19" s="1">
        <f t="shared" si="3"/>
        <v>1200</v>
      </c>
      <c r="G19" s="1">
        <f t="shared" si="3"/>
        <v>1210</v>
      </c>
      <c r="H19" s="1">
        <f t="shared" si="3"/>
        <v>1089</v>
      </c>
      <c r="I19" s="1">
        <f t="shared" si="3"/>
        <v>981</v>
      </c>
      <c r="J19" s="1">
        <f t="shared" si="3"/>
        <v>981</v>
      </c>
      <c r="K19" s="1">
        <f t="shared" si="3"/>
        <v>1177</v>
      </c>
      <c r="L19" s="1">
        <f t="shared" si="3"/>
        <v>1295</v>
      </c>
      <c r="M19" s="1">
        <f t="shared" si="3"/>
        <v>1295</v>
      </c>
      <c r="N19" s="25">
        <f>SUM(B19:M19)</f>
        <v>13489</v>
      </c>
    </row>
    <row r="20" spans="1:13" ht="12.75">
      <c r="A20" s="25" t="s">
        <v>46</v>
      </c>
      <c r="B20">
        <f>B7+B13+B19</f>
        <v>2990</v>
      </c>
      <c r="C20">
        <f aca="true" t="shared" si="4" ref="C20:M20">C7+C13+C19</f>
        <v>3396</v>
      </c>
      <c r="D20">
        <f t="shared" si="4"/>
        <v>3269</v>
      </c>
      <c r="E20">
        <f t="shared" si="4"/>
        <v>3269</v>
      </c>
      <c r="F20">
        <f t="shared" si="4"/>
        <v>3620</v>
      </c>
      <c r="G20">
        <f t="shared" si="4"/>
        <v>3670</v>
      </c>
      <c r="H20">
        <f t="shared" si="4"/>
        <v>3304</v>
      </c>
      <c r="I20">
        <f t="shared" si="4"/>
        <v>3031</v>
      </c>
      <c r="J20">
        <f t="shared" si="4"/>
        <v>3031</v>
      </c>
      <c r="K20">
        <f t="shared" si="4"/>
        <v>3640</v>
      </c>
      <c r="L20">
        <f t="shared" si="4"/>
        <v>4004</v>
      </c>
      <c r="M20">
        <f t="shared" si="4"/>
        <v>4004</v>
      </c>
    </row>
    <row r="22" spans="1:8" ht="12.75">
      <c r="A22" s="2" t="s">
        <v>14</v>
      </c>
      <c r="B22" s="37" t="s">
        <v>28</v>
      </c>
      <c r="C22" s="37"/>
      <c r="E22" t="s">
        <v>21</v>
      </c>
      <c r="F22" t="s">
        <v>22</v>
      </c>
      <c r="G22" t="s">
        <v>23</v>
      </c>
      <c r="H22" t="s">
        <v>24</v>
      </c>
    </row>
    <row r="23" spans="1:12" ht="12.75">
      <c r="A23" s="1" t="s">
        <v>15</v>
      </c>
      <c r="B23" s="3">
        <v>8.25</v>
      </c>
      <c r="C23" t="s">
        <v>34</v>
      </c>
      <c r="E23" s="6"/>
      <c r="F23" s="6"/>
      <c r="G23" s="6"/>
      <c r="H23" s="6"/>
      <c r="L23" s="26"/>
    </row>
    <row r="24" spans="1:8" ht="12.75">
      <c r="A24" s="1" t="s">
        <v>16</v>
      </c>
      <c r="B24" s="3">
        <v>8.23</v>
      </c>
      <c r="E24" s="7" t="s">
        <v>25</v>
      </c>
      <c r="F24" s="8" t="s">
        <v>26</v>
      </c>
      <c r="G24" s="9">
        <v>0</v>
      </c>
      <c r="H24" s="8" t="s">
        <v>27</v>
      </c>
    </row>
    <row r="25" spans="1:8" ht="12.75">
      <c r="A25" s="1" t="s">
        <v>17</v>
      </c>
      <c r="B25" s="3">
        <v>8.3</v>
      </c>
      <c r="E25" s="10"/>
      <c r="F25" s="10"/>
      <c r="G25" s="10"/>
      <c r="H25" s="10"/>
    </row>
    <row r="26" spans="1:10" ht="12.75">
      <c r="A26" s="2" t="s">
        <v>19</v>
      </c>
      <c r="E26" s="5"/>
      <c r="F26" s="5"/>
      <c r="G26" s="5"/>
      <c r="H26" s="5"/>
      <c r="J26" s="27" t="s">
        <v>47</v>
      </c>
    </row>
    <row r="27" spans="1:8" ht="12.75">
      <c r="A27" s="1" t="s">
        <v>15</v>
      </c>
      <c r="B27" s="3">
        <v>10.75</v>
      </c>
      <c r="E27" s="11"/>
      <c r="F27" s="11"/>
      <c r="G27" s="11"/>
      <c r="H27" s="11"/>
    </row>
    <row r="28" spans="1:8" ht="12.75">
      <c r="A28" s="1" t="s">
        <v>16</v>
      </c>
      <c r="B28" s="3">
        <v>10.77</v>
      </c>
      <c r="E28" s="7">
        <v>0</v>
      </c>
      <c r="F28" s="8" t="s">
        <v>29</v>
      </c>
      <c r="G28" s="7" t="s">
        <v>30</v>
      </c>
      <c r="H28" s="8" t="s">
        <v>31</v>
      </c>
    </row>
    <row r="29" spans="1:8" ht="12.75">
      <c r="A29" s="1" t="s">
        <v>17</v>
      </c>
      <c r="B29" s="3">
        <v>10.58</v>
      </c>
      <c r="E29" s="10"/>
      <c r="F29" s="10"/>
      <c r="G29" s="10"/>
      <c r="H29" s="10"/>
    </row>
    <row r="30" spans="1:8" ht="12.75">
      <c r="A30" s="2" t="s">
        <v>20</v>
      </c>
      <c r="E30" s="5"/>
      <c r="F30" s="5"/>
      <c r="G30" s="5"/>
      <c r="H30" s="5"/>
    </row>
    <row r="31" spans="1:8" ht="12.75">
      <c r="A31" s="1" t="s">
        <v>15</v>
      </c>
      <c r="B31" s="3">
        <v>9.25</v>
      </c>
      <c r="E31" s="11"/>
      <c r="F31" s="11"/>
      <c r="G31" s="11"/>
      <c r="H31" s="11"/>
    </row>
    <row r="32" spans="1:8" ht="12.75">
      <c r="A32" s="1" t="s">
        <v>16</v>
      </c>
      <c r="B32" s="3">
        <v>9.23</v>
      </c>
      <c r="E32" s="7" t="s">
        <v>32</v>
      </c>
      <c r="F32" s="7">
        <v>0</v>
      </c>
      <c r="G32" s="7" t="s">
        <v>33</v>
      </c>
      <c r="H32" s="8" t="s">
        <v>30</v>
      </c>
    </row>
    <row r="33" spans="1:8" ht="12.75">
      <c r="A33" s="1" t="s">
        <v>17</v>
      </c>
      <c r="B33" s="3">
        <v>9.28</v>
      </c>
      <c r="E33" s="10"/>
      <c r="F33" s="10"/>
      <c r="G33" s="10"/>
      <c r="H33" s="10"/>
    </row>
    <row r="38" spans="1:5" ht="12.75">
      <c r="A38" s="2" t="s">
        <v>14</v>
      </c>
      <c r="B38" t="s">
        <v>21</v>
      </c>
      <c r="C38" t="s">
        <v>22</v>
      </c>
      <c r="D38" t="s">
        <v>23</v>
      </c>
      <c r="E38" t="s">
        <v>24</v>
      </c>
    </row>
    <row r="39" spans="1:5" ht="12.75">
      <c r="A39" t="s">
        <v>35</v>
      </c>
      <c r="B39" s="16">
        <v>0.7</v>
      </c>
      <c r="C39" s="16">
        <v>0.8</v>
      </c>
      <c r="D39" s="16">
        <v>0.6</v>
      </c>
      <c r="E39" s="16">
        <v>0.5</v>
      </c>
    </row>
    <row r="40" spans="1:5" ht="12.75">
      <c r="A40" t="s">
        <v>36</v>
      </c>
      <c r="B40" s="12">
        <v>0.15</v>
      </c>
      <c r="C40" s="12">
        <v>0.05</v>
      </c>
      <c r="D40" s="13">
        <v>0.1</v>
      </c>
      <c r="E40" s="12">
        <v>0.25</v>
      </c>
    </row>
    <row r="41" spans="1:5" ht="12.75">
      <c r="A41" t="s">
        <v>37</v>
      </c>
      <c r="B41" s="14">
        <v>0.15</v>
      </c>
      <c r="C41" s="14">
        <v>0.15</v>
      </c>
      <c r="D41" s="14">
        <v>0.3</v>
      </c>
      <c r="E41" s="14">
        <v>0.25</v>
      </c>
    </row>
    <row r="42" spans="1:5" ht="12.75">
      <c r="A42" s="2" t="s">
        <v>19</v>
      </c>
      <c r="B42" s="15"/>
      <c r="C42" s="15"/>
      <c r="D42" s="15"/>
      <c r="E42" s="15"/>
    </row>
    <row r="43" spans="1:5" ht="12.75">
      <c r="A43" t="s">
        <v>35</v>
      </c>
      <c r="B43" s="16">
        <v>0.7</v>
      </c>
      <c r="C43" s="16">
        <v>0.85</v>
      </c>
      <c r="D43" s="16">
        <v>0.5</v>
      </c>
      <c r="E43" s="16">
        <v>0.35</v>
      </c>
    </row>
    <row r="44" spans="1:5" ht="12.75">
      <c r="A44" t="s">
        <v>36</v>
      </c>
      <c r="B44" s="12">
        <v>0.2</v>
      </c>
      <c r="C44" s="12">
        <v>0.1</v>
      </c>
      <c r="D44" s="12">
        <v>0.2</v>
      </c>
      <c r="E44" s="12">
        <v>0.25</v>
      </c>
    </row>
    <row r="45" spans="1:5" ht="12.75">
      <c r="A45" t="s">
        <v>37</v>
      </c>
      <c r="B45" s="14">
        <v>0.1</v>
      </c>
      <c r="C45" s="14">
        <v>0.05</v>
      </c>
      <c r="D45" s="14">
        <v>0.3</v>
      </c>
      <c r="E45" s="14">
        <v>0.4</v>
      </c>
    </row>
    <row r="46" spans="1:5" ht="12.75">
      <c r="A46" s="2" t="s">
        <v>20</v>
      </c>
      <c r="B46" s="15"/>
      <c r="C46" s="15"/>
      <c r="D46" s="15"/>
      <c r="E46" s="15"/>
    </row>
    <row r="47" spans="1:5" ht="12.75">
      <c r="A47" t="s">
        <v>35</v>
      </c>
      <c r="B47" s="16">
        <v>0.3</v>
      </c>
      <c r="C47" s="16">
        <v>0.4</v>
      </c>
      <c r="D47" s="16">
        <v>0.5</v>
      </c>
      <c r="E47" s="16">
        <v>0.6</v>
      </c>
    </row>
    <row r="48" spans="1:5" ht="12.75">
      <c r="A48" t="s">
        <v>36</v>
      </c>
      <c r="B48" s="12">
        <v>0.3</v>
      </c>
      <c r="C48" s="12">
        <v>0.3</v>
      </c>
      <c r="D48" s="12">
        <v>0.3</v>
      </c>
      <c r="E48" s="12">
        <v>0.35</v>
      </c>
    </row>
    <row r="49" spans="1:5" ht="12.75">
      <c r="A49" t="s">
        <v>37</v>
      </c>
      <c r="B49" s="14">
        <v>0.4</v>
      </c>
      <c r="C49" s="14">
        <v>0.3</v>
      </c>
      <c r="D49" s="14">
        <v>0.2</v>
      </c>
      <c r="E49" s="14">
        <v>0.05</v>
      </c>
    </row>
    <row r="51" ht="12.75">
      <c r="A51" t="s">
        <v>77</v>
      </c>
    </row>
    <row r="53" spans="2:5" ht="12.75">
      <c r="B53" t="s">
        <v>21</v>
      </c>
      <c r="C53" t="s">
        <v>22</v>
      </c>
      <c r="D53" t="s">
        <v>23</v>
      </c>
      <c r="E53" t="s">
        <v>24</v>
      </c>
    </row>
    <row r="54" spans="1:5" ht="12.75">
      <c r="A54" s="1" t="s">
        <v>15</v>
      </c>
      <c r="B54" s="17">
        <v>0.02</v>
      </c>
      <c r="C54" s="17">
        <v>0.005</v>
      </c>
      <c r="D54" s="17">
        <v>0.005</v>
      </c>
      <c r="E54" s="17">
        <v>0.009</v>
      </c>
    </row>
    <row r="55" spans="1:5" ht="12.75">
      <c r="A55" s="1" t="s">
        <v>16</v>
      </c>
      <c r="B55" s="18">
        <v>0.015</v>
      </c>
      <c r="C55" s="18">
        <v>0.005</v>
      </c>
      <c r="D55" s="19">
        <v>0.008</v>
      </c>
      <c r="E55" s="18">
        <v>0.01</v>
      </c>
    </row>
    <row r="56" spans="1:5" ht="12.75">
      <c r="A56" s="1" t="s">
        <v>17</v>
      </c>
      <c r="B56" s="20">
        <v>0.005</v>
      </c>
      <c r="C56" s="20">
        <v>0.011</v>
      </c>
      <c r="D56" s="20">
        <v>0.012</v>
      </c>
      <c r="E56" s="20">
        <v>0.006</v>
      </c>
    </row>
  </sheetData>
  <sheetProtection/>
  <mergeCells count="1">
    <mergeCell ref="B22:C2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zoomScale="110" zoomScaleNormal="110" zoomScalePageLayoutView="0" workbookViewId="0" topLeftCell="A1">
      <selection activeCell="D4" sqref="D4"/>
    </sheetView>
  </sheetViews>
  <sheetFormatPr defaultColWidth="9.140625" defaultRowHeight="12.75"/>
  <cols>
    <col min="1" max="1" width="12.7109375" style="0" bestFit="1" customWidth="1"/>
    <col min="3" max="3" width="14.140625" style="0" bestFit="1" customWidth="1"/>
    <col min="4" max="4" width="13.7109375" style="0" bestFit="1" customWidth="1"/>
    <col min="6" max="6" width="14.140625" style="0" bestFit="1" customWidth="1"/>
    <col min="7" max="7" width="14.00390625" style="0" bestFit="1" customWidth="1"/>
    <col min="9" max="9" width="13.7109375" style="0" bestFit="1" customWidth="1"/>
    <col min="10" max="10" width="14.28125" style="0" bestFit="1" customWidth="1"/>
    <col min="13" max="13" width="12.140625" style="0" bestFit="1" customWidth="1"/>
    <col min="16" max="16" width="12.140625" style="0" bestFit="1" customWidth="1"/>
    <col min="19" max="19" width="12.140625" style="0" bestFit="1" customWidth="1"/>
    <col min="22" max="22" width="12.140625" style="0" bestFit="1" customWidth="1"/>
    <col min="25" max="25" width="12.140625" style="0" bestFit="1" customWidth="1"/>
    <col min="28" max="28" width="13.28125" style="0" bestFit="1" customWidth="1"/>
    <col min="31" max="31" width="12.140625" style="0" bestFit="1" customWidth="1"/>
    <col min="34" max="34" width="13.28125" style="0" bestFit="1" customWidth="1"/>
    <col min="37" max="37" width="13.28125" style="0" bestFit="1" customWidth="1"/>
  </cols>
  <sheetData>
    <row r="1" spans="1:35" ht="12.75">
      <c r="A1" s="1"/>
      <c r="B1" s="4" t="s">
        <v>0</v>
      </c>
      <c r="E1" s="4" t="s">
        <v>1</v>
      </c>
      <c r="H1" s="4" t="s">
        <v>2</v>
      </c>
      <c r="K1" s="4" t="s">
        <v>3</v>
      </c>
      <c r="N1" s="4" t="s">
        <v>4</v>
      </c>
      <c r="Q1" s="4" t="s">
        <v>5</v>
      </c>
      <c r="T1" s="4" t="s">
        <v>6</v>
      </c>
      <c r="W1" s="4" t="s">
        <v>7</v>
      </c>
      <c r="Z1" s="4" t="s">
        <v>40</v>
      </c>
      <c r="AC1" s="4" t="s">
        <v>41</v>
      </c>
      <c r="AF1" s="4" t="s">
        <v>10</v>
      </c>
      <c r="AI1" s="4" t="s">
        <v>11</v>
      </c>
    </row>
    <row r="2" spans="1:37" ht="12.75">
      <c r="A2" s="1"/>
      <c r="B2" s="1" t="s">
        <v>12</v>
      </c>
      <c r="C2" t="s">
        <v>38</v>
      </c>
      <c r="D2" t="s">
        <v>39</v>
      </c>
      <c r="E2" s="1" t="s">
        <v>12</v>
      </c>
      <c r="F2" t="s">
        <v>38</v>
      </c>
      <c r="G2" t="s">
        <v>39</v>
      </c>
      <c r="H2" s="1" t="s">
        <v>12</v>
      </c>
      <c r="I2" t="s">
        <v>38</v>
      </c>
      <c r="J2" t="s">
        <v>39</v>
      </c>
      <c r="K2" s="1" t="s">
        <v>12</v>
      </c>
      <c r="L2" t="s">
        <v>38</v>
      </c>
      <c r="M2" t="s">
        <v>39</v>
      </c>
      <c r="N2" s="1" t="s">
        <v>12</v>
      </c>
      <c r="O2" t="s">
        <v>38</v>
      </c>
      <c r="P2" t="s">
        <v>39</v>
      </c>
      <c r="Q2" s="1" t="s">
        <v>12</v>
      </c>
      <c r="R2" t="s">
        <v>38</v>
      </c>
      <c r="S2" t="s">
        <v>39</v>
      </c>
      <c r="T2" s="1" t="s">
        <v>12</v>
      </c>
      <c r="U2" t="s">
        <v>38</v>
      </c>
      <c r="V2" t="s">
        <v>39</v>
      </c>
      <c r="W2" s="1" t="s">
        <v>12</v>
      </c>
      <c r="X2" t="s">
        <v>38</v>
      </c>
      <c r="Y2" t="s">
        <v>39</v>
      </c>
      <c r="Z2" s="1" t="s">
        <v>12</v>
      </c>
      <c r="AA2" t="s">
        <v>38</v>
      </c>
      <c r="AB2" t="s">
        <v>39</v>
      </c>
      <c r="AC2" s="1" t="s">
        <v>12</v>
      </c>
      <c r="AD2" t="s">
        <v>38</v>
      </c>
      <c r="AE2" t="s">
        <v>39</v>
      </c>
      <c r="AF2" s="1" t="s">
        <v>12</v>
      </c>
      <c r="AG2" t="s">
        <v>38</v>
      </c>
      <c r="AH2" t="s">
        <v>39</v>
      </c>
      <c r="AI2" s="1" t="s">
        <v>12</v>
      </c>
      <c r="AJ2" t="s">
        <v>38</v>
      </c>
      <c r="AK2" t="s">
        <v>39</v>
      </c>
    </row>
    <row r="3" spans="1:35" ht="12.75">
      <c r="A3" s="2" t="s">
        <v>14</v>
      </c>
      <c r="B3" s="1"/>
      <c r="E3" s="1"/>
      <c r="H3" s="1"/>
      <c r="K3" s="1"/>
      <c r="N3" s="1"/>
      <c r="Q3" s="1"/>
      <c r="T3" s="1"/>
      <c r="W3" s="1"/>
      <c r="Z3" s="1"/>
      <c r="AC3" s="1"/>
      <c r="AF3" s="1"/>
      <c r="AI3" s="1"/>
    </row>
    <row r="4" spans="1:37" ht="12.75">
      <c r="A4" s="1" t="s">
        <v>15</v>
      </c>
      <c r="B4" s="1">
        <f>'dados vendas'!B4</f>
        <v>230</v>
      </c>
      <c r="C4" s="21"/>
      <c r="D4" s="22"/>
      <c r="E4" s="1">
        <f>'dados vendas'!C4</f>
        <v>253</v>
      </c>
      <c r="F4" s="21"/>
      <c r="G4" s="22"/>
      <c r="H4" s="1">
        <f>'dados vendas'!D4</f>
        <v>276</v>
      </c>
      <c r="I4" s="21"/>
      <c r="J4" s="22"/>
      <c r="K4" s="1">
        <f>'dados vendas'!E4</f>
        <v>276</v>
      </c>
      <c r="L4" s="21"/>
      <c r="M4" s="22"/>
      <c r="N4" s="1">
        <f>'dados vendas'!F4</f>
        <v>260</v>
      </c>
      <c r="O4" s="21"/>
      <c r="P4" s="22"/>
      <c r="Q4" s="1">
        <f>'dados vendas'!G4</f>
        <v>255</v>
      </c>
      <c r="R4" s="21"/>
      <c r="S4" s="22"/>
      <c r="T4" s="1">
        <f>'dados vendas'!H4</f>
        <v>230</v>
      </c>
      <c r="U4" s="21"/>
      <c r="V4" s="22"/>
      <c r="W4" s="1">
        <f>'dados vendas'!I4</f>
        <v>230</v>
      </c>
      <c r="X4" s="21"/>
      <c r="Y4" s="22"/>
      <c r="Z4" s="1">
        <f>'dados vendas'!J4</f>
        <v>230</v>
      </c>
      <c r="AA4" s="21"/>
      <c r="AB4" s="22"/>
      <c r="AC4" s="1">
        <f>'dados vendas'!K4</f>
        <v>276</v>
      </c>
      <c r="AD4" s="21"/>
      <c r="AE4" s="22"/>
      <c r="AF4" s="1">
        <f>'dados vendas'!L4</f>
        <v>304</v>
      </c>
      <c r="AG4" s="21"/>
      <c r="AH4" s="22"/>
      <c r="AI4" s="1">
        <f>'dados vendas'!M4</f>
        <v>304</v>
      </c>
      <c r="AJ4" s="21"/>
      <c r="AK4" s="22"/>
    </row>
    <row r="5" spans="1:37" ht="12.75">
      <c r="A5" s="1" t="s">
        <v>16</v>
      </c>
      <c r="B5" s="1">
        <f>'dados vendas'!B5</f>
        <v>330</v>
      </c>
      <c r="C5" s="21"/>
      <c r="D5" s="22"/>
      <c r="E5" s="1">
        <f>'dados vendas'!C5</f>
        <v>363</v>
      </c>
      <c r="F5" s="21"/>
      <c r="G5" s="22"/>
      <c r="H5" s="1">
        <f>'dados vendas'!D5</f>
        <v>396</v>
      </c>
      <c r="I5" s="21"/>
      <c r="J5" s="22"/>
      <c r="K5" s="1">
        <f>'dados vendas'!E5</f>
        <v>396</v>
      </c>
      <c r="L5" s="21"/>
      <c r="M5" s="22"/>
      <c r="N5" s="1">
        <f>'dados vendas'!F5</f>
        <v>400</v>
      </c>
      <c r="O5" s="21"/>
      <c r="P5" s="22"/>
      <c r="Q5" s="1">
        <f>'dados vendas'!G5</f>
        <v>410</v>
      </c>
      <c r="R5" s="21"/>
      <c r="S5" s="22"/>
      <c r="T5" s="1">
        <f>'dados vendas'!H5</f>
        <v>369</v>
      </c>
      <c r="U5" s="21"/>
      <c r="V5" s="22"/>
      <c r="W5" s="1">
        <f>'dados vendas'!I5</f>
        <v>330</v>
      </c>
      <c r="X5" s="21"/>
      <c r="Y5" s="22"/>
      <c r="Z5" s="1">
        <f>'dados vendas'!J5</f>
        <v>330</v>
      </c>
      <c r="AA5" s="21"/>
      <c r="AB5" s="22"/>
      <c r="AC5" s="1">
        <f>'dados vendas'!K5</f>
        <v>396</v>
      </c>
      <c r="AD5" s="21"/>
      <c r="AE5" s="22"/>
      <c r="AF5" s="1">
        <f>'dados vendas'!L5</f>
        <v>435</v>
      </c>
      <c r="AG5" s="21"/>
      <c r="AH5" s="22"/>
      <c r="AI5" s="1">
        <f>'dados vendas'!M5</f>
        <v>435</v>
      </c>
      <c r="AJ5" s="21"/>
      <c r="AK5" s="22"/>
    </row>
    <row r="6" spans="1:37" ht="12.75">
      <c r="A6" s="1" t="s">
        <v>17</v>
      </c>
      <c r="B6" s="1">
        <f>'dados vendas'!B6</f>
        <v>430</v>
      </c>
      <c r="C6" s="21"/>
      <c r="D6" s="22"/>
      <c r="E6" s="1">
        <f>'dados vendas'!C6</f>
        <v>473</v>
      </c>
      <c r="F6" s="21"/>
      <c r="G6" s="22"/>
      <c r="H6" s="1">
        <f>'dados vendas'!D6</f>
        <v>516</v>
      </c>
      <c r="I6" s="21"/>
      <c r="J6" s="22"/>
      <c r="K6" s="1">
        <f>'dados vendas'!E6</f>
        <v>516</v>
      </c>
      <c r="L6" s="21"/>
      <c r="M6" s="22"/>
      <c r="N6" s="1">
        <f>'dados vendas'!F6</f>
        <v>550</v>
      </c>
      <c r="O6" s="21"/>
      <c r="P6" s="22"/>
      <c r="Q6" s="1">
        <f>'dados vendas'!G6</f>
        <v>560</v>
      </c>
      <c r="R6" s="21"/>
      <c r="S6" s="22"/>
      <c r="T6" s="1">
        <f>'dados vendas'!H6</f>
        <v>504</v>
      </c>
      <c r="U6" s="21"/>
      <c r="V6" s="22"/>
      <c r="W6" s="1">
        <f>'dados vendas'!I6</f>
        <v>453</v>
      </c>
      <c r="X6" s="21"/>
      <c r="Y6" s="22"/>
      <c r="Z6" s="1">
        <f>'dados vendas'!J6</f>
        <v>453</v>
      </c>
      <c r="AA6" s="21"/>
      <c r="AB6" s="22"/>
      <c r="AC6" s="1">
        <f>'dados vendas'!K6</f>
        <v>544</v>
      </c>
      <c r="AD6" s="21"/>
      <c r="AE6" s="22"/>
      <c r="AF6" s="1">
        <f>'dados vendas'!L6</f>
        <v>598</v>
      </c>
      <c r="AG6" s="21"/>
      <c r="AH6" s="22"/>
      <c r="AI6" s="1">
        <f>'dados vendas'!M6</f>
        <v>598</v>
      </c>
      <c r="AJ6" s="21"/>
      <c r="AK6" s="22"/>
    </row>
    <row r="7" spans="1:37" ht="12.75">
      <c r="A7" s="1" t="s">
        <v>18</v>
      </c>
      <c r="B7" s="1">
        <f>'dados vendas'!B7</f>
        <v>990</v>
      </c>
      <c r="D7" s="22"/>
      <c r="E7" s="1">
        <f>SUM(E4:E6)</f>
        <v>1089</v>
      </c>
      <c r="G7" s="22"/>
      <c r="H7" s="1">
        <f>SUM(H4:H6)</f>
        <v>1188</v>
      </c>
      <c r="J7" s="22"/>
      <c r="K7" s="1">
        <f>SUM(K4:K6)</f>
        <v>1188</v>
      </c>
      <c r="M7" s="22"/>
      <c r="N7" s="1">
        <f>SUM(N4:N6)</f>
        <v>1210</v>
      </c>
      <c r="P7" s="22"/>
      <c r="Q7" s="1">
        <f>SUM(Q4:Q6)</f>
        <v>1225</v>
      </c>
      <c r="S7" s="22"/>
      <c r="T7" s="1">
        <f>SUM(T4:T6)</f>
        <v>1103</v>
      </c>
      <c r="V7" s="22"/>
      <c r="W7" s="1">
        <f>SUM(W4:W6)</f>
        <v>1013</v>
      </c>
      <c r="Y7" s="22"/>
      <c r="Z7" s="1">
        <f>SUM(Z4:Z6)</f>
        <v>1013</v>
      </c>
      <c r="AB7" s="22"/>
      <c r="AC7" s="1">
        <f>SUM(AC4:AC6)</f>
        <v>1216</v>
      </c>
      <c r="AE7" s="22"/>
      <c r="AF7" s="1">
        <f>SUM(AF4:AF6)</f>
        <v>1337</v>
      </c>
      <c r="AH7" s="22"/>
      <c r="AI7" s="1">
        <f>SUM(AI4:AI6)</f>
        <v>1337</v>
      </c>
      <c r="AK7" s="22"/>
    </row>
    <row r="8" spans="1:35" ht="12.75">
      <c r="A8" s="1"/>
      <c r="B8" s="1"/>
      <c r="E8" s="1"/>
      <c r="H8" s="1"/>
      <c r="K8" s="1"/>
      <c r="N8" s="1"/>
      <c r="Q8" s="1"/>
      <c r="T8" s="1"/>
      <c r="W8" s="1"/>
      <c r="Z8" s="1"/>
      <c r="AC8" s="1"/>
      <c r="AF8" s="1"/>
      <c r="AI8" s="1"/>
    </row>
    <row r="9" spans="1:35" ht="12.75">
      <c r="A9" s="2" t="s">
        <v>19</v>
      </c>
      <c r="B9" s="1"/>
      <c r="E9" s="1"/>
      <c r="H9" s="1"/>
      <c r="K9" s="1"/>
      <c r="N9" s="1"/>
      <c r="Q9" s="1"/>
      <c r="T9" s="1"/>
      <c r="W9" s="1"/>
      <c r="Z9" s="1"/>
      <c r="AC9" s="1"/>
      <c r="AF9" s="1"/>
      <c r="AI9" s="1"/>
    </row>
    <row r="10" spans="1:37" ht="12.75">
      <c r="A10" s="1" t="s">
        <v>15</v>
      </c>
      <c r="B10" s="1">
        <f>'dados vendas'!B10</f>
        <v>310</v>
      </c>
      <c r="C10" s="21"/>
      <c r="D10" s="22"/>
      <c r="E10" s="1">
        <f>'dados vendas'!C10</f>
        <v>341</v>
      </c>
      <c r="F10" s="21"/>
      <c r="G10" s="22"/>
      <c r="H10" s="1">
        <f>'dados vendas'!D10</f>
        <v>372</v>
      </c>
      <c r="I10" s="21"/>
      <c r="J10" s="22"/>
      <c r="K10" s="1">
        <f>'dados vendas'!E10</f>
        <v>372</v>
      </c>
      <c r="L10" s="21"/>
      <c r="M10" s="22"/>
      <c r="N10" s="1">
        <f>'dados vendas'!F10</f>
        <v>450</v>
      </c>
      <c r="O10" s="21"/>
      <c r="P10" s="22"/>
      <c r="Q10" s="1">
        <f>'dados vendas'!G10</f>
        <v>440</v>
      </c>
      <c r="R10" s="21"/>
      <c r="S10" s="22"/>
      <c r="T10" s="1">
        <f>'dados vendas'!H10</f>
        <v>396</v>
      </c>
      <c r="U10" s="21"/>
      <c r="V10" s="22"/>
      <c r="W10" s="1">
        <f>'dados vendas'!I10</f>
        <v>357</v>
      </c>
      <c r="X10" s="21"/>
      <c r="Y10" s="22"/>
      <c r="Z10" s="1">
        <f>'dados vendas'!J10</f>
        <v>357</v>
      </c>
      <c r="AA10" s="21"/>
      <c r="AB10" s="22"/>
      <c r="AC10" s="1">
        <f>'dados vendas'!K10</f>
        <v>430</v>
      </c>
      <c r="AD10" s="21"/>
      <c r="AE10" s="22"/>
      <c r="AF10" s="1">
        <f>'dados vendas'!L10</f>
        <v>473</v>
      </c>
      <c r="AG10" s="21"/>
      <c r="AH10" s="22"/>
      <c r="AI10" s="1">
        <f>'dados vendas'!M10</f>
        <v>473</v>
      </c>
      <c r="AJ10" s="21"/>
      <c r="AK10" s="22"/>
    </row>
    <row r="11" spans="1:37" ht="12.75">
      <c r="A11" s="1" t="s">
        <v>16</v>
      </c>
      <c r="B11" s="1">
        <f>'dados vendas'!B11</f>
        <v>320</v>
      </c>
      <c r="C11" s="21"/>
      <c r="D11" s="22"/>
      <c r="E11" s="1">
        <f>'dados vendas'!C11</f>
        <v>352</v>
      </c>
      <c r="F11" s="21"/>
      <c r="G11" s="22"/>
      <c r="H11" s="1">
        <f>'dados vendas'!D11</f>
        <v>384</v>
      </c>
      <c r="I11" s="21"/>
      <c r="J11" s="22"/>
      <c r="K11" s="1">
        <f>'dados vendas'!E11</f>
        <v>384</v>
      </c>
      <c r="L11" s="21"/>
      <c r="M11" s="22"/>
      <c r="N11" s="1">
        <f>'dados vendas'!F11</f>
        <v>380</v>
      </c>
      <c r="O11" s="21"/>
      <c r="P11" s="22"/>
      <c r="Q11" s="1">
        <f>'dados vendas'!G11</f>
        <v>400</v>
      </c>
      <c r="R11" s="21"/>
      <c r="S11" s="22"/>
      <c r="T11" s="1">
        <f>'dados vendas'!H11</f>
        <v>360</v>
      </c>
      <c r="U11" s="21"/>
      <c r="V11" s="22"/>
      <c r="W11" s="1">
        <f>'dados vendas'!I11</f>
        <v>324</v>
      </c>
      <c r="X11" s="21"/>
      <c r="Y11" s="22"/>
      <c r="Z11" s="1">
        <f>'dados vendas'!J11</f>
        <v>324</v>
      </c>
      <c r="AA11" s="21"/>
      <c r="AB11" s="22"/>
      <c r="AC11" s="1">
        <f>'dados vendas'!K11</f>
        <v>390</v>
      </c>
      <c r="AD11" s="21"/>
      <c r="AE11" s="22"/>
      <c r="AF11" s="1">
        <f>'dados vendas'!L11</f>
        <v>429</v>
      </c>
      <c r="AG11" s="21"/>
      <c r="AH11" s="22"/>
      <c r="AI11" s="1">
        <f>'dados vendas'!M11</f>
        <v>429</v>
      </c>
      <c r="AJ11" s="21"/>
      <c r="AK11" s="22"/>
    </row>
    <row r="12" spans="1:37" ht="12.75">
      <c r="A12" s="1" t="s">
        <v>17</v>
      </c>
      <c r="B12" s="1">
        <f>'dados vendas'!B12</f>
        <v>305</v>
      </c>
      <c r="C12" s="21"/>
      <c r="D12" s="22"/>
      <c r="E12" s="1">
        <f>'dados vendas'!C12</f>
        <v>336</v>
      </c>
      <c r="F12" s="21"/>
      <c r="G12" s="22"/>
      <c r="H12" s="1">
        <f>'dados vendas'!D12</f>
        <v>366</v>
      </c>
      <c r="I12" s="21"/>
      <c r="J12" s="22"/>
      <c r="K12" s="1">
        <f>'dados vendas'!E12</f>
        <v>366</v>
      </c>
      <c r="L12" s="21"/>
      <c r="M12" s="22"/>
      <c r="N12" s="1">
        <f>'dados vendas'!F12</f>
        <v>380</v>
      </c>
      <c r="O12" s="21"/>
      <c r="P12" s="22"/>
      <c r="Q12" s="1">
        <f>'dados vendas'!G12</f>
        <v>395</v>
      </c>
      <c r="R12" s="21"/>
      <c r="S12" s="22"/>
      <c r="T12" s="1">
        <f>'dados vendas'!H12</f>
        <v>356</v>
      </c>
      <c r="U12" s="21"/>
      <c r="V12" s="22"/>
      <c r="W12" s="1">
        <f>'dados vendas'!I12</f>
        <v>356</v>
      </c>
      <c r="X12" s="21"/>
      <c r="Y12" s="22"/>
      <c r="Z12" s="1">
        <f>'dados vendas'!J12</f>
        <v>356</v>
      </c>
      <c r="AA12" s="21"/>
      <c r="AB12" s="22"/>
      <c r="AC12" s="1">
        <f>'dados vendas'!K12</f>
        <v>427</v>
      </c>
      <c r="AD12" s="21"/>
      <c r="AE12" s="22"/>
      <c r="AF12" s="1">
        <f>'dados vendas'!L12</f>
        <v>470</v>
      </c>
      <c r="AG12" s="21"/>
      <c r="AH12" s="22"/>
      <c r="AI12" s="1">
        <f>'dados vendas'!M12</f>
        <v>470</v>
      </c>
      <c r="AJ12" s="21"/>
      <c r="AK12" s="22"/>
    </row>
    <row r="13" spans="1:37" ht="12.75">
      <c r="A13" s="1" t="s">
        <v>18</v>
      </c>
      <c r="B13" s="1">
        <f>'dados vendas'!B13</f>
        <v>935</v>
      </c>
      <c r="D13" s="22"/>
      <c r="E13" s="1">
        <f>SUM(E10:E12)</f>
        <v>1029</v>
      </c>
      <c r="G13" s="22"/>
      <c r="H13" s="1">
        <f>SUM(H10:H12)</f>
        <v>1122</v>
      </c>
      <c r="J13" s="22"/>
      <c r="K13" s="1">
        <f>SUM(K10:K12)</f>
        <v>1122</v>
      </c>
      <c r="M13" s="22"/>
      <c r="N13" s="1">
        <f>SUM(N10:N12)</f>
        <v>1210</v>
      </c>
      <c r="P13" s="22"/>
      <c r="Q13" s="1">
        <f>SUM(Q10:Q12)</f>
        <v>1235</v>
      </c>
      <c r="S13" s="22"/>
      <c r="T13" s="1">
        <f>SUM(T10:T12)</f>
        <v>1112</v>
      </c>
      <c r="V13" s="22"/>
      <c r="W13" s="1">
        <f>SUM(W10:W12)</f>
        <v>1037</v>
      </c>
      <c r="Y13" s="22"/>
      <c r="Z13" s="1">
        <f>SUM(Z10:Z12)</f>
        <v>1037</v>
      </c>
      <c r="AB13" s="22"/>
      <c r="AC13" s="1">
        <f>SUM(AC10:AC12)</f>
        <v>1247</v>
      </c>
      <c r="AE13" s="22"/>
      <c r="AF13" s="1">
        <f>SUM(AF10:AF12)</f>
        <v>1372</v>
      </c>
      <c r="AH13" s="22"/>
      <c r="AI13" s="1">
        <f>SUM(AI10:AI12)</f>
        <v>1372</v>
      </c>
      <c r="AK13" s="22"/>
    </row>
    <row r="14" spans="1:35" ht="12.75">
      <c r="A14" s="1"/>
      <c r="B14" s="1"/>
      <c r="E14" s="1"/>
      <c r="H14" s="1"/>
      <c r="K14" s="1"/>
      <c r="N14" s="1"/>
      <c r="Q14" s="1"/>
      <c r="T14" s="1"/>
      <c r="W14" s="1"/>
      <c r="Z14" s="1"/>
      <c r="AC14" s="1"/>
      <c r="AF14" s="1"/>
      <c r="AI14" s="1"/>
    </row>
    <row r="15" spans="1:35" ht="12.75">
      <c r="A15" s="2" t="s">
        <v>20</v>
      </c>
      <c r="B15" s="1"/>
      <c r="E15" s="1"/>
      <c r="H15" s="1"/>
      <c r="K15" s="1"/>
      <c r="N15" s="1"/>
      <c r="Q15" s="1"/>
      <c r="T15" s="1"/>
      <c r="W15" s="1"/>
      <c r="Z15" s="1"/>
      <c r="AC15" s="1"/>
      <c r="AF15" s="1"/>
      <c r="AI15" s="1"/>
    </row>
    <row r="16" spans="1:37" ht="12.75">
      <c r="A16" s="1" t="s">
        <v>15</v>
      </c>
      <c r="B16" s="1">
        <f>'dados vendas'!B16</f>
        <v>410</v>
      </c>
      <c r="C16" s="21"/>
      <c r="D16" s="22"/>
      <c r="E16" s="1">
        <f>'dados vendas'!C16</f>
        <v>492</v>
      </c>
      <c r="F16" s="21"/>
      <c r="G16" s="22"/>
      <c r="H16" s="1">
        <f>'dados vendas'!D16</f>
        <v>369</v>
      </c>
      <c r="I16" s="21"/>
      <c r="J16" s="22"/>
      <c r="K16" s="1">
        <f>'dados vendas'!E16</f>
        <v>369</v>
      </c>
      <c r="L16" s="21"/>
      <c r="M16" s="22"/>
      <c r="N16" s="1">
        <f>'dados vendas'!F16</f>
        <v>450</v>
      </c>
      <c r="O16" s="21"/>
      <c r="P16" s="22"/>
      <c r="Q16" s="1">
        <f>'dados vendas'!G16</f>
        <v>440</v>
      </c>
      <c r="R16" s="21"/>
      <c r="S16" s="22"/>
      <c r="T16" s="1">
        <f>'dados vendas'!H16</f>
        <v>396</v>
      </c>
      <c r="U16" s="21"/>
      <c r="V16" s="22"/>
      <c r="W16" s="1">
        <f>'dados vendas'!I16</f>
        <v>356</v>
      </c>
      <c r="X16" s="21"/>
      <c r="Y16" s="22"/>
      <c r="Z16" s="1">
        <f>'dados vendas'!J16</f>
        <v>356</v>
      </c>
      <c r="AA16" s="21"/>
      <c r="AB16" s="22"/>
      <c r="AC16" s="1">
        <f>'dados vendas'!K16</f>
        <v>427</v>
      </c>
      <c r="AD16" s="21"/>
      <c r="AE16" s="22"/>
      <c r="AF16" s="1">
        <f>'dados vendas'!L16</f>
        <v>470</v>
      </c>
      <c r="AG16" s="21"/>
      <c r="AH16" s="22"/>
      <c r="AI16" s="1">
        <f>'dados vendas'!M16</f>
        <v>470</v>
      </c>
      <c r="AJ16" s="21"/>
      <c r="AK16" s="22"/>
    </row>
    <row r="17" spans="1:37" ht="12.75">
      <c r="A17" s="1" t="s">
        <v>16</v>
      </c>
      <c r="B17" s="1">
        <f>'dados vendas'!B17</f>
        <v>140</v>
      </c>
      <c r="C17" s="21"/>
      <c r="D17" s="22"/>
      <c r="E17" s="1">
        <f>'dados vendas'!C17</f>
        <v>168</v>
      </c>
      <c r="F17" s="21"/>
      <c r="G17" s="22"/>
      <c r="H17" s="1">
        <f>'dados vendas'!D17</f>
        <v>126</v>
      </c>
      <c r="I17" s="21"/>
      <c r="J17" s="22"/>
      <c r="K17" s="1">
        <f>'dados vendas'!E17</f>
        <v>126</v>
      </c>
      <c r="L17" s="21"/>
      <c r="M17" s="22"/>
      <c r="N17" s="1">
        <f>'dados vendas'!F17</f>
        <v>150</v>
      </c>
      <c r="O17" s="21"/>
      <c r="P17" s="22"/>
      <c r="Q17" s="1">
        <f>'dados vendas'!G17</f>
        <v>160</v>
      </c>
      <c r="R17" s="21"/>
      <c r="S17" s="22"/>
      <c r="T17" s="1">
        <f>'dados vendas'!H17</f>
        <v>144</v>
      </c>
      <c r="U17" s="21"/>
      <c r="V17" s="22"/>
      <c r="W17" s="1">
        <f>'dados vendas'!I17</f>
        <v>130</v>
      </c>
      <c r="X17" s="21"/>
      <c r="Y17" s="22"/>
      <c r="Z17" s="1">
        <f>'dados vendas'!J17</f>
        <v>130</v>
      </c>
      <c r="AA17" s="21"/>
      <c r="AB17" s="22"/>
      <c r="AC17" s="1">
        <f>'dados vendas'!K17</f>
        <v>156</v>
      </c>
      <c r="AD17" s="21"/>
      <c r="AE17" s="22"/>
      <c r="AF17" s="1">
        <f>'dados vendas'!L17</f>
        <v>172</v>
      </c>
      <c r="AG17" s="21"/>
      <c r="AH17" s="22"/>
      <c r="AI17" s="1">
        <f>'dados vendas'!M17</f>
        <v>172</v>
      </c>
      <c r="AJ17" s="21"/>
      <c r="AK17" s="22"/>
    </row>
    <row r="18" spans="1:37" ht="12.75">
      <c r="A18" s="1" t="s">
        <v>17</v>
      </c>
      <c r="B18" s="1">
        <f>'dados vendas'!B18</f>
        <v>515</v>
      </c>
      <c r="C18" s="21"/>
      <c r="D18" s="22"/>
      <c r="E18" s="1">
        <f>'dados vendas'!C18</f>
        <v>618</v>
      </c>
      <c r="F18" s="21"/>
      <c r="G18" s="22"/>
      <c r="H18" s="1">
        <f>'dados vendas'!D18</f>
        <v>464</v>
      </c>
      <c r="I18" s="21"/>
      <c r="J18" s="22"/>
      <c r="K18" s="1">
        <f>'dados vendas'!E18</f>
        <v>464</v>
      </c>
      <c r="L18" s="21"/>
      <c r="M18" s="22"/>
      <c r="N18" s="1">
        <f>'dados vendas'!F18</f>
        <v>600</v>
      </c>
      <c r="O18" s="21"/>
      <c r="P18" s="22"/>
      <c r="Q18" s="1">
        <f>'dados vendas'!G18</f>
        <v>610</v>
      </c>
      <c r="R18" s="21"/>
      <c r="S18" s="22"/>
      <c r="T18" s="1">
        <f>'dados vendas'!H18</f>
        <v>549</v>
      </c>
      <c r="U18" s="21"/>
      <c r="V18" s="22"/>
      <c r="W18" s="1">
        <f>'dados vendas'!I18</f>
        <v>495</v>
      </c>
      <c r="X18" s="21"/>
      <c r="Y18" s="22"/>
      <c r="Z18" s="1">
        <f>'dados vendas'!J18</f>
        <v>495</v>
      </c>
      <c r="AA18" s="21"/>
      <c r="AB18" s="22"/>
      <c r="AC18" s="1">
        <f>'dados vendas'!K18</f>
        <v>594</v>
      </c>
      <c r="AD18" s="21"/>
      <c r="AE18" s="22"/>
      <c r="AF18" s="1">
        <f>'dados vendas'!L18</f>
        <v>653</v>
      </c>
      <c r="AG18" s="21"/>
      <c r="AH18" s="22"/>
      <c r="AI18" s="1">
        <f>'dados vendas'!M18</f>
        <v>653</v>
      </c>
      <c r="AJ18" s="21"/>
      <c r="AK18" s="22"/>
    </row>
    <row r="19" spans="1:37" ht="12.75">
      <c r="A19" s="1" t="s">
        <v>18</v>
      </c>
      <c r="B19" s="1">
        <f>'dados vendas'!B19</f>
        <v>1065</v>
      </c>
      <c r="D19" s="22"/>
      <c r="E19" s="1">
        <f>SUM(E16:E18)</f>
        <v>1278</v>
      </c>
      <c r="G19" s="22"/>
      <c r="H19" s="1">
        <f>SUM(H16:H18)</f>
        <v>959</v>
      </c>
      <c r="J19" s="22"/>
      <c r="K19" s="1">
        <f>SUM(K16:K18)</f>
        <v>959</v>
      </c>
      <c r="M19" s="22"/>
      <c r="N19" s="1">
        <f>SUM(N16:N18)</f>
        <v>1200</v>
      </c>
      <c r="P19" s="22"/>
      <c r="Q19" s="1">
        <f>SUM(Q16:Q18)</f>
        <v>1210</v>
      </c>
      <c r="S19" s="22"/>
      <c r="T19" s="1">
        <f>SUM(T16:T18)</f>
        <v>1089</v>
      </c>
      <c r="V19" s="22"/>
      <c r="W19" s="1">
        <f>SUM(W16:W18)</f>
        <v>981</v>
      </c>
      <c r="Y19" s="22"/>
      <c r="Z19" s="1">
        <f>SUM(Z16:Z18)</f>
        <v>981</v>
      </c>
      <c r="AB19" s="22"/>
      <c r="AC19" s="1">
        <f>SUM(AC16:AC18)</f>
        <v>1177</v>
      </c>
      <c r="AE19" s="22"/>
      <c r="AF19" s="1">
        <f>SUM(AF16:AF18)</f>
        <v>1295</v>
      </c>
      <c r="AH19" s="22"/>
      <c r="AI19" s="1">
        <f>SUM(AI16:AI18)</f>
        <v>1295</v>
      </c>
      <c r="AK19" s="22"/>
    </row>
    <row r="21" spans="3:10" ht="12.75">
      <c r="C21" s="23" t="s">
        <v>45</v>
      </c>
      <c r="D21" s="22">
        <f>D7+D13+D19</f>
        <v>0</v>
      </c>
      <c r="G21" s="22">
        <f>G7+G13+G19</f>
        <v>0</v>
      </c>
      <c r="J21" s="22">
        <f>J7+J13+J19</f>
        <v>0</v>
      </c>
    </row>
    <row r="23" spans="1:10" ht="12.75">
      <c r="A23" s="23" t="s">
        <v>42</v>
      </c>
      <c r="C23" t="s">
        <v>43</v>
      </c>
      <c r="D23" t="s">
        <v>44</v>
      </c>
      <c r="F23" t="s">
        <v>43</v>
      </c>
      <c r="G23" t="s">
        <v>44</v>
      </c>
      <c r="I23" t="s">
        <v>43</v>
      </c>
      <c r="J23" t="s">
        <v>44</v>
      </c>
    </row>
    <row r="24" ht="12.75">
      <c r="A24" s="2" t="s">
        <v>14</v>
      </c>
    </row>
    <row r="25" spans="1:10" ht="12.75">
      <c r="A25" s="1" t="s">
        <v>15</v>
      </c>
      <c r="C25" s="22"/>
      <c r="D25" s="22"/>
      <c r="F25" s="22"/>
      <c r="G25" s="22"/>
      <c r="I25" s="22"/>
      <c r="J25" s="22"/>
    </row>
    <row r="26" spans="1:10" ht="12.75">
      <c r="A26" s="1" t="s">
        <v>16</v>
      </c>
      <c r="C26" s="22"/>
      <c r="D26" s="22"/>
      <c r="F26" s="22"/>
      <c r="G26" s="22"/>
      <c r="I26" s="22"/>
      <c r="J26" s="22"/>
    </row>
    <row r="27" spans="1:10" ht="12.75">
      <c r="A27" s="1" t="s">
        <v>17</v>
      </c>
      <c r="C27" s="22"/>
      <c r="D27" s="22"/>
      <c r="F27" s="22"/>
      <c r="G27" s="22"/>
      <c r="I27" s="22"/>
      <c r="J27" s="22"/>
    </row>
    <row r="28" spans="1:10" ht="12.75">
      <c r="A28" s="1" t="s">
        <v>18</v>
      </c>
      <c r="C28" s="22"/>
      <c r="D28" s="22"/>
      <c r="F28" s="22"/>
      <c r="G28" s="22"/>
      <c r="I28" s="22"/>
      <c r="J28" s="22"/>
    </row>
    <row r="29" spans="1:10" ht="12.75">
      <c r="A29" s="1"/>
      <c r="G29" s="22"/>
      <c r="J29" s="22"/>
    </row>
    <row r="30" ht="12.75">
      <c r="A30" s="2" t="s">
        <v>19</v>
      </c>
    </row>
    <row r="31" spans="1:10" ht="12.75">
      <c r="A31" s="1" t="s">
        <v>15</v>
      </c>
      <c r="C31" s="22"/>
      <c r="D31" s="22"/>
      <c r="F31" s="22"/>
      <c r="G31" s="22"/>
      <c r="I31" s="22"/>
      <c r="J31" s="22"/>
    </row>
    <row r="32" spans="1:10" ht="12.75">
      <c r="A32" s="1" t="s">
        <v>16</v>
      </c>
      <c r="C32" s="22"/>
      <c r="D32" s="22"/>
      <c r="F32" s="22"/>
      <c r="G32" s="22"/>
      <c r="I32" s="22"/>
      <c r="J32" s="22"/>
    </row>
    <row r="33" spans="1:10" ht="12.75">
      <c r="A33" s="1" t="s">
        <v>17</v>
      </c>
      <c r="C33" s="22"/>
      <c r="D33" s="22"/>
      <c r="F33" s="22"/>
      <c r="G33" s="22"/>
      <c r="I33" s="22"/>
      <c r="J33" s="22"/>
    </row>
    <row r="34" spans="1:10" ht="12.75">
      <c r="A34" s="1" t="s">
        <v>18</v>
      </c>
      <c r="C34" s="22"/>
      <c r="D34" s="22"/>
      <c r="F34" s="22"/>
      <c r="G34" s="22"/>
      <c r="I34" s="22"/>
      <c r="J34" s="22"/>
    </row>
    <row r="35" spans="1:10" ht="12.75">
      <c r="A35" s="1"/>
      <c r="G35" s="22"/>
      <c r="J35" s="22"/>
    </row>
    <row r="36" ht="12.75">
      <c r="A36" s="2" t="s">
        <v>20</v>
      </c>
    </row>
    <row r="37" spans="1:10" ht="12.75">
      <c r="A37" s="1" t="s">
        <v>15</v>
      </c>
      <c r="C37" s="22"/>
      <c r="D37" s="22"/>
      <c r="F37" s="22"/>
      <c r="G37" s="22"/>
      <c r="I37" s="22"/>
      <c r="J37" s="22"/>
    </row>
    <row r="38" spans="1:10" ht="12.75">
      <c r="A38" s="1" t="s">
        <v>16</v>
      </c>
      <c r="C38" s="22"/>
      <c r="D38" s="22"/>
      <c r="F38" s="22"/>
      <c r="G38" s="22"/>
      <c r="I38" s="22"/>
      <c r="J38" s="22"/>
    </row>
    <row r="39" spans="1:10" ht="12.75">
      <c r="A39" s="1" t="s">
        <v>17</v>
      </c>
      <c r="C39" s="22"/>
      <c r="D39" s="22"/>
      <c r="F39" s="22"/>
      <c r="G39" s="22"/>
      <c r="I39" s="22"/>
      <c r="J39" s="22"/>
    </row>
    <row r="40" spans="1:10" ht="12.75">
      <c r="A40" s="1" t="s">
        <v>18</v>
      </c>
      <c r="C40" s="22"/>
      <c r="D40" s="22"/>
      <c r="F40" s="22"/>
      <c r="G40" s="22"/>
      <c r="I40" s="22"/>
      <c r="J40" s="22"/>
    </row>
    <row r="41" spans="7:10" ht="12.75">
      <c r="G41" s="22"/>
      <c r="J41" s="22"/>
    </row>
    <row r="42" spans="6:10" ht="12.75">
      <c r="F42" s="24"/>
      <c r="G42" s="22"/>
      <c r="I42" s="24"/>
      <c r="J42" s="22"/>
    </row>
    <row r="43" spans="4:10" ht="12.75">
      <c r="D43" s="22"/>
      <c r="G43" s="22"/>
      <c r="J43" s="22"/>
    </row>
    <row r="44" spans="4:10" ht="12.75">
      <c r="D44" s="22"/>
      <c r="G44" s="22"/>
      <c r="J44" s="2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1.00390625" style="0" bestFit="1" customWidth="1"/>
  </cols>
  <sheetData>
    <row r="2" spans="1:13" ht="12.75">
      <c r="A2" s="23" t="s">
        <v>48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3" ht="12.75">
      <c r="A3" t="s">
        <v>14</v>
      </c>
      <c r="B3" s="21">
        <v>3</v>
      </c>
      <c r="C3" t="s">
        <v>49</v>
      </c>
    </row>
    <row r="4" spans="1:13" ht="12.75">
      <c r="A4" t="s">
        <v>50</v>
      </c>
      <c r="B4">
        <v>200</v>
      </c>
      <c r="C4">
        <f>B7</f>
        <v>370</v>
      </c>
      <c r="D4">
        <f aca="true" t="shared" si="0" ref="D4:M4">C7</f>
        <v>441</v>
      </c>
      <c r="E4">
        <f t="shared" si="0"/>
        <v>413</v>
      </c>
      <c r="F4">
        <f t="shared" si="0"/>
        <v>385</v>
      </c>
      <c r="G4">
        <f t="shared" si="0"/>
        <v>335</v>
      </c>
      <c r="H4">
        <f t="shared" si="0"/>
        <v>270</v>
      </c>
      <c r="I4">
        <f t="shared" si="0"/>
        <v>327</v>
      </c>
      <c r="J4">
        <f t="shared" si="0"/>
        <v>474</v>
      </c>
      <c r="K4">
        <f t="shared" si="0"/>
        <v>621</v>
      </c>
      <c r="L4">
        <f t="shared" si="0"/>
        <v>565</v>
      </c>
      <c r="M4">
        <f t="shared" si="0"/>
        <v>388</v>
      </c>
    </row>
    <row r="5" spans="1:13" ht="12.75">
      <c r="A5" t="s">
        <v>51</v>
      </c>
      <c r="B5">
        <v>990</v>
      </c>
      <c r="C5">
        <v>1089</v>
      </c>
      <c r="D5">
        <v>1188</v>
      </c>
      <c r="E5">
        <v>1188</v>
      </c>
      <c r="F5">
        <v>1210</v>
      </c>
      <c r="G5">
        <v>1225</v>
      </c>
      <c r="H5">
        <v>1103</v>
      </c>
      <c r="I5">
        <v>1013</v>
      </c>
      <c r="J5">
        <v>1013</v>
      </c>
      <c r="K5">
        <v>1216</v>
      </c>
      <c r="L5">
        <v>1337</v>
      </c>
      <c r="M5">
        <v>1337</v>
      </c>
    </row>
    <row r="6" spans="1:13" ht="12.75">
      <c r="A6" t="s">
        <v>52</v>
      </c>
      <c r="B6">
        <v>1160</v>
      </c>
      <c r="C6">
        <v>1160</v>
      </c>
      <c r="D6">
        <v>1160</v>
      </c>
      <c r="E6">
        <v>1160</v>
      </c>
      <c r="F6">
        <v>1160</v>
      </c>
      <c r="G6">
        <v>1160</v>
      </c>
      <c r="H6">
        <v>1160</v>
      </c>
      <c r="I6">
        <v>1160</v>
      </c>
      <c r="J6">
        <v>1160</v>
      </c>
      <c r="K6">
        <v>1160</v>
      </c>
      <c r="L6">
        <v>1160</v>
      </c>
      <c r="M6">
        <v>1160</v>
      </c>
    </row>
    <row r="7" spans="1:13" ht="12.75">
      <c r="A7" t="s">
        <v>53</v>
      </c>
      <c r="B7">
        <f>B4+B6-B5</f>
        <v>370</v>
      </c>
      <c r="C7">
        <f aca="true" t="shared" si="1" ref="C7:M7">C4+C6-C5</f>
        <v>441</v>
      </c>
      <c r="D7">
        <f t="shared" si="1"/>
        <v>413</v>
      </c>
      <c r="E7">
        <f t="shared" si="1"/>
        <v>385</v>
      </c>
      <c r="F7">
        <f t="shared" si="1"/>
        <v>335</v>
      </c>
      <c r="G7">
        <f t="shared" si="1"/>
        <v>270</v>
      </c>
      <c r="H7">
        <f t="shared" si="1"/>
        <v>327</v>
      </c>
      <c r="I7">
        <f t="shared" si="1"/>
        <v>474</v>
      </c>
      <c r="J7">
        <f t="shared" si="1"/>
        <v>621</v>
      </c>
      <c r="K7">
        <f t="shared" si="1"/>
        <v>565</v>
      </c>
      <c r="L7">
        <f t="shared" si="1"/>
        <v>388</v>
      </c>
      <c r="M7">
        <f t="shared" si="1"/>
        <v>211</v>
      </c>
    </row>
    <row r="10" ht="12.75">
      <c r="A10" s="23" t="s">
        <v>54</v>
      </c>
    </row>
    <row r="11" spans="1:3" ht="12.75">
      <c r="A11" t="s">
        <v>19</v>
      </c>
      <c r="B11" s="21">
        <v>3.5</v>
      </c>
      <c r="C11" t="s">
        <v>49</v>
      </c>
    </row>
    <row r="12" spans="1:13" ht="12.75">
      <c r="A12" t="s">
        <v>50</v>
      </c>
      <c r="B12">
        <v>3000</v>
      </c>
      <c r="C12">
        <f>B15</f>
        <v>3000</v>
      </c>
      <c r="D12">
        <f aca="true" t="shared" si="2" ref="D12:M12">C15</f>
        <v>3000</v>
      </c>
      <c r="E12">
        <f t="shared" si="2"/>
        <v>3000</v>
      </c>
      <c r="F12">
        <f t="shared" si="2"/>
        <v>3000</v>
      </c>
      <c r="G12">
        <f t="shared" si="2"/>
        <v>3000</v>
      </c>
      <c r="H12">
        <f t="shared" si="2"/>
        <v>3000</v>
      </c>
      <c r="I12">
        <f t="shared" si="2"/>
        <v>3000</v>
      </c>
      <c r="J12">
        <f t="shared" si="2"/>
        <v>3000</v>
      </c>
      <c r="K12">
        <f t="shared" si="2"/>
        <v>3000</v>
      </c>
      <c r="L12">
        <f t="shared" si="2"/>
        <v>3000</v>
      </c>
      <c r="M12">
        <f t="shared" si="2"/>
        <v>3000</v>
      </c>
    </row>
    <row r="13" ht="12.75">
      <c r="A13" t="s">
        <v>51</v>
      </c>
    </row>
    <row r="14" ht="12.75">
      <c r="A14" t="s">
        <v>52</v>
      </c>
    </row>
    <row r="15" spans="1:13" ht="12.75">
      <c r="A15" t="s">
        <v>53</v>
      </c>
      <c r="B15">
        <f>B12+B14-B13</f>
        <v>3000</v>
      </c>
      <c r="C15">
        <f aca="true" t="shared" si="3" ref="C15:M15">C12+C14-C13</f>
        <v>3000</v>
      </c>
      <c r="D15">
        <f t="shared" si="3"/>
        <v>3000</v>
      </c>
      <c r="E15">
        <f t="shared" si="3"/>
        <v>3000</v>
      </c>
      <c r="F15">
        <f t="shared" si="3"/>
        <v>3000</v>
      </c>
      <c r="G15">
        <f t="shared" si="3"/>
        <v>3000</v>
      </c>
      <c r="H15">
        <f t="shared" si="3"/>
        <v>3000</v>
      </c>
      <c r="I15">
        <f t="shared" si="3"/>
        <v>3000</v>
      </c>
      <c r="J15">
        <f t="shared" si="3"/>
        <v>3000</v>
      </c>
      <c r="K15">
        <f t="shared" si="3"/>
        <v>3000</v>
      </c>
      <c r="L15">
        <f t="shared" si="3"/>
        <v>3000</v>
      </c>
      <c r="M15">
        <f t="shared" si="3"/>
        <v>3000</v>
      </c>
    </row>
    <row r="18" ht="12.75">
      <c r="A18" s="23" t="s">
        <v>55</v>
      </c>
    </row>
    <row r="19" spans="1:3" ht="12.75">
      <c r="A19" t="s">
        <v>20</v>
      </c>
      <c r="B19" s="21">
        <v>4</v>
      </c>
      <c r="C19" t="s">
        <v>49</v>
      </c>
    </row>
    <row r="20" spans="1:13" ht="12.75">
      <c r="A20" t="s">
        <v>50</v>
      </c>
      <c r="B20">
        <v>500</v>
      </c>
      <c r="C20">
        <f>B23</f>
        <v>500</v>
      </c>
      <c r="D20">
        <f aca="true" t="shared" si="4" ref="D20:M20">C23</f>
        <v>500</v>
      </c>
      <c r="E20">
        <f t="shared" si="4"/>
        <v>500</v>
      </c>
      <c r="F20">
        <f t="shared" si="4"/>
        <v>500</v>
      </c>
      <c r="G20">
        <f t="shared" si="4"/>
        <v>500</v>
      </c>
      <c r="H20">
        <f t="shared" si="4"/>
        <v>500</v>
      </c>
      <c r="I20">
        <f t="shared" si="4"/>
        <v>500</v>
      </c>
      <c r="J20">
        <f t="shared" si="4"/>
        <v>500</v>
      </c>
      <c r="K20">
        <f t="shared" si="4"/>
        <v>500</v>
      </c>
      <c r="L20">
        <f t="shared" si="4"/>
        <v>500</v>
      </c>
      <c r="M20">
        <f t="shared" si="4"/>
        <v>500</v>
      </c>
    </row>
    <row r="21" ht="12.75">
      <c r="A21" t="s">
        <v>51</v>
      </c>
    </row>
    <row r="22" ht="12.75">
      <c r="A22" t="s">
        <v>52</v>
      </c>
    </row>
    <row r="23" spans="1:13" ht="12.75">
      <c r="A23" t="s">
        <v>53</v>
      </c>
      <c r="B23">
        <f>B20+B22-B21</f>
        <v>500</v>
      </c>
      <c r="C23">
        <f aca="true" t="shared" si="5" ref="C23:M23">C20+C22-C21</f>
        <v>500</v>
      </c>
      <c r="D23">
        <f t="shared" si="5"/>
        <v>500</v>
      </c>
      <c r="E23">
        <f t="shared" si="5"/>
        <v>500</v>
      </c>
      <c r="F23">
        <f t="shared" si="5"/>
        <v>500</v>
      </c>
      <c r="G23">
        <f t="shared" si="5"/>
        <v>500</v>
      </c>
      <c r="H23">
        <f t="shared" si="5"/>
        <v>500</v>
      </c>
      <c r="I23">
        <f t="shared" si="5"/>
        <v>500</v>
      </c>
      <c r="J23">
        <f t="shared" si="5"/>
        <v>500</v>
      </c>
      <c r="K23">
        <f t="shared" si="5"/>
        <v>500</v>
      </c>
      <c r="L23">
        <f t="shared" si="5"/>
        <v>500</v>
      </c>
      <c r="M23">
        <f t="shared" si="5"/>
        <v>500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8.421875" style="0" bestFit="1" customWidth="1"/>
    <col min="3" max="3" width="10.57421875" style="0" bestFit="1" customWidth="1"/>
    <col min="4" max="4" width="9.57421875" style="0" customWidth="1"/>
    <col min="5" max="5" width="9.57421875" style="0" bestFit="1" customWidth="1"/>
    <col min="6" max="6" width="9.57421875" style="0" customWidth="1"/>
    <col min="7" max="7" width="9.57421875" style="0" bestFit="1" customWidth="1"/>
    <col min="8" max="8" width="9.57421875" style="0" customWidth="1"/>
    <col min="9" max="9" width="9.57421875" style="0" bestFit="1" customWidth="1"/>
    <col min="10" max="10" width="9.57421875" style="0" customWidth="1"/>
    <col min="11" max="11" width="9.57421875" style="0" bestFit="1" customWidth="1"/>
    <col min="12" max="12" width="9.57421875" style="0" customWidth="1"/>
    <col min="13" max="13" width="9.57421875" style="0" bestFit="1" customWidth="1"/>
    <col min="14" max="14" width="9.57421875" style="0" customWidth="1"/>
    <col min="15" max="15" width="9.57421875" style="0" bestFit="1" customWidth="1"/>
    <col min="16" max="16" width="9.57421875" style="0" customWidth="1"/>
    <col min="17" max="17" width="9.57421875" style="0" bestFit="1" customWidth="1"/>
    <col min="18" max="18" width="9.57421875" style="0" customWidth="1"/>
    <col min="19" max="19" width="10.140625" style="0" bestFit="1" customWidth="1"/>
    <col min="20" max="20" width="10.140625" style="0" customWidth="1"/>
    <col min="21" max="21" width="9.57421875" style="0" bestFit="1" customWidth="1"/>
    <col min="22" max="22" width="9.57421875" style="0" customWidth="1"/>
    <col min="23" max="23" width="10.28125" style="0" bestFit="1" customWidth="1"/>
    <col min="24" max="24" width="10.28125" style="0" customWidth="1"/>
    <col min="25" max="25" width="10.57421875" style="0" bestFit="1" customWidth="1"/>
  </cols>
  <sheetData>
    <row r="1" ht="12.75">
      <c r="A1" s="23" t="s">
        <v>56</v>
      </c>
    </row>
    <row r="2" spans="1:25" ht="12.75">
      <c r="A2" s="1"/>
      <c r="B2" s="1"/>
      <c r="C2" s="1" t="s">
        <v>0</v>
      </c>
      <c r="D2" s="1"/>
      <c r="E2" s="4" t="s">
        <v>1</v>
      </c>
      <c r="F2" s="4"/>
      <c r="G2" s="4" t="s">
        <v>2</v>
      </c>
      <c r="H2" s="4"/>
      <c r="I2" s="4" t="s">
        <v>3</v>
      </c>
      <c r="J2" s="4"/>
      <c r="K2" s="4" t="s">
        <v>4</v>
      </c>
      <c r="L2" s="4"/>
      <c r="M2" s="4" t="s">
        <v>5</v>
      </c>
      <c r="N2" s="4"/>
      <c r="O2" s="4" t="s">
        <v>6</v>
      </c>
      <c r="P2" s="4"/>
      <c r="Q2" s="4" t="s">
        <v>7</v>
      </c>
      <c r="R2" s="4"/>
      <c r="S2" s="4" t="s">
        <v>8</v>
      </c>
      <c r="T2" s="4"/>
      <c r="U2" s="4" t="s">
        <v>9</v>
      </c>
      <c r="V2" s="4"/>
      <c r="W2" s="4" t="s">
        <v>10</v>
      </c>
      <c r="X2" s="4"/>
      <c r="Y2" s="4" t="s">
        <v>11</v>
      </c>
    </row>
    <row r="3" spans="1:4" ht="12.75">
      <c r="A3" s="1" t="s">
        <v>57</v>
      </c>
      <c r="B3" s="1" t="s">
        <v>58</v>
      </c>
      <c r="C3" s="40" t="s">
        <v>79</v>
      </c>
      <c r="D3" s="38" t="s">
        <v>78</v>
      </c>
    </row>
    <row r="4" spans="1:25" ht="12.75">
      <c r="A4" s="1" t="s">
        <v>59</v>
      </c>
      <c r="B4" s="1">
        <v>2</v>
      </c>
      <c r="C4" s="41">
        <v>0.32</v>
      </c>
      <c r="D4" s="39">
        <f>C8*0.32*B4</f>
        <v>2.6688</v>
      </c>
      <c r="E4" s="28">
        <v>0.32</v>
      </c>
      <c r="F4" s="28"/>
      <c r="G4" s="28">
        <v>0.32</v>
      </c>
      <c r="H4" s="28"/>
      <c r="I4" s="28">
        <v>0.35</v>
      </c>
      <c r="J4" s="28"/>
      <c r="K4" s="28">
        <v>0.35</v>
      </c>
      <c r="L4" s="28"/>
      <c r="M4" s="28">
        <v>0.35</v>
      </c>
      <c r="N4" s="28"/>
      <c r="O4" s="28">
        <v>0.35</v>
      </c>
      <c r="P4" s="28"/>
      <c r="Q4" s="28">
        <v>0.34</v>
      </c>
      <c r="R4" s="28"/>
      <c r="S4" s="28">
        <v>0.34</v>
      </c>
      <c r="T4" s="28"/>
      <c r="U4" s="28">
        <v>0.34</v>
      </c>
      <c r="V4" s="28"/>
      <c r="W4" s="28">
        <v>0.34</v>
      </c>
      <c r="X4" s="28"/>
      <c r="Y4" s="28">
        <v>0.34</v>
      </c>
    </row>
    <row r="5" spans="1:26" ht="12.75">
      <c r="A5" s="1" t="s">
        <v>60</v>
      </c>
      <c r="B5" s="1">
        <v>3</v>
      </c>
      <c r="C5" s="42">
        <v>0.22</v>
      </c>
      <c r="D5" s="33"/>
      <c r="E5" s="22">
        <f>C5</f>
        <v>0.22</v>
      </c>
      <c r="F5" s="22"/>
      <c r="G5" s="22">
        <f>E5</f>
        <v>0.22</v>
      </c>
      <c r="H5" s="22"/>
      <c r="I5" s="22">
        <f>G5</f>
        <v>0.22</v>
      </c>
      <c r="J5" s="22"/>
      <c r="K5" s="22">
        <f>I5</f>
        <v>0.22</v>
      </c>
      <c r="L5" s="22"/>
      <c r="M5" s="22">
        <f>K5</f>
        <v>0.22</v>
      </c>
      <c r="N5" s="22"/>
      <c r="O5" s="22">
        <f>M5*1.12</f>
        <v>0.24640000000000004</v>
      </c>
      <c r="P5" s="22"/>
      <c r="Q5" s="22">
        <f>O5</f>
        <v>0.24640000000000004</v>
      </c>
      <c r="R5" s="22"/>
      <c r="S5" s="22">
        <f>Q5</f>
        <v>0.24640000000000004</v>
      </c>
      <c r="T5" s="22"/>
      <c r="U5" s="22">
        <f>S5</f>
        <v>0.24640000000000004</v>
      </c>
      <c r="V5" s="22"/>
      <c r="W5" s="22">
        <f>U5</f>
        <v>0.24640000000000004</v>
      </c>
      <c r="X5" s="22"/>
      <c r="Y5" s="22">
        <f>W5</f>
        <v>0.24640000000000004</v>
      </c>
      <c r="Z5" t="s">
        <v>61</v>
      </c>
    </row>
    <row r="6" spans="1:25" ht="12.75">
      <c r="A6" s="1" t="s">
        <v>62</v>
      </c>
      <c r="B6" s="1">
        <v>10</v>
      </c>
      <c r="C6" s="42">
        <v>0.02</v>
      </c>
      <c r="D6" s="33"/>
      <c r="E6" s="22">
        <f>C6</f>
        <v>0.02</v>
      </c>
      <c r="F6" s="22"/>
      <c r="G6" s="22">
        <v>0.04</v>
      </c>
      <c r="H6" s="22"/>
      <c r="I6" s="22">
        <v>0.04</v>
      </c>
      <c r="J6" s="22"/>
      <c r="K6" s="22">
        <v>0.04</v>
      </c>
      <c r="L6" s="22"/>
      <c r="M6" s="22">
        <v>0.04</v>
      </c>
      <c r="N6" s="22"/>
      <c r="O6" s="22">
        <v>0.04</v>
      </c>
      <c r="P6" s="22"/>
      <c r="Q6" s="22">
        <v>0.04</v>
      </c>
      <c r="R6" s="22"/>
      <c r="S6" s="22">
        <v>0.04</v>
      </c>
      <c r="T6" s="22"/>
      <c r="U6" s="22">
        <v>0.04</v>
      </c>
      <c r="V6" s="22"/>
      <c r="W6" s="22">
        <v>0.05</v>
      </c>
      <c r="X6" s="22"/>
      <c r="Y6" s="22">
        <v>0.05</v>
      </c>
    </row>
    <row r="7" spans="1:25" ht="12.75">
      <c r="A7" s="1" t="s">
        <v>63</v>
      </c>
      <c r="B7" s="1">
        <v>0.15</v>
      </c>
      <c r="C7" s="42">
        <v>5</v>
      </c>
      <c r="D7" s="33"/>
      <c r="E7" s="22">
        <f>C7</f>
        <v>5</v>
      </c>
      <c r="F7" s="22"/>
      <c r="G7" s="22">
        <f>E7</f>
        <v>5</v>
      </c>
      <c r="H7" s="22"/>
      <c r="I7" s="22">
        <f>G7</f>
        <v>5</v>
      </c>
      <c r="J7" s="22"/>
      <c r="K7" s="22">
        <f>I7</f>
        <v>5</v>
      </c>
      <c r="L7" s="22"/>
      <c r="M7" s="22">
        <f>K7</f>
        <v>5</v>
      </c>
      <c r="N7" s="22"/>
      <c r="O7" s="35">
        <f>M7*1.15</f>
        <v>5.75</v>
      </c>
      <c r="P7" s="35"/>
      <c r="Q7" s="22">
        <f>O7</f>
        <v>5.75</v>
      </c>
      <c r="R7" s="22"/>
      <c r="S7" s="22">
        <f>Q7</f>
        <v>5.75</v>
      </c>
      <c r="T7" s="22"/>
      <c r="U7" s="22">
        <f>S7</f>
        <v>5.75</v>
      </c>
      <c r="V7" s="22"/>
      <c r="W7" s="22">
        <f>U7</f>
        <v>5.75</v>
      </c>
      <c r="X7" s="22"/>
      <c r="Y7" s="22">
        <f>W7</f>
        <v>5.75</v>
      </c>
    </row>
    <row r="8" spans="1:25" ht="12.75">
      <c r="A8" s="1" t="s">
        <v>64</v>
      </c>
      <c r="B8" s="1"/>
      <c r="C8" s="42">
        <v>4.17</v>
      </c>
      <c r="D8" s="33"/>
      <c r="E8" s="22">
        <f>ROUND(C8*(1+E9),2)</f>
        <v>4.25</v>
      </c>
      <c r="F8" s="22"/>
      <c r="G8" s="22">
        <f>ROUND(E8*(1+G9),2)</f>
        <v>4.14</v>
      </c>
      <c r="H8" s="22"/>
      <c r="I8" s="22">
        <f>ROUND(G8*(1+I9),2)</f>
        <v>4.19</v>
      </c>
      <c r="J8" s="22"/>
      <c r="K8" s="22">
        <f>ROUND(I8*(1+K9),2)</f>
        <v>4.24</v>
      </c>
      <c r="L8" s="22"/>
      <c r="M8" s="22">
        <f>ROUND(K8*(1+M9),2)</f>
        <v>4.18</v>
      </c>
      <c r="N8" s="22"/>
      <c r="O8" s="22">
        <f>ROUND(M8*(1+O9),2)</f>
        <v>4.18</v>
      </c>
      <c r="P8" s="22"/>
      <c r="Q8" s="22">
        <f>ROUND(O8*(1+Q9),2)</f>
        <v>4.2</v>
      </c>
      <c r="R8" s="22"/>
      <c r="S8" s="22">
        <f>ROUND(Q8*(1+S9),2)</f>
        <v>4.15</v>
      </c>
      <c r="T8" s="22"/>
      <c r="U8" s="22">
        <f>ROUND(S8*(1+U9),2)</f>
        <v>4.15</v>
      </c>
      <c r="V8" s="22"/>
      <c r="W8" s="22">
        <f>ROUND(U8*(1+W9),2)</f>
        <v>4.1</v>
      </c>
      <c r="X8" s="22"/>
      <c r="Y8" s="22">
        <f>ROUND(W8*(1+Y9),2)</f>
        <v>4.16</v>
      </c>
    </row>
    <row r="9" spans="1:25" ht="12.75">
      <c r="A9" s="1" t="s">
        <v>65</v>
      </c>
      <c r="B9" s="1"/>
      <c r="C9" s="1"/>
      <c r="D9" s="32"/>
      <c r="E9" s="29">
        <v>0.02</v>
      </c>
      <c r="F9" s="29"/>
      <c r="G9" s="30">
        <v>-0.025</v>
      </c>
      <c r="H9" s="30"/>
      <c r="I9" s="30">
        <v>0.011</v>
      </c>
      <c r="J9" s="30"/>
      <c r="K9" s="30">
        <v>0.011</v>
      </c>
      <c r="L9" s="30"/>
      <c r="M9" s="30">
        <v>-0.015</v>
      </c>
      <c r="N9" s="30"/>
      <c r="O9" s="29">
        <v>0</v>
      </c>
      <c r="P9" s="29"/>
      <c r="Q9" s="30">
        <v>0.005</v>
      </c>
      <c r="R9" s="30"/>
      <c r="S9" s="30">
        <v>-0.012</v>
      </c>
      <c r="T9" s="30"/>
      <c r="U9" s="29">
        <v>0</v>
      </c>
      <c r="V9" s="29"/>
      <c r="W9" s="30">
        <v>-0.011</v>
      </c>
      <c r="X9" s="30"/>
      <c r="Y9" s="30">
        <v>0.015</v>
      </c>
    </row>
    <row r="10" spans="1:25" ht="12.75">
      <c r="A10" s="1" t="s">
        <v>71</v>
      </c>
      <c r="B10" s="1"/>
      <c r="C10" s="1"/>
      <c r="D10" s="32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29"/>
      <c r="P10" s="29"/>
      <c r="Q10" s="30"/>
      <c r="R10" s="30"/>
      <c r="S10" s="30"/>
      <c r="T10" s="30"/>
      <c r="U10" s="29"/>
      <c r="V10" s="29"/>
      <c r="W10" s="30"/>
      <c r="X10" s="30"/>
      <c r="Y10" s="30"/>
    </row>
    <row r="11" spans="1:25" ht="12.75">
      <c r="A11" s="1" t="s">
        <v>72</v>
      </c>
      <c r="B11" s="1"/>
      <c r="C11" s="1"/>
      <c r="D11" s="32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29"/>
      <c r="P11" s="29"/>
      <c r="Q11" s="30"/>
      <c r="R11" s="30"/>
      <c r="S11" s="30"/>
      <c r="T11" s="30"/>
      <c r="U11" s="29"/>
      <c r="V11" s="29"/>
      <c r="W11" s="30"/>
      <c r="X11" s="30"/>
      <c r="Y11" s="30"/>
    </row>
    <row r="12" spans="1:4" ht="12.75">
      <c r="A12" s="1"/>
      <c r="B12" s="1"/>
      <c r="C12" s="1"/>
      <c r="D12" s="32"/>
    </row>
    <row r="13" spans="1:4" ht="12.75">
      <c r="A13" s="1" t="s">
        <v>66</v>
      </c>
      <c r="B13" s="1"/>
      <c r="C13" s="1"/>
      <c r="D13" s="32"/>
    </row>
    <row r="14" spans="1:5" ht="12.75">
      <c r="A14" s="1" t="s">
        <v>67</v>
      </c>
      <c r="B14" s="1">
        <v>3</v>
      </c>
      <c r="C14" s="3"/>
      <c r="D14" s="33"/>
      <c r="E14" s="36"/>
    </row>
    <row r="15" spans="1:4" ht="12.75">
      <c r="A15" s="1" t="s">
        <v>68</v>
      </c>
      <c r="B15" s="1">
        <v>4</v>
      </c>
      <c r="C15" s="31"/>
      <c r="D15" s="34"/>
    </row>
    <row r="16" spans="1:4" ht="12.75">
      <c r="A16" s="1" t="s">
        <v>69</v>
      </c>
      <c r="B16" s="1">
        <v>9</v>
      </c>
      <c r="C16" s="31"/>
      <c r="D16" s="34"/>
    </row>
    <row r="17" spans="1:4" ht="12.75">
      <c r="A17" s="1" t="s">
        <v>70</v>
      </c>
      <c r="B17" s="1">
        <v>0.3</v>
      </c>
      <c r="C17" s="31"/>
      <c r="D17" s="34"/>
    </row>
    <row r="18" spans="1:4" ht="12.75">
      <c r="A18" s="1" t="s">
        <v>71</v>
      </c>
      <c r="B18" s="1"/>
      <c r="C18" s="1"/>
      <c r="D18" s="32"/>
    </row>
    <row r="19" spans="1:4" ht="12.75">
      <c r="A19" s="1" t="s">
        <v>72</v>
      </c>
      <c r="B19" s="1"/>
      <c r="C19" s="1"/>
      <c r="D19" s="32"/>
    </row>
    <row r="20" spans="1:4" ht="12.75">
      <c r="A20" s="1"/>
      <c r="B20" s="1"/>
      <c r="C20" s="1"/>
      <c r="D20" s="32"/>
    </row>
    <row r="21" spans="1:4" ht="12.75">
      <c r="A21" s="1"/>
      <c r="B21" s="1"/>
      <c r="C21" s="1"/>
      <c r="D21" s="32"/>
    </row>
    <row r="22" spans="1:4" ht="12.75">
      <c r="A22" s="1" t="s">
        <v>73</v>
      </c>
      <c r="B22" s="1"/>
      <c r="C22" s="1"/>
      <c r="D22" s="32"/>
    </row>
    <row r="23" spans="1:4" ht="12.75">
      <c r="A23" s="1" t="s">
        <v>74</v>
      </c>
      <c r="B23" s="1">
        <v>1</v>
      </c>
      <c r="C23" s="3"/>
      <c r="D23" s="33"/>
    </row>
    <row r="24" spans="1:4" ht="12.75">
      <c r="A24" s="1" t="s">
        <v>75</v>
      </c>
      <c r="B24" s="1">
        <v>2</v>
      </c>
      <c r="C24" s="3"/>
      <c r="D24" s="33"/>
    </row>
    <row r="25" spans="1:4" ht="12.75">
      <c r="A25" s="1" t="s">
        <v>69</v>
      </c>
      <c r="B25" s="1">
        <v>9</v>
      </c>
      <c r="C25" s="3"/>
      <c r="D25" s="33"/>
    </row>
    <row r="26" spans="1:4" ht="12.75">
      <c r="A26" s="1" t="s">
        <v>76</v>
      </c>
      <c r="B26" s="1">
        <v>0.1</v>
      </c>
      <c r="C26" s="3"/>
      <c r="D26" s="33"/>
    </row>
    <row r="27" spans="1:4" ht="12.75">
      <c r="A27" s="1" t="s">
        <v>71</v>
      </c>
      <c r="B27" s="1"/>
      <c r="C27" s="1"/>
      <c r="D27" s="32"/>
    </row>
    <row r="28" spans="1:4" ht="12.75">
      <c r="A28" s="1" t="s">
        <v>72</v>
      </c>
      <c r="B28" s="1"/>
      <c r="C28" s="1"/>
      <c r="D28" s="3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Natalia Diniz</cp:lastModifiedBy>
  <dcterms:created xsi:type="dcterms:W3CDTF">2008-04-17T01:52:25Z</dcterms:created>
  <dcterms:modified xsi:type="dcterms:W3CDTF">2018-09-28T12:00:03Z</dcterms:modified>
  <cp:category/>
  <cp:version/>
  <cp:contentType/>
  <cp:contentStatus/>
</cp:coreProperties>
</file>