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CONFECÇÕES DESAFIO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49" i="1" l="1"/>
  <c r="I48" i="1"/>
  <c r="I47" i="1"/>
  <c r="I45" i="1"/>
  <c r="I43" i="1"/>
  <c r="I42" i="1"/>
  <c r="I41" i="1"/>
  <c r="I39" i="1"/>
  <c r="I38" i="1"/>
  <c r="I37" i="1"/>
  <c r="I35" i="1"/>
  <c r="I33" i="1"/>
  <c r="I31" i="1"/>
  <c r="I30" i="1"/>
  <c r="I29" i="1"/>
  <c r="I28" i="1"/>
  <c r="I27" i="1"/>
  <c r="I24" i="1"/>
  <c r="I23" i="1"/>
  <c r="I25" i="1" s="1"/>
  <c r="I21" i="1"/>
  <c r="I20" i="1"/>
  <c r="I19" i="1"/>
  <c r="I18" i="1"/>
  <c r="I16" i="1"/>
  <c r="I17" i="1" s="1"/>
  <c r="I15" i="1"/>
  <c r="I14" i="1"/>
  <c r="I13" i="1"/>
  <c r="I10" i="1"/>
  <c r="I9" i="1"/>
  <c r="I8" i="1"/>
  <c r="I7" i="1"/>
  <c r="I6" i="1"/>
  <c r="I5" i="1"/>
  <c r="G48" i="1"/>
  <c r="G43" i="1"/>
  <c r="G42" i="1"/>
  <c r="G41" i="1"/>
  <c r="G39" i="1"/>
  <c r="G38" i="1"/>
  <c r="G37" i="1"/>
  <c r="G35" i="1"/>
  <c r="G33" i="1"/>
  <c r="G31" i="1"/>
  <c r="G30" i="1"/>
  <c r="G29" i="1"/>
  <c r="G28" i="1"/>
  <c r="G27" i="1"/>
  <c r="G25" i="1"/>
  <c r="G24" i="1"/>
  <c r="G23" i="1"/>
  <c r="G21" i="1"/>
  <c r="G20" i="1"/>
  <c r="G19" i="1"/>
  <c r="G18" i="1"/>
  <c r="G17" i="1"/>
  <c r="G16" i="1"/>
  <c r="G15" i="1"/>
  <c r="G14" i="1"/>
  <c r="G13" i="1"/>
  <c r="G10" i="1"/>
  <c r="G9" i="1"/>
  <c r="G8" i="1"/>
  <c r="G7" i="1"/>
  <c r="G6" i="1"/>
  <c r="G5" i="1"/>
  <c r="B49" i="1" l="1"/>
  <c r="E48" i="1"/>
  <c r="E43" i="1"/>
  <c r="E42" i="1"/>
  <c r="E41" i="1"/>
  <c r="E39" i="1"/>
  <c r="E38" i="1"/>
  <c r="E37" i="1"/>
  <c r="E35" i="1"/>
  <c r="E33" i="1"/>
  <c r="E30" i="1"/>
  <c r="E29" i="1"/>
  <c r="E28" i="1"/>
  <c r="E27" i="1"/>
  <c r="E31" i="1" s="1"/>
  <c r="E25" i="1"/>
  <c r="E24" i="1"/>
  <c r="E23" i="1"/>
  <c r="E21" i="1"/>
  <c r="E20" i="1"/>
  <c r="E19" i="1"/>
  <c r="E18" i="1"/>
  <c r="E17" i="1"/>
  <c r="E16" i="1"/>
  <c r="E15" i="1"/>
  <c r="E14" i="1"/>
  <c r="E13" i="1"/>
  <c r="E10" i="1"/>
  <c r="E9" i="1"/>
  <c r="E8" i="1"/>
  <c r="E7" i="1"/>
  <c r="E6" i="1"/>
  <c r="E5" i="1"/>
  <c r="C41" i="1"/>
  <c r="C37" i="1"/>
  <c r="C31" i="1"/>
  <c r="C30" i="1"/>
  <c r="C29" i="1"/>
  <c r="C28" i="1"/>
  <c r="C27" i="1"/>
  <c r="C24" i="1"/>
  <c r="C19" i="1"/>
  <c r="C20" i="1"/>
  <c r="C15" i="1"/>
  <c r="C16" i="1" s="1"/>
  <c r="C17" i="1" s="1"/>
  <c r="C21" i="1" s="1"/>
  <c r="C10" i="1"/>
  <c r="C7" i="1"/>
  <c r="C23" i="1" l="1"/>
  <c r="C25" i="1" s="1"/>
  <c r="C33" i="1" s="1"/>
  <c r="C35" i="1" s="1"/>
  <c r="G45" i="1" l="1"/>
  <c r="E45" i="1"/>
  <c r="C38" i="1"/>
  <c r="C39" i="1" s="1"/>
  <c r="C42" i="1"/>
  <c r="C43" i="1" s="1"/>
  <c r="G47" i="1" l="1"/>
  <c r="G49" i="1" s="1"/>
  <c r="E47" i="1"/>
  <c r="E49" i="1" s="1"/>
</calcChain>
</file>

<file path=xl/comments1.xml><?xml version="1.0" encoding="utf-8"?>
<comments xmlns="http://schemas.openxmlformats.org/spreadsheetml/2006/main">
  <authors>
    <author>Roni Cleber Bonizio</author>
  </authors>
  <commentList>
    <comment ref="B15" authorId="0">
      <text>
        <r>
          <rPr>
            <b/>
            <sz val="8"/>
            <color indexed="81"/>
            <rFont val="Tahoma"/>
            <family val="2"/>
          </rPr>
          <t>Lucro operacional bruto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Lucro operacional líquido</t>
        </r>
      </text>
    </comment>
  </commentList>
</comments>
</file>

<file path=xl/sharedStrings.xml><?xml version="1.0" encoding="utf-8"?>
<sst xmlns="http://schemas.openxmlformats.org/spreadsheetml/2006/main" count="41" uniqueCount="37">
  <si>
    <t>Capital de giro</t>
  </si>
  <si>
    <t>Capital fixo</t>
  </si>
  <si>
    <t>TOTAL</t>
  </si>
  <si>
    <t>Terceiros</t>
  </si>
  <si>
    <t>Sócios</t>
  </si>
  <si>
    <t>RESULTADO DO ANO - $ milhões</t>
  </si>
  <si>
    <t>BALANÇO DO ANO - $ milhões (média)</t>
  </si>
  <si>
    <t>Receitas de vendas</t>
  </si>
  <si>
    <t>(-) Custos e desp operacion</t>
  </si>
  <si>
    <t>(=) EBIT</t>
  </si>
  <si>
    <t>(-) IR/CSSLL</t>
  </si>
  <si>
    <t>(=) NOPAT</t>
  </si>
  <si>
    <t>(-) Juros das dívidas</t>
  </si>
  <si>
    <t>(-) Custo de oportunid</t>
  </si>
  <si>
    <t>(+) Benefício fiscal da dívida</t>
  </si>
  <si>
    <t>Margem operacional</t>
  </si>
  <si>
    <t>Giro do investimento</t>
  </si>
  <si>
    <t>ROI</t>
  </si>
  <si>
    <t>CONFECÇ DESAFIO</t>
  </si>
  <si>
    <t>SIT INICIAL</t>
  </si>
  <si>
    <t>Wi</t>
  </si>
  <si>
    <t>We</t>
  </si>
  <si>
    <t>Ki</t>
  </si>
  <si>
    <t>Ke</t>
  </si>
  <si>
    <t>WACC</t>
  </si>
  <si>
    <t xml:space="preserve">(=) EVA® </t>
  </si>
  <si>
    <t xml:space="preserve">EVA® </t>
  </si>
  <si>
    <t xml:space="preserve">MVA® </t>
  </si>
  <si>
    <t>Riqueza</t>
  </si>
  <si>
    <t>Patrimônio líq físico</t>
  </si>
  <si>
    <t>Patrimônio brt</t>
  </si>
  <si>
    <t>ESTRAT 1</t>
  </si>
  <si>
    <t xml:space="preserve">Variação na riqueza </t>
  </si>
  <si>
    <t>Variação no valor do PL</t>
  </si>
  <si>
    <t>Dividendos</t>
  </si>
  <si>
    <t>ESTRAT 2</t>
  </si>
  <si>
    <t>ESTRAT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</si>
</sst>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 wrapText="1"/>
    </xf>
    <xf numFmtId="164" fontId="0" fillId="3" borderId="0" xfId="0" applyNumberFormat="1" applyFill="1" applyAlignment="1">
      <alignment horizontal="left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horizontal="left" vertical="center" wrapText="1"/>
    </xf>
    <xf numFmtId="164" fontId="0" fillId="4" borderId="0" xfId="0" applyNumberForma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164" fontId="3" fillId="7" borderId="0" xfId="0" applyNumberFormat="1" applyFont="1" applyFill="1" applyAlignment="1">
      <alignment horizontal="left" vertical="center" wrapText="1"/>
    </xf>
    <xf numFmtId="164" fontId="3" fillId="7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vertical="center" wrapText="1"/>
    </xf>
    <xf numFmtId="10" fontId="0" fillId="4" borderId="0" xfId="1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0" fontId="3" fillId="5" borderId="0" xfId="1" applyNumberFormat="1" applyFont="1" applyFill="1" applyAlignment="1">
      <alignment horizontal="center" vertical="center" wrapText="1"/>
    </xf>
    <xf numFmtId="10" fontId="0" fillId="3" borderId="0" xfId="1" applyNumberFormat="1" applyFont="1" applyFill="1" applyAlignment="1">
      <alignment horizontal="center" vertical="center" wrapText="1"/>
    </xf>
    <xf numFmtId="10" fontId="3" fillId="7" borderId="0" xfId="1" applyNumberFormat="1" applyFont="1" applyFill="1" applyAlignment="1">
      <alignment horizontal="center" vertical="center" wrapText="1"/>
    </xf>
    <xf numFmtId="164" fontId="4" fillId="9" borderId="0" xfId="0" applyNumberFormat="1" applyFont="1" applyFill="1" applyAlignment="1">
      <alignment vertical="center" wrapText="1"/>
    </xf>
    <xf numFmtId="164" fontId="4" fillId="9" borderId="0" xfId="0" applyNumberFormat="1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 vertical="center" wrapText="1"/>
    </xf>
    <xf numFmtId="164" fontId="2" fillId="10" borderId="0" xfId="0" applyNumberFormat="1" applyFont="1" applyFill="1" applyAlignment="1">
      <alignment vertical="center" wrapText="1"/>
    </xf>
    <xf numFmtId="164" fontId="2" fillId="10" borderId="0" xfId="0" applyNumberFormat="1" applyFont="1" applyFill="1" applyAlignment="1">
      <alignment horizontal="center" vertical="center" wrapText="1"/>
    </xf>
    <xf numFmtId="164" fontId="6" fillId="6" borderId="0" xfId="0" applyNumberFormat="1" applyFont="1" applyFill="1" applyAlignment="1">
      <alignment vertical="center" wrapText="1"/>
    </xf>
    <xf numFmtId="164" fontId="6" fillId="6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8"/>
  <sheetViews>
    <sheetView tabSelected="1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I49" sqref="I49"/>
    </sheetView>
  </sheetViews>
  <sheetFormatPr defaultRowHeight="15" x14ac:dyDescent="0.25"/>
  <cols>
    <col min="1" max="1" width="3.28515625" style="1" customWidth="1"/>
    <col min="2" max="2" width="26.5703125" style="1" customWidth="1"/>
    <col min="3" max="3" width="12.42578125" style="1" customWidth="1"/>
    <col min="4" max="4" width="1.42578125" style="1" customWidth="1"/>
    <col min="5" max="5" width="12.42578125" style="1" customWidth="1"/>
    <col min="6" max="6" width="1.7109375" style="1" customWidth="1"/>
    <col min="7" max="7" width="12.28515625" style="1" customWidth="1"/>
    <col min="8" max="8" width="2" style="1" customWidth="1"/>
    <col min="9" max="9" width="12.28515625" style="1" customWidth="1"/>
    <col min="10" max="16384" width="9.140625" style="1"/>
  </cols>
  <sheetData>
    <row r="2" spans="2:9" ht="15" customHeight="1" x14ac:dyDescent="0.25">
      <c r="B2" s="11" t="s">
        <v>18</v>
      </c>
      <c r="C2" s="11" t="s">
        <v>19</v>
      </c>
      <c r="E2" s="11" t="s">
        <v>31</v>
      </c>
      <c r="G2" s="12" t="s">
        <v>35</v>
      </c>
      <c r="I2" s="12" t="s">
        <v>36</v>
      </c>
    </row>
    <row r="4" spans="2:9" x14ac:dyDescent="0.25">
      <c r="B4" s="27" t="s">
        <v>6</v>
      </c>
      <c r="C4" s="27"/>
    </row>
    <row r="5" spans="2:9" x14ac:dyDescent="0.25">
      <c r="B5" s="5" t="s">
        <v>0</v>
      </c>
      <c r="C5" s="6">
        <v>2.2000000000000002</v>
      </c>
      <c r="E5" s="6">
        <f>+C5-0.5</f>
        <v>1.7000000000000002</v>
      </c>
      <c r="G5" s="6">
        <f>+C5</f>
        <v>2.2000000000000002</v>
      </c>
      <c r="I5" s="6">
        <f>+C5</f>
        <v>2.2000000000000002</v>
      </c>
    </row>
    <row r="6" spans="2:9" x14ac:dyDescent="0.25">
      <c r="B6" s="5" t="s">
        <v>1</v>
      </c>
      <c r="C6" s="6">
        <v>2.8</v>
      </c>
      <c r="E6" s="6">
        <f>+C6</f>
        <v>2.8</v>
      </c>
      <c r="G6" s="6">
        <f>+C6-0.8</f>
        <v>1.9999999999999998</v>
      </c>
      <c r="I6" s="6">
        <f>+C6</f>
        <v>2.8</v>
      </c>
    </row>
    <row r="7" spans="2:9" x14ac:dyDescent="0.25">
      <c r="B7" s="7" t="s">
        <v>2</v>
      </c>
      <c r="C7" s="8">
        <f>SUM(C5:C6)</f>
        <v>5</v>
      </c>
      <c r="E7" s="8">
        <f>SUM(E5:E6)</f>
        <v>4.5</v>
      </c>
      <c r="G7" s="8">
        <f>SUM(G5:G6)</f>
        <v>4.2</v>
      </c>
      <c r="I7" s="8">
        <f>SUM(I5:I6)</f>
        <v>5</v>
      </c>
    </row>
    <row r="8" spans="2:9" x14ac:dyDescent="0.25">
      <c r="B8" s="3" t="s">
        <v>3</v>
      </c>
      <c r="C8" s="4">
        <v>1</v>
      </c>
      <c r="E8" s="4">
        <f>+C8-0.5*20%</f>
        <v>0.9</v>
      </c>
      <c r="G8" s="4">
        <f>+C8-0.8*20%</f>
        <v>0.84</v>
      </c>
      <c r="I8" s="4">
        <f>+C8+1</f>
        <v>2</v>
      </c>
    </row>
    <row r="9" spans="2:9" x14ac:dyDescent="0.25">
      <c r="B9" s="3" t="s">
        <v>4</v>
      </c>
      <c r="C9" s="4">
        <v>4</v>
      </c>
      <c r="E9" s="4">
        <f>+C9-0.5*80%</f>
        <v>3.6</v>
      </c>
      <c r="G9" s="4">
        <f>+C9-0.8*80%</f>
        <v>3.36</v>
      </c>
      <c r="I9" s="4">
        <f>+C9-1</f>
        <v>3</v>
      </c>
    </row>
    <row r="10" spans="2:9" x14ac:dyDescent="0.25">
      <c r="B10" s="9" t="s">
        <v>2</v>
      </c>
      <c r="C10" s="10">
        <f>+SUM(C8:C9)</f>
        <v>5</v>
      </c>
      <c r="E10" s="10">
        <f>+SUM(E8:E9)</f>
        <v>4.5</v>
      </c>
      <c r="G10" s="10">
        <f>+SUM(G8:G9)</f>
        <v>4.2</v>
      </c>
      <c r="I10" s="10">
        <f>+SUM(I8:I9)</f>
        <v>5</v>
      </c>
    </row>
    <row r="11" spans="2:9" x14ac:dyDescent="0.25">
      <c r="B11" s="2"/>
    </row>
    <row r="12" spans="2:9" x14ac:dyDescent="0.25">
      <c r="B12" s="27" t="s">
        <v>5</v>
      </c>
      <c r="C12" s="27"/>
    </row>
    <row r="13" spans="2:9" x14ac:dyDescent="0.25">
      <c r="B13" s="15" t="s">
        <v>7</v>
      </c>
      <c r="C13" s="16">
        <v>12.5</v>
      </c>
      <c r="E13" s="16">
        <f>+C13</f>
        <v>12.5</v>
      </c>
      <c r="G13" s="16">
        <f>+C13</f>
        <v>12.5</v>
      </c>
      <c r="I13" s="16">
        <f>+C13</f>
        <v>12.5</v>
      </c>
    </row>
    <row r="14" spans="2:9" x14ac:dyDescent="0.25">
      <c r="B14" s="5" t="s">
        <v>8</v>
      </c>
      <c r="C14" s="6">
        <v>-11.125</v>
      </c>
      <c r="E14" s="22">
        <f>+C14</f>
        <v>-11.125</v>
      </c>
      <c r="G14" s="22">
        <f>+C14-0.08</f>
        <v>-11.205</v>
      </c>
      <c r="I14" s="22">
        <f>+C14</f>
        <v>-11.125</v>
      </c>
    </row>
    <row r="15" spans="2:9" x14ac:dyDescent="0.25">
      <c r="B15" s="7" t="s">
        <v>9</v>
      </c>
      <c r="C15" s="8">
        <f>SUM(C13:C14)</f>
        <v>1.375</v>
      </c>
      <c r="E15" s="8">
        <f>SUM(E13:E14)</f>
        <v>1.375</v>
      </c>
      <c r="G15" s="8">
        <f>SUM(G13:G14)</f>
        <v>1.2949999999999999</v>
      </c>
      <c r="I15" s="8">
        <f>SUM(I13:I14)</f>
        <v>1.375</v>
      </c>
    </row>
    <row r="16" spans="2:9" x14ac:dyDescent="0.25">
      <c r="B16" s="5" t="s">
        <v>10</v>
      </c>
      <c r="C16" s="6">
        <f>-C15*40%</f>
        <v>-0.55000000000000004</v>
      </c>
      <c r="E16" s="6">
        <f>-E15*40%</f>
        <v>-0.55000000000000004</v>
      </c>
      <c r="G16" s="6">
        <f>-G15*40%</f>
        <v>-0.51800000000000002</v>
      </c>
      <c r="I16" s="6">
        <f>-I15*40%</f>
        <v>-0.55000000000000004</v>
      </c>
    </row>
    <row r="17" spans="2:9" x14ac:dyDescent="0.25">
      <c r="B17" s="7" t="s">
        <v>11</v>
      </c>
      <c r="C17" s="8">
        <f>SUM(C15:C16)</f>
        <v>0.82499999999999996</v>
      </c>
      <c r="E17" s="8">
        <f>SUM(E15:E16)</f>
        <v>0.82499999999999996</v>
      </c>
      <c r="G17" s="8">
        <f>SUM(G15:G16)</f>
        <v>0.77699999999999991</v>
      </c>
      <c r="I17" s="8">
        <f>SUM(I15:I16)</f>
        <v>0.82499999999999996</v>
      </c>
    </row>
    <row r="18" spans="2:9" x14ac:dyDescent="0.25">
      <c r="B18" s="3" t="s">
        <v>12</v>
      </c>
      <c r="C18" s="4">
        <v>-0.15</v>
      </c>
      <c r="E18" s="4">
        <f>+C18/C8*E8</f>
        <v>-0.13500000000000001</v>
      </c>
      <c r="G18" s="4">
        <f>+C18/C8*G8</f>
        <v>-0.126</v>
      </c>
      <c r="I18" s="4">
        <f>+C18/C8*I8</f>
        <v>-0.3</v>
      </c>
    </row>
    <row r="19" spans="2:9" x14ac:dyDescent="0.25">
      <c r="B19" s="3" t="s">
        <v>14</v>
      </c>
      <c r="C19" s="4">
        <f>-C18*40%</f>
        <v>0.06</v>
      </c>
      <c r="E19" s="4">
        <f>-E18*40%</f>
        <v>5.4000000000000006E-2</v>
      </c>
      <c r="G19" s="4">
        <f>-G18*40%</f>
        <v>5.04E-2</v>
      </c>
      <c r="I19" s="4">
        <f>-I18*40%</f>
        <v>0.12</v>
      </c>
    </row>
    <row r="20" spans="2:9" x14ac:dyDescent="0.25">
      <c r="B20" s="3" t="s">
        <v>13</v>
      </c>
      <c r="C20" s="4">
        <f>-C9*20%</f>
        <v>-0.8</v>
      </c>
      <c r="E20" s="4">
        <f>-E9*20%</f>
        <v>-0.72000000000000008</v>
      </c>
      <c r="G20" s="4">
        <f>-G9*20%</f>
        <v>-0.67200000000000004</v>
      </c>
      <c r="I20" s="4">
        <f>-I9*21%</f>
        <v>-0.63</v>
      </c>
    </row>
    <row r="21" spans="2:9" ht="15" customHeight="1" x14ac:dyDescent="0.25">
      <c r="B21" s="13" t="s">
        <v>25</v>
      </c>
      <c r="C21" s="11">
        <f>+SUM(C17:C20)</f>
        <v>-6.5000000000000169E-2</v>
      </c>
      <c r="E21" s="11">
        <f>+SUM(E17:E20)</f>
        <v>2.399999999999991E-2</v>
      </c>
      <c r="G21" s="12">
        <f>+SUM(G17:G20)</f>
        <v>2.9399999999999871E-2</v>
      </c>
      <c r="I21" s="12">
        <f>+SUM(I17:I20)</f>
        <v>1.4999999999999902E-2</v>
      </c>
    </row>
    <row r="22" spans="2:9" x14ac:dyDescent="0.25">
      <c r="B22" s="2"/>
    </row>
    <row r="23" spans="2:9" x14ac:dyDescent="0.25">
      <c r="B23" s="5" t="s">
        <v>15</v>
      </c>
      <c r="C23" s="14">
        <f>+C17/C13</f>
        <v>6.6000000000000003E-2</v>
      </c>
      <c r="E23" s="14">
        <f>+E17/E13</f>
        <v>6.6000000000000003E-2</v>
      </c>
      <c r="G23" s="14">
        <f>+G17/G13</f>
        <v>6.2159999999999993E-2</v>
      </c>
      <c r="I23" s="14">
        <f>+I17/I13</f>
        <v>6.6000000000000003E-2</v>
      </c>
    </row>
    <row r="24" spans="2:9" x14ac:dyDescent="0.25">
      <c r="B24" s="5" t="s">
        <v>16</v>
      </c>
      <c r="C24" s="6">
        <f>+C13/C7</f>
        <v>2.5</v>
      </c>
      <c r="E24" s="6">
        <f>+E13/E7</f>
        <v>2.7777777777777777</v>
      </c>
      <c r="G24" s="6">
        <f>+G13/G7</f>
        <v>2.9761904761904763</v>
      </c>
      <c r="I24" s="6">
        <f>+I13/I7</f>
        <v>2.5</v>
      </c>
    </row>
    <row r="25" spans="2:9" x14ac:dyDescent="0.25">
      <c r="B25" s="7" t="s">
        <v>17</v>
      </c>
      <c r="C25" s="17">
        <f>+C23*C24</f>
        <v>0.16500000000000001</v>
      </c>
      <c r="E25" s="17">
        <f>+E23*E24</f>
        <v>0.18333333333333335</v>
      </c>
      <c r="G25" s="17">
        <f>+G23*G24</f>
        <v>0.185</v>
      </c>
      <c r="I25" s="17">
        <f>+I23*I24</f>
        <v>0.16500000000000001</v>
      </c>
    </row>
    <row r="26" spans="2:9" x14ac:dyDescent="0.25">
      <c r="B26" s="2"/>
    </row>
    <row r="27" spans="2:9" x14ac:dyDescent="0.25">
      <c r="B27" s="3" t="s">
        <v>20</v>
      </c>
      <c r="C27" s="18">
        <f>+C8/C10</f>
        <v>0.2</v>
      </c>
      <c r="E27" s="18">
        <f>+E8/E10</f>
        <v>0.2</v>
      </c>
      <c r="G27" s="18">
        <f>+G8/G10</f>
        <v>0.19999999999999998</v>
      </c>
      <c r="I27" s="18">
        <f>+I8/I10</f>
        <v>0.4</v>
      </c>
    </row>
    <row r="28" spans="2:9" x14ac:dyDescent="0.25">
      <c r="B28" s="3" t="s">
        <v>21</v>
      </c>
      <c r="C28" s="18">
        <f>+C9/C10</f>
        <v>0.8</v>
      </c>
      <c r="E28" s="18">
        <f>+E9/E10</f>
        <v>0.8</v>
      </c>
      <c r="G28" s="18">
        <f>+G9/G10</f>
        <v>0.79999999999999993</v>
      </c>
      <c r="I28" s="18">
        <f>+I9/I10</f>
        <v>0.6</v>
      </c>
    </row>
    <row r="29" spans="2:9" x14ac:dyDescent="0.25">
      <c r="B29" s="3" t="s">
        <v>22</v>
      </c>
      <c r="C29" s="18">
        <f>-SUM(C18:C19)/C8</f>
        <v>0.09</v>
      </c>
      <c r="E29" s="18">
        <f>-SUM(E18:E19)/E8</f>
        <v>0.09</v>
      </c>
      <c r="G29" s="18">
        <f>-SUM(G18:G19)/G8</f>
        <v>9.0000000000000011E-2</v>
      </c>
      <c r="I29" s="18">
        <f>-SUM(I18:I19)/I8</f>
        <v>0.09</v>
      </c>
    </row>
    <row r="30" spans="2:9" x14ac:dyDescent="0.25">
      <c r="B30" s="3" t="s">
        <v>23</v>
      </c>
      <c r="C30" s="18">
        <f>-C20/C9</f>
        <v>0.2</v>
      </c>
      <c r="E30" s="18">
        <f>-E20/E9</f>
        <v>0.2</v>
      </c>
      <c r="G30" s="18">
        <f>-G20/G9</f>
        <v>0.2</v>
      </c>
      <c r="I30" s="18">
        <f>-I20/I9</f>
        <v>0.21</v>
      </c>
    </row>
    <row r="31" spans="2:9" x14ac:dyDescent="0.25">
      <c r="B31" s="9" t="s">
        <v>24</v>
      </c>
      <c r="C31" s="19">
        <f>+C27*C29+C28*C30</f>
        <v>0.17800000000000002</v>
      </c>
      <c r="E31" s="19">
        <f>+E27*E29+E28*E30</f>
        <v>0.17800000000000002</v>
      </c>
      <c r="G31" s="19">
        <f>+G27*G29+G28*G30</f>
        <v>0.17799999999999999</v>
      </c>
      <c r="I31" s="19">
        <f>+I27*I29+I28*I30</f>
        <v>0.16200000000000001</v>
      </c>
    </row>
    <row r="32" spans="2:9" x14ac:dyDescent="0.25">
      <c r="B32" s="2"/>
    </row>
    <row r="33" spans="2:9" x14ac:dyDescent="0.25">
      <c r="B33" s="13" t="s">
        <v>26</v>
      </c>
      <c r="C33" s="11">
        <f>+(C25-C31)*C7</f>
        <v>-6.5000000000000058E-2</v>
      </c>
      <c r="E33" s="11">
        <f>+(E25-E31)*E7</f>
        <v>2.399999999999998E-2</v>
      </c>
      <c r="G33" s="12">
        <f>+(G25-G31)*G7</f>
        <v>2.9400000000000027E-2</v>
      </c>
      <c r="I33" s="12">
        <f>+(I25-I31)*I7</f>
        <v>1.5000000000000013E-2</v>
      </c>
    </row>
    <row r="34" spans="2:9" x14ac:dyDescent="0.25">
      <c r="B34" s="2"/>
    </row>
    <row r="35" spans="2:9" x14ac:dyDescent="0.25">
      <c r="B35" s="13" t="s">
        <v>27</v>
      </c>
      <c r="C35" s="11">
        <f>+C33/C31</f>
        <v>-0.36516853932584298</v>
      </c>
      <c r="E35" s="11">
        <f>+E33/E31</f>
        <v>0.13483146067415716</v>
      </c>
      <c r="G35" s="12">
        <f>+G33/G31</f>
        <v>0.16516853932584286</v>
      </c>
      <c r="I35" s="12">
        <f>+I33/I31</f>
        <v>9.2592592592592671E-2</v>
      </c>
    </row>
    <row r="36" spans="2:9" x14ac:dyDescent="0.25">
      <c r="B36" s="2"/>
    </row>
    <row r="37" spans="2:9" x14ac:dyDescent="0.25">
      <c r="B37" s="20" t="s">
        <v>30</v>
      </c>
      <c r="C37" s="21">
        <f>+C7</f>
        <v>5</v>
      </c>
      <c r="E37" s="21">
        <f>+E7</f>
        <v>4.5</v>
      </c>
      <c r="G37" s="21">
        <f>+G7</f>
        <v>4.2</v>
      </c>
      <c r="I37" s="21">
        <f>+I7</f>
        <v>5</v>
      </c>
    </row>
    <row r="38" spans="2:9" x14ac:dyDescent="0.25">
      <c r="B38" s="20" t="s">
        <v>28</v>
      </c>
      <c r="C38" s="21">
        <f>+C35</f>
        <v>-0.36516853932584298</v>
      </c>
      <c r="E38" s="21">
        <f>+E35</f>
        <v>0.13483146067415716</v>
      </c>
      <c r="G38" s="21">
        <f>+G35</f>
        <v>0.16516853932584286</v>
      </c>
      <c r="I38" s="21">
        <f>+I35</f>
        <v>9.2592592592592671E-2</v>
      </c>
    </row>
    <row r="39" spans="2:9" x14ac:dyDescent="0.25">
      <c r="B39" s="13" t="s">
        <v>2</v>
      </c>
      <c r="C39" s="11">
        <f>SUM(C37:C38)</f>
        <v>4.6348314606741567</v>
      </c>
      <c r="E39" s="11">
        <f>SUM(E37:E38)</f>
        <v>4.6348314606741567</v>
      </c>
      <c r="G39" s="12">
        <f>SUM(G37:G38)</f>
        <v>4.3651685393258433</v>
      </c>
      <c r="I39" s="12">
        <f>SUM(I37:I38)</f>
        <v>5.0925925925925926</v>
      </c>
    </row>
    <row r="40" spans="2:9" x14ac:dyDescent="0.25">
      <c r="B40" s="2"/>
    </row>
    <row r="41" spans="2:9" x14ac:dyDescent="0.25">
      <c r="B41" s="20" t="s">
        <v>29</v>
      </c>
      <c r="C41" s="21">
        <f>+C9</f>
        <v>4</v>
      </c>
      <c r="E41" s="21">
        <f>+E9</f>
        <v>3.6</v>
      </c>
      <c r="G41" s="21">
        <f>+G9</f>
        <v>3.36</v>
      </c>
      <c r="I41" s="21">
        <f>+I9</f>
        <v>3</v>
      </c>
    </row>
    <row r="42" spans="2:9" x14ac:dyDescent="0.25">
      <c r="B42" s="20" t="s">
        <v>28</v>
      </c>
      <c r="C42" s="21">
        <f>+C35</f>
        <v>-0.36516853932584298</v>
      </c>
      <c r="E42" s="21">
        <f>+E35</f>
        <v>0.13483146067415716</v>
      </c>
      <c r="G42" s="21">
        <f>+G35</f>
        <v>0.16516853932584286</v>
      </c>
      <c r="I42" s="21">
        <f>+I35</f>
        <v>9.2592592592592671E-2</v>
      </c>
    </row>
    <row r="43" spans="2:9" x14ac:dyDescent="0.25">
      <c r="B43" s="13" t="s">
        <v>2</v>
      </c>
      <c r="C43" s="11">
        <f>SUM(C41:C42)</f>
        <v>3.6348314606741572</v>
      </c>
      <c r="E43" s="11">
        <f>SUM(E41:E42)</f>
        <v>3.7348314606741573</v>
      </c>
      <c r="G43" s="12">
        <f>SUM(G41:G42)</f>
        <v>3.5251685393258425</v>
      </c>
      <c r="I43" s="12">
        <f>SUM(I41:I42)</f>
        <v>3.0925925925925926</v>
      </c>
    </row>
    <row r="44" spans="2:9" x14ac:dyDescent="0.25">
      <c r="B44" s="2"/>
    </row>
    <row r="45" spans="2:9" x14ac:dyDescent="0.25">
      <c r="B45" s="23" t="s">
        <v>32</v>
      </c>
      <c r="C45" s="24"/>
      <c r="E45" s="24">
        <f>+E35-C35</f>
        <v>0.50000000000000011</v>
      </c>
      <c r="G45" s="24">
        <f>+G35-C35</f>
        <v>0.53033707865168589</v>
      </c>
      <c r="I45" s="24">
        <f>+I35-C35</f>
        <v>0.45776113191843565</v>
      </c>
    </row>
    <row r="46" spans="2:9" x14ac:dyDescent="0.25">
      <c r="B46" s="2"/>
    </row>
    <row r="47" spans="2:9" x14ac:dyDescent="0.25">
      <c r="B47" s="25" t="s">
        <v>33</v>
      </c>
      <c r="C47" s="26"/>
      <c r="E47" s="26">
        <f>+E43-C43</f>
        <v>0.10000000000000009</v>
      </c>
      <c r="G47" s="26">
        <f>+G43-C43</f>
        <v>-0.10966292134831468</v>
      </c>
      <c r="I47" s="26">
        <f>+I43-C43</f>
        <v>-0.54223886808156463</v>
      </c>
    </row>
    <row r="48" spans="2:9" x14ac:dyDescent="0.25">
      <c r="B48" s="25" t="s">
        <v>34</v>
      </c>
      <c r="C48" s="26"/>
      <c r="E48" s="26">
        <f>+C9-E9</f>
        <v>0.39999999999999991</v>
      </c>
      <c r="G48" s="26">
        <f>+C9-G9</f>
        <v>0.64000000000000012</v>
      </c>
      <c r="I48" s="26">
        <f>+C9-I9</f>
        <v>1</v>
      </c>
    </row>
    <row r="49" spans="2:9" x14ac:dyDescent="0.25">
      <c r="B49" s="23" t="str">
        <f>+B45</f>
        <v xml:space="preserve">Variação na riqueza </v>
      </c>
      <c r="C49" s="24"/>
      <c r="E49" s="24">
        <f>SUM(E47:E48)</f>
        <v>0.5</v>
      </c>
      <c r="G49" s="24">
        <f>SUM(G47:G48)</f>
        <v>0.53033707865168545</v>
      </c>
      <c r="I49" s="24">
        <f>SUM(I47:I48)</f>
        <v>0.45776113191843537</v>
      </c>
    </row>
    <row r="50" spans="2:9" x14ac:dyDescent="0.25">
      <c r="B50" s="2"/>
    </row>
    <row r="51" spans="2:9" x14ac:dyDescent="0.25">
      <c r="B51" s="2"/>
    </row>
    <row r="52" spans="2:9" x14ac:dyDescent="0.25">
      <c r="B52" s="2"/>
    </row>
    <row r="53" spans="2:9" x14ac:dyDescent="0.25">
      <c r="B53" s="2"/>
    </row>
    <row r="54" spans="2:9" x14ac:dyDescent="0.25">
      <c r="B54" s="2"/>
    </row>
    <row r="55" spans="2:9" x14ac:dyDescent="0.25">
      <c r="B55" s="2"/>
    </row>
    <row r="56" spans="2:9" x14ac:dyDescent="0.25">
      <c r="B56" s="2"/>
    </row>
    <row r="57" spans="2:9" x14ac:dyDescent="0.25">
      <c r="B57" s="2"/>
    </row>
    <row r="58" spans="2:9" x14ac:dyDescent="0.25">
      <c r="B58" s="2"/>
    </row>
  </sheetData>
  <mergeCells count="2">
    <mergeCell ref="B12:C12"/>
    <mergeCell ref="B4:C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CONFECÇÕES DESAFIO</vt:lpstr>
      <vt:lpstr>Plan2</vt:lpstr>
      <vt:lpstr>Plan3</vt:lpstr>
    </vt:vector>
  </TitlesOfParts>
  <Company>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2018-05-24T00:02:00Z</dcterms:created>
  <dcterms:modified xsi:type="dcterms:W3CDTF">2018-05-24T23:21:58Z</dcterms:modified>
</cp:coreProperties>
</file>