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macHome/Library/Mobile Documents/com~apple~CloudDocs/Documentos/USP/QFL1605 QA Experimental/Turma 2018/"/>
    </mc:Choice>
  </mc:AlternateContent>
  <xr:revisionPtr revIDLastSave="0" documentId="13_ncr:1_{E439A418-D918-AB41-A648-17DC10628C26}" xr6:coauthVersionLast="32" xr6:coauthVersionMax="32" xr10:uidLastSave="{00000000-0000-0000-0000-000000000000}"/>
  <bookViews>
    <workbookView xWindow="5480" yWindow="1560" windowWidth="30020" windowHeight="19300" tabRatio="681" xr2:uid="{00000000-000D-0000-FFFF-FFFF00000000}"/>
  </bookViews>
  <sheets>
    <sheet name="Data" sheetId="1" r:id="rId1"/>
    <sheet name="Kd versus Cu Conc." sheetId="8" r:id="rId2"/>
    <sheet name="Kd versus TSS" sheetId="9" r:id="rId3"/>
    <sheet name="Kd versus Ionic Strength" sheetId="10" r:id="rId4"/>
  </sheets>
  <definedNames>
    <definedName name="Area_de_impressao" localSheetId="0">Data!$A$1:$R$126</definedName>
  </definedNames>
  <calcPr calcId="179017" concurrentCalc="0"/>
</workbook>
</file>

<file path=xl/calcChain.xml><?xml version="1.0" encoding="utf-8"?>
<calcChain xmlns="http://schemas.openxmlformats.org/spreadsheetml/2006/main">
  <c r="K76" i="1" l="1"/>
  <c r="K41" i="1"/>
  <c r="J6" i="1"/>
  <c r="J23" i="1"/>
  <c r="I6" i="1"/>
  <c r="H17" i="1"/>
  <c r="H16" i="1"/>
  <c r="H15" i="1"/>
  <c r="H14" i="1"/>
  <c r="H13" i="1"/>
  <c r="H12" i="1"/>
  <c r="H11" i="1"/>
  <c r="H10" i="1"/>
  <c r="H8" i="1"/>
  <c r="H6" i="1"/>
  <c r="F34" i="1"/>
  <c r="F33" i="1"/>
  <c r="F32" i="1"/>
  <c r="F31" i="1"/>
  <c r="F30" i="1"/>
  <c r="F29" i="1"/>
  <c r="F28" i="1"/>
  <c r="F27" i="1"/>
  <c r="F26" i="1"/>
  <c r="F25" i="1"/>
  <c r="F24" i="1"/>
  <c r="F23" i="1"/>
  <c r="D61" i="1"/>
  <c r="D59" i="1"/>
  <c r="G98" i="1"/>
  <c r="I98" i="1"/>
  <c r="J98" i="1"/>
  <c r="K98" i="1"/>
  <c r="G97" i="1"/>
  <c r="I97" i="1"/>
  <c r="J97" i="1"/>
  <c r="K97" i="1"/>
  <c r="G96" i="1"/>
  <c r="I96" i="1"/>
  <c r="J96" i="1"/>
  <c r="K96" i="1"/>
  <c r="G95" i="1"/>
  <c r="I95" i="1"/>
  <c r="J95" i="1"/>
  <c r="K95" i="1"/>
  <c r="G94" i="1"/>
  <c r="I94" i="1"/>
  <c r="J94" i="1"/>
  <c r="K94" i="1"/>
  <c r="G93" i="1"/>
  <c r="I93" i="1"/>
  <c r="J93" i="1"/>
  <c r="K93" i="1"/>
  <c r="G92" i="1"/>
  <c r="I92" i="1"/>
  <c r="J92" i="1"/>
  <c r="K92" i="1"/>
  <c r="G91" i="1"/>
  <c r="I91" i="1"/>
  <c r="J91" i="1"/>
  <c r="K91" i="1"/>
  <c r="G90" i="1"/>
  <c r="I90" i="1"/>
  <c r="J90" i="1"/>
  <c r="K90" i="1"/>
  <c r="G89" i="1"/>
  <c r="I89" i="1"/>
  <c r="J89" i="1"/>
  <c r="K89" i="1"/>
  <c r="G88" i="1"/>
  <c r="I88" i="1"/>
  <c r="J88" i="1"/>
  <c r="K88" i="1"/>
  <c r="G87" i="1"/>
  <c r="I87" i="1"/>
  <c r="J87" i="1"/>
  <c r="K87" i="1"/>
  <c r="G79" i="1"/>
  <c r="I79" i="1"/>
  <c r="J79" i="1"/>
  <c r="K79" i="1"/>
  <c r="G78" i="1"/>
  <c r="I78" i="1"/>
  <c r="J78" i="1"/>
  <c r="K78" i="1"/>
  <c r="G77" i="1"/>
  <c r="I77" i="1"/>
  <c r="J77" i="1"/>
  <c r="K77" i="1"/>
  <c r="G76" i="1"/>
  <c r="I76" i="1"/>
  <c r="J76" i="1"/>
  <c r="G75" i="1"/>
  <c r="I75" i="1"/>
  <c r="J75" i="1"/>
  <c r="K75" i="1"/>
  <c r="G74" i="1"/>
  <c r="I74" i="1"/>
  <c r="J74" i="1"/>
  <c r="K74" i="1"/>
  <c r="G73" i="1"/>
  <c r="I73" i="1"/>
  <c r="J73" i="1"/>
  <c r="K73" i="1"/>
  <c r="G72" i="1"/>
  <c r="I72" i="1"/>
  <c r="J72" i="1"/>
  <c r="K72" i="1"/>
  <c r="G71" i="1"/>
  <c r="I71" i="1"/>
  <c r="J71" i="1"/>
  <c r="K71" i="1"/>
  <c r="G70" i="1"/>
  <c r="I70" i="1"/>
  <c r="J70" i="1"/>
  <c r="K70" i="1"/>
  <c r="G69" i="1"/>
  <c r="I69" i="1"/>
  <c r="J69" i="1"/>
  <c r="K69" i="1"/>
  <c r="G68" i="1"/>
  <c r="I68" i="1"/>
  <c r="J68" i="1"/>
  <c r="K68" i="1"/>
  <c r="D60" i="1"/>
  <c r="D58" i="1"/>
  <c r="D57" i="1"/>
  <c r="D56" i="1"/>
  <c r="D55" i="1"/>
  <c r="D54" i="1"/>
  <c r="D48" i="1"/>
  <c r="D47" i="1"/>
  <c r="D46" i="1"/>
  <c r="D45" i="1"/>
  <c r="D44" i="1"/>
  <c r="D43" i="1"/>
  <c r="D42" i="1"/>
  <c r="D41" i="1"/>
  <c r="G61" i="1"/>
  <c r="I61" i="1"/>
  <c r="J61" i="1"/>
  <c r="K61" i="1"/>
  <c r="G60" i="1"/>
  <c r="I60" i="1"/>
  <c r="J60" i="1"/>
  <c r="K60" i="1"/>
  <c r="G59" i="1"/>
  <c r="I59" i="1"/>
  <c r="J59" i="1"/>
  <c r="K59" i="1"/>
  <c r="G58" i="1"/>
  <c r="I58" i="1"/>
  <c r="J58" i="1"/>
  <c r="K58" i="1"/>
  <c r="G57" i="1"/>
  <c r="I57" i="1"/>
  <c r="J57" i="1"/>
  <c r="K57" i="1"/>
  <c r="G56" i="1"/>
  <c r="I56" i="1"/>
  <c r="J56" i="1"/>
  <c r="K56" i="1"/>
  <c r="G55" i="1"/>
  <c r="I55" i="1"/>
  <c r="J55" i="1"/>
  <c r="K55" i="1"/>
  <c r="G54" i="1"/>
  <c r="I54" i="1"/>
  <c r="J54" i="1"/>
  <c r="K54" i="1"/>
  <c r="G41" i="1"/>
  <c r="G48" i="1"/>
  <c r="I48" i="1"/>
  <c r="J48" i="1"/>
  <c r="K48" i="1"/>
  <c r="G47" i="1"/>
  <c r="I47" i="1"/>
  <c r="J47" i="1"/>
  <c r="K47" i="1"/>
  <c r="G46" i="1"/>
  <c r="I46" i="1"/>
  <c r="J46" i="1"/>
  <c r="K46" i="1"/>
  <c r="G45" i="1"/>
  <c r="I45" i="1"/>
  <c r="J45" i="1"/>
  <c r="K45" i="1"/>
  <c r="G44" i="1"/>
  <c r="I44" i="1"/>
  <c r="J44" i="1"/>
  <c r="K44" i="1"/>
  <c r="G43" i="1"/>
  <c r="I43" i="1"/>
  <c r="J43" i="1"/>
  <c r="K43" i="1"/>
  <c r="G42" i="1"/>
  <c r="I42" i="1"/>
  <c r="J42" i="1"/>
  <c r="K42" i="1"/>
  <c r="I41" i="1"/>
  <c r="J41" i="1"/>
  <c r="H34" i="1"/>
  <c r="I34" i="1"/>
  <c r="J34" i="1"/>
  <c r="H33" i="1"/>
  <c r="I33" i="1"/>
  <c r="J33" i="1"/>
  <c r="H32" i="1"/>
  <c r="I32" i="1"/>
  <c r="J32" i="1"/>
  <c r="H31" i="1"/>
  <c r="I31" i="1"/>
  <c r="J31" i="1"/>
  <c r="H30" i="1"/>
  <c r="I30" i="1"/>
  <c r="J30" i="1"/>
  <c r="H29" i="1"/>
  <c r="I29" i="1"/>
  <c r="J29" i="1"/>
  <c r="H28" i="1"/>
  <c r="I28" i="1"/>
  <c r="J28" i="1"/>
  <c r="H27" i="1"/>
  <c r="I27" i="1"/>
  <c r="J27" i="1"/>
  <c r="H26" i="1"/>
  <c r="I26" i="1"/>
  <c r="J26" i="1"/>
  <c r="H25" i="1"/>
  <c r="I25" i="1"/>
  <c r="J25" i="1"/>
  <c r="H24" i="1"/>
  <c r="I24" i="1"/>
  <c r="J24" i="1"/>
  <c r="H23" i="1"/>
  <c r="I23" i="1"/>
  <c r="F17" i="1"/>
  <c r="I17" i="1"/>
  <c r="J17" i="1"/>
  <c r="F16" i="1"/>
  <c r="I16" i="1"/>
  <c r="J16" i="1"/>
  <c r="F15" i="1"/>
  <c r="I15" i="1"/>
  <c r="J15" i="1"/>
  <c r="F14" i="1"/>
  <c r="I14" i="1"/>
  <c r="J14" i="1"/>
  <c r="F13" i="1"/>
  <c r="I13" i="1"/>
  <c r="J13" i="1"/>
  <c r="F12" i="1"/>
  <c r="I12" i="1"/>
  <c r="J12" i="1"/>
  <c r="F11" i="1"/>
  <c r="I11" i="1"/>
  <c r="J11" i="1"/>
  <c r="F10" i="1"/>
  <c r="I10" i="1"/>
  <c r="J10" i="1"/>
  <c r="F9" i="1"/>
  <c r="H9" i="1"/>
  <c r="I9" i="1"/>
  <c r="J9" i="1"/>
  <c r="F8" i="1"/>
  <c r="I8" i="1"/>
  <c r="J8" i="1"/>
  <c r="F7" i="1"/>
  <c r="H7" i="1"/>
  <c r="I7" i="1"/>
  <c r="J7" i="1"/>
  <c r="F6" i="1"/>
</calcChain>
</file>

<file path=xl/sharedStrings.xml><?xml version="1.0" encoding="utf-8"?>
<sst xmlns="http://schemas.openxmlformats.org/spreadsheetml/2006/main" count="214" uniqueCount="54">
  <si>
    <t>Kd as a function of Cu Concentration</t>
  </si>
  <si>
    <t>Kd as a function of TSS</t>
  </si>
  <si>
    <t>TSS</t>
  </si>
  <si>
    <t>Vial Number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</si>
  <si>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</si>
  <si>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</si>
  <si>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</si>
  <si>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</si>
  <si>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</si>
  <si>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</si>
  <si>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</si>
  <si>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</si>
  <si>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</si>
  <si>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</si>
  <si>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M12</t>
  </si>
  <si>
    <t>M11</t>
  </si>
  <si>
    <t xml:space="preserve"> </t>
  </si>
  <si>
    <t>Wt. Of Solid</t>
  </si>
  <si>
    <t>(g)</t>
  </si>
  <si>
    <t xml:space="preserve">Total Mass Cu </t>
  </si>
  <si>
    <t>Mass in Blank</t>
  </si>
  <si>
    <r>
      <t>Added to Vial (</t>
    </r>
    <r>
      <rPr>
        <sz val="10"/>
        <rFont val="Symbol"/>
        <family val="1"/>
      </rPr>
      <t>m</t>
    </r>
    <r>
      <rPr>
        <sz val="10"/>
        <rFont val="Arial"/>
      </rPr>
      <t>g)</t>
    </r>
  </si>
  <si>
    <r>
      <t>(</t>
    </r>
    <r>
      <rPr>
        <sz val="10"/>
        <rFont val="Symbol"/>
        <family val="1"/>
      </rPr>
      <t>m</t>
    </r>
    <r>
      <rPr>
        <sz val="10"/>
        <rFont val="Arial"/>
      </rPr>
      <t>g)</t>
    </r>
  </si>
  <si>
    <t>AAS Cu Conc.</t>
  </si>
  <si>
    <t>in Filtrate (mg/L)</t>
  </si>
  <si>
    <t>Vol. In Vial</t>
  </si>
  <si>
    <t>(mL)</t>
  </si>
  <si>
    <t>Cu Mass in</t>
  </si>
  <si>
    <r>
      <t>Filtrate (</t>
    </r>
    <r>
      <rPr>
        <sz val="10"/>
        <rFont val="Symbol"/>
        <family val="1"/>
      </rPr>
      <t>m</t>
    </r>
    <r>
      <rPr>
        <sz val="10"/>
        <rFont val="Arial"/>
      </rPr>
      <t>g)</t>
    </r>
  </si>
  <si>
    <t>Cu Mass on Solid</t>
  </si>
  <si>
    <t>Conc. on Solid</t>
  </si>
  <si>
    <t>Phase (mg/kg)</t>
  </si>
  <si>
    <t>in Blank (mg/L)</t>
  </si>
  <si>
    <t>MONTMORILLINITE</t>
  </si>
  <si>
    <t>Kd as a function Ionic Strength</t>
  </si>
  <si>
    <t>Ionic Strength</t>
  </si>
  <si>
    <t>(mg/L)</t>
  </si>
  <si>
    <t>MONTORILLINITE</t>
  </si>
  <si>
    <t>VERMICULITE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</si>
  <si>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</si>
  <si>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</si>
  <si>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</si>
  <si>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</si>
  <si>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</si>
  <si>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</si>
  <si>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</si>
  <si>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</si>
  <si>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</si>
  <si>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</t>
  </si>
  <si>
    <t>V11</t>
  </si>
  <si>
    <t>V12</t>
  </si>
  <si>
    <t>(mM)</t>
  </si>
  <si>
    <t>Grupo 4</t>
  </si>
  <si>
    <t>Grupo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</si>
</sst>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8" formatCode="0.000000"/>
    <numFmt numFmtId="171" formatCode="0.000000000"/>
  </numFmts>
  <fonts count="4" x14ac:knownFonts="1">
    <font>
      <sz val="10"/>
      <name val="Arial"/>
    </font>
    <font>
      <sz val="10"/>
      <name val="Symbol"/>
      <family val="1"/>
    </font>
    <font>
      <b/>
      <sz val="1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2" fillId="0" borderId="0" xfId="0" applyFont="1" applyFill="1" applyAlignment="1"/>
    <xf numFmtId="164" fontId="0" fillId="0" borderId="0" xfId="0" applyNumberFormat="1" applyFill="1" applyAlignment="1"/>
    <xf numFmtId="0" fontId="0" fillId="0" borderId="0" xfId="0" applyFill="1" applyAlignment="1"/>
    <xf numFmtId="1" fontId="0" fillId="0" borderId="0" xfId="0" applyNumberFormat="1" applyFill="1" applyAlignment="1"/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0" borderId="0" xfId="0" applyFont="1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5" fontId="0" fillId="0" borderId="0" xfId="0" applyNumberFormat="1"/>
    <xf numFmtId="168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2" fontId="0" fillId="8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9493670886076"/>
          <c:y val="2.9876977152899824E-2"/>
          <c:w val="0.86708860759493667"/>
          <c:h val="0.896309314586994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Data!$M$6:$M$23</c:f>
              <c:numCache>
                <c:formatCode>0.00</c:formatCode>
                <c:ptCount val="18"/>
              </c:numCache>
            </c:numRef>
          </c:xVal>
          <c:yVal>
            <c:numRef>
              <c:f>Data!$N$6:$N$23</c:f>
              <c:numCache>
                <c:formatCode>0.00</c:formatCode>
                <c:ptCount val="1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99-8E41-9600-15E0253A9F0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Data!$M$6:$M$23</c:f>
              <c:numCache>
                <c:formatCode>0.00</c:formatCode>
                <c:ptCount val="18"/>
              </c:numCache>
            </c:numRef>
          </c:xVal>
          <c:yVal>
            <c:numRef>
              <c:f>Data!$O$6:$O$23</c:f>
              <c:numCache>
                <c:formatCode>General</c:formatCode>
                <c:ptCount val="1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99-8E41-9600-15E0253A9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544992"/>
        <c:axId val="1"/>
      </c:scatterChart>
      <c:valAx>
        <c:axId val="15735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Cu Concentration in Dissolved Phase (mg/L)</a:t>
                </a:r>
              </a:p>
            </c:rich>
          </c:tx>
          <c:layout>
            <c:manualLayout>
              <c:xMode val="edge"/>
              <c:yMode val="edge"/>
              <c:x val="0.34177215189873417"/>
              <c:y val="0.94200351493848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Cu Conc. on Solid Phase (mg/kg)    </a:t>
                </a:r>
              </a:p>
            </c:rich>
          </c:tx>
          <c:layout>
            <c:manualLayout>
              <c:xMode val="edge"/>
              <c:yMode val="edge"/>
              <c:x val="3.7974683544303796E-3"/>
              <c:y val="0.265377855887521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73544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2531645569619E-2"/>
          <c:y val="3.3391915641476276E-2"/>
          <c:w val="0.87088607594936707"/>
          <c:h val="0.8541300527240773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Data!$N$45:$N$61</c:f>
              <c:numCache>
                <c:formatCode>General</c:formatCode>
                <c:ptCount val="17"/>
              </c:numCache>
            </c:numRef>
          </c:xVal>
          <c:yVal>
            <c:numRef>
              <c:f>Data!$O$45:$O$61</c:f>
              <c:numCache>
                <c:formatCode>0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A2-C94F-9127-EFB62712E782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Data!$N$45:$N$61</c:f>
              <c:numCache>
                <c:formatCode>General</c:formatCode>
                <c:ptCount val="17"/>
              </c:numCache>
            </c:numRef>
          </c:xVal>
          <c:yVal>
            <c:numRef>
              <c:f>Data!$P$45:$P$61</c:f>
              <c:numCache>
                <c:formatCode>0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A2-C94F-9127-EFB62712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677552"/>
        <c:axId val="1"/>
      </c:scatterChart>
      <c:valAx>
        <c:axId val="157367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TSS (mg/L)</a:t>
                </a:r>
              </a:p>
            </c:rich>
          </c:tx>
          <c:layout>
            <c:manualLayout>
              <c:xMode val="edge"/>
              <c:yMode val="edge"/>
              <c:x val="0.47974683544303798"/>
              <c:y val="0.940246045694200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152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K</a:t>
                </a:r>
                <a:r>
                  <a:rPr lang="pt-BR" sz="1525" b="1" i="0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d</a:t>
                </a:r>
                <a:r>
                  <a:rPr lang="pt-BR" sz="152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 (L/kg)</a:t>
                </a:r>
              </a:p>
            </c:rich>
          </c:tx>
          <c:layout>
            <c:manualLayout>
              <c:xMode val="edge"/>
              <c:yMode val="edge"/>
              <c:x val="1.1392405063291139E-2"/>
              <c:y val="0.404217926186291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736775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2531645569619E-2"/>
          <c:y val="3.3391915641476276E-2"/>
          <c:w val="0.87088607594936707"/>
          <c:h val="0.8541300527240773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Data!$N$68:$N$95</c:f>
              <c:numCache>
                <c:formatCode>General</c:formatCode>
                <c:ptCount val="28"/>
              </c:numCache>
            </c:numRef>
          </c:xVal>
          <c:yVal>
            <c:numRef>
              <c:f>Data!$O$68:$O$95</c:f>
              <c:numCache>
                <c:formatCode>0</c:formatCode>
                <c:ptCount val="2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5-BA42-BBF4-03E9760296F2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Data!$N$68:$N$95</c:f>
              <c:numCache>
                <c:formatCode>General</c:formatCode>
                <c:ptCount val="28"/>
              </c:numCache>
            </c:numRef>
          </c:xVal>
          <c:yVal>
            <c:numRef>
              <c:f>Data!$P$68:$P$95</c:f>
              <c:numCache>
                <c:formatCode>General</c:formatCode>
                <c:ptCount val="2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5-BA42-BBF4-03E976029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636224"/>
        <c:axId val="1"/>
      </c:scatterChart>
      <c:valAx>
        <c:axId val="15736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Ionic Strength (mg/L)</a:t>
                </a:r>
              </a:p>
            </c:rich>
          </c:tx>
          <c:layout>
            <c:manualLayout>
              <c:xMode val="edge"/>
              <c:yMode val="edge"/>
              <c:x val="0.43544303797468353"/>
              <c:y val="0.940246045694200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152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K</a:t>
                </a:r>
                <a:r>
                  <a:rPr lang="pt-BR" sz="1525" b="1" i="0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d</a:t>
                </a:r>
                <a:r>
                  <a:rPr lang="pt-BR" sz="152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 (L/kg)</a:t>
                </a:r>
              </a:p>
            </c:rich>
          </c:tx>
          <c:layout>
            <c:manualLayout>
              <c:xMode val="edge"/>
              <c:yMode val="edge"/>
              <c:x val="1.1392405063291139E-2"/>
              <c:y val="0.404217926186291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736362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8" workbookViewId="0"/>
  </sheetViews>
  <pageMargins left="0.29527559060000003" right="0.29527559060000003" top="3.9370078740000002E-2" bottom="3.9370078740000002E-2" header="0.5" footer="0.5"/>
  <pageSetup paperSize="9" orientation="landscape" horizontalDpi="300" verticalDpi="300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8" workbookViewId="0"/>
  </sheetViews>
  <pageMargins left="0.29527559060000003" right="0.29527559060000003" top="3.9370078740000002E-2" bottom="3.9370078740000002E-2" header="0.5" footer="0.5"/>
  <pageSetup paperSize="9" orientation="landscape" horizontalDpi="300" verticalDpi="30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3" workbookViewId="0"/>
  </sheetViews>
  <pageMargins left="0.29527559060000003" right="0.29527559060000003" top="3.9370078740000002E-2" bottom="3.9370078740000002E-2" header="0.5" footer="0.5"/>
  <pageSetup paperSize="9" orientation="landscape" horizontalDpi="300" verticalDpi="30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36020" cy="72053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80BD61-8EE8-6A4A-9B2B-A054C3E17E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0.3035</cdr:x>
      <cdr:y>0.44575</cdr:y>
    </cdr:from>
    <cdr:to>
      <cdr:x>0.5225</cdr:x>
      <cdr:y>0.47575</cdr:y>
    </cdr:to>
    <cdr:sp macro="" textlink="">
      <cdr:nvSpPr>
        <cdr:cNvPr id="6145" name="Text Box 1">
          <a:extLst xmlns:a="http://schemas.openxmlformats.org/drawingml/2006/main">
            <a:ext uri="{FF2B5EF4-FFF2-40B4-BE49-F238E27FC236}">
              <a16:creationId xmlns:a16="http://schemas.microsoft.com/office/drawing/2014/main" id="{17522DB8-CE8C-784A-99F0-0EEB5ECDA2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5016" y="3221123"/>
          <a:ext cx="2197227" cy="216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Montmorillinite K</a:t>
          </a:r>
          <a:r>
            <a:rPr lang="pt-BR" sz="1200" b="1" i="0" u="none" strike="noStrike" baseline="-25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d</a:t>
          </a: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 = 2842 L/kg</a:t>
          </a:r>
        </a:p>
      </cdr:txBody>
    </cdr:sp>
  </cdr:relSizeAnchor>
  <cdr:relSizeAnchor xmlns:cdr="http://schemas.openxmlformats.org/drawingml/2006/chartDrawing">
    <cdr:from>
      <cdr:x>0.6815</cdr:x>
      <cdr:y>0.6385</cdr:y>
    </cdr:from>
    <cdr:to>
      <cdr:x>0.86655</cdr:x>
      <cdr:y>0.66622</cdr:y>
    </cdr:to>
    <cdr:sp macro="" textlink="">
      <cdr:nvSpPr>
        <cdr:cNvPr id="6146" name="Text Box 2">
          <a:extLst xmlns:a="http://schemas.openxmlformats.org/drawingml/2006/main">
            <a:ext uri="{FF2B5EF4-FFF2-40B4-BE49-F238E27FC236}">
              <a16:creationId xmlns:a16="http://schemas.microsoft.com/office/drawing/2014/main" id="{F0293401-C28D-8C4D-BA78-493535B117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5723" y="4608862"/>
          <a:ext cx="1856086" cy="200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Vermiculite K</a:t>
          </a:r>
          <a:r>
            <a:rPr lang="pt-BR" sz="1200" b="1" i="0" u="none" strike="noStrike" baseline="-25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d</a:t>
          </a: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 = 614 L/kg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836020" cy="72053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3FA450-43EE-8E43-B20F-6B5E3551B5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0.31475</cdr:x>
      <cdr:y>0.54925</cdr:y>
    </cdr:from>
    <cdr:to>
      <cdr:x>0.43375</cdr:x>
      <cdr:y>0.57725</cdr:y>
    </cdr:to>
    <cdr:sp macro="" textlink="">
      <cdr:nvSpPr>
        <cdr:cNvPr id="10241" name="Text Box 1">
          <a:extLst xmlns:a="http://schemas.openxmlformats.org/drawingml/2006/main">
            <a:ext uri="{FF2B5EF4-FFF2-40B4-BE49-F238E27FC236}">
              <a16:creationId xmlns:a16="http://schemas.microsoft.com/office/drawing/2014/main" id="{CAD0893C-6113-F846-A453-EFC7BD128D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7887" y="3969045"/>
          <a:ext cx="1193927" cy="20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Montmorillinite</a:t>
          </a:r>
        </a:p>
      </cdr:txBody>
    </cdr:sp>
  </cdr:relSizeAnchor>
  <cdr:relSizeAnchor xmlns:cdr="http://schemas.openxmlformats.org/drawingml/2006/chartDrawing">
    <cdr:from>
      <cdr:x>0.16075</cdr:x>
      <cdr:y>0.7465</cdr:y>
    </cdr:from>
    <cdr:to>
      <cdr:x>0.24531</cdr:x>
      <cdr:y>0.77422</cdr:y>
    </cdr:to>
    <cdr:sp macro="" textlink="">
      <cdr:nvSpPr>
        <cdr:cNvPr id="10242" name="Text Box 2">
          <a:extLst xmlns:a="http://schemas.openxmlformats.org/drawingml/2006/main">
            <a:ext uri="{FF2B5EF4-FFF2-40B4-BE49-F238E27FC236}">
              <a16:creationId xmlns:a16="http://schemas.microsoft.com/office/drawing/2014/main" id="{BB4CF057-E349-E74D-A12F-9048ECAB3E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2388" y="5388435"/>
          <a:ext cx="848181" cy="200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Vermiculita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037590" cy="723747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F5E5DE-DF89-5C42-8AB0-F6EA80EF5C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0.29925</cdr:x>
      <cdr:y>0.62525</cdr:y>
    </cdr:from>
    <cdr:to>
      <cdr:x>0.41825</cdr:x>
      <cdr:y>0.65325</cdr:y>
    </cdr:to>
    <cdr:sp macro="" textlink="">
      <cdr:nvSpPr>
        <cdr:cNvPr id="11265" name="Text Box 1">
          <a:extLst xmlns:a="http://schemas.openxmlformats.org/drawingml/2006/main">
            <a:ext uri="{FF2B5EF4-FFF2-40B4-BE49-F238E27FC236}">
              <a16:creationId xmlns:a16="http://schemas.microsoft.com/office/drawing/2014/main" id="{9A0D9ACA-FEE5-6B41-BA08-D055F5E023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2375" y="4518244"/>
          <a:ext cx="1193927" cy="202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Montmorillinite</a:t>
          </a:r>
        </a:p>
      </cdr:txBody>
    </cdr:sp>
  </cdr:relSizeAnchor>
  <cdr:relSizeAnchor xmlns:cdr="http://schemas.openxmlformats.org/drawingml/2006/chartDrawing">
    <cdr:from>
      <cdr:x>0.1555</cdr:x>
      <cdr:y>0.79525</cdr:y>
    </cdr:from>
    <cdr:to>
      <cdr:x>0.20875</cdr:x>
      <cdr:y>0.82325</cdr:y>
    </cdr:to>
    <cdr:sp macro="" textlink="">
      <cdr:nvSpPr>
        <cdr:cNvPr id="11266" name="Text Box 2">
          <a:extLst xmlns:a="http://schemas.openxmlformats.org/drawingml/2006/main">
            <a:ext uri="{FF2B5EF4-FFF2-40B4-BE49-F238E27FC236}">
              <a16:creationId xmlns:a16="http://schemas.microsoft.com/office/drawing/2014/main" id="{A22F413B-C81E-5244-93A6-254082B656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0132" y="5746715"/>
          <a:ext cx="534257" cy="202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Kaolin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126"/>
  <sheetViews>
    <sheetView tabSelected="1" topLeftCell="A58" zoomScale="114" zoomScaleNormal="114" workbookViewId="0">
      <selection activeCell="F70" sqref="F70"/>
    </sheetView>
  </sheetViews>
  <sheetFormatPr baseColWidth="10" defaultColWidth="8.83203125" defaultRowHeight="13" x14ac:dyDescent="0.15"/>
  <cols>
    <col min="1" max="2" width="12.5" customWidth="1"/>
    <col min="3" max="3" width="11.33203125" customWidth="1"/>
    <col min="4" max="5" width="16.83203125" customWidth="1"/>
    <col min="6" max="6" width="12.5" customWidth="1"/>
    <col min="7" max="7" width="13.83203125" customWidth="1"/>
    <col min="8" max="8" width="14.6640625" customWidth="1"/>
    <col min="9" max="9" width="16.33203125" customWidth="1"/>
    <col min="10" max="10" width="16.83203125" customWidth="1"/>
    <col min="11" max="11" width="13.5" customWidth="1"/>
    <col min="12" max="12" width="13.5" bestFit="1" customWidth="1"/>
    <col min="13" max="13" width="15.5" customWidth="1"/>
    <col min="14" max="14" width="14.6640625" customWidth="1"/>
    <col min="15" max="15" width="14.5" customWidth="1"/>
    <col min="16" max="16" width="13.83203125" customWidth="1"/>
    <col min="17" max="17" width="14" customWidth="1"/>
    <col min="18" max="18" width="12.6640625" customWidth="1"/>
    <col min="19" max="20" width="12.33203125" customWidth="1"/>
    <col min="21" max="21" width="14.83203125" customWidth="1"/>
  </cols>
  <sheetData>
    <row r="2" spans="1:17" s="18" customFormat="1" x14ac:dyDescent="0.15">
      <c r="A2" s="36" t="s">
        <v>33</v>
      </c>
    </row>
    <row r="3" spans="1:17" s="18" customFormat="1" x14ac:dyDescent="0.15">
      <c r="A3" s="36" t="s">
        <v>0</v>
      </c>
      <c r="M3" s="36"/>
      <c r="N3" s="17"/>
      <c r="O3" s="17"/>
    </row>
    <row r="4" spans="1:17" x14ac:dyDescent="0.15">
      <c r="A4" s="1" t="s">
        <v>3</v>
      </c>
      <c r="B4" s="1" t="s">
        <v>25</v>
      </c>
      <c r="C4" s="1" t="s">
        <v>17</v>
      </c>
      <c r="D4" s="1" t="s">
        <v>19</v>
      </c>
      <c r="E4" s="16" t="s">
        <v>23</v>
      </c>
      <c r="F4" s="1" t="s">
        <v>20</v>
      </c>
      <c r="G4" s="37" t="s">
        <v>23</v>
      </c>
      <c r="H4" s="1" t="s">
        <v>27</v>
      </c>
      <c r="I4" s="1" t="s">
        <v>29</v>
      </c>
      <c r="J4" s="37" t="s">
        <v>30</v>
      </c>
      <c r="K4" s="1"/>
      <c r="L4" s="1"/>
      <c r="M4" s="17"/>
      <c r="N4" s="17"/>
      <c r="O4" s="17"/>
      <c r="Q4" s="1"/>
    </row>
    <row r="5" spans="1:17" x14ac:dyDescent="0.15">
      <c r="A5" s="1" t="s">
        <v>16</v>
      </c>
      <c r="B5" s="1" t="s">
        <v>26</v>
      </c>
      <c r="C5" s="1" t="s">
        <v>18</v>
      </c>
      <c r="D5" s="1" t="s">
        <v>21</v>
      </c>
      <c r="E5" s="16" t="s">
        <v>32</v>
      </c>
      <c r="F5" s="1" t="s">
        <v>22</v>
      </c>
      <c r="G5" s="37" t="s">
        <v>24</v>
      </c>
      <c r="H5" s="1" t="s">
        <v>28</v>
      </c>
      <c r="I5" s="1" t="s">
        <v>22</v>
      </c>
      <c r="J5" s="37" t="s">
        <v>31</v>
      </c>
      <c r="K5" s="1"/>
      <c r="L5" s="1"/>
      <c r="M5" s="17"/>
      <c r="N5" s="17"/>
      <c r="O5" s="17"/>
      <c r="Q5" s="1"/>
    </row>
    <row r="6" spans="1:17" x14ac:dyDescent="0.15">
      <c r="A6" s="1" t="s">
        <v>4</v>
      </c>
      <c r="B6" s="2">
        <v>40</v>
      </c>
      <c r="C6" s="6">
        <v>0.20499999999999999</v>
      </c>
      <c r="D6" s="2">
        <v>2000</v>
      </c>
      <c r="E6" s="15">
        <v>100</v>
      </c>
      <c r="F6" s="7">
        <f>E6*B6</f>
        <v>4000</v>
      </c>
      <c r="G6" s="30">
        <v>51.59</v>
      </c>
      <c r="H6" s="2">
        <f>G6*B6</f>
        <v>2063.6000000000004</v>
      </c>
      <c r="I6" s="2">
        <f>F6-H6</f>
        <v>1936.3999999999996</v>
      </c>
      <c r="J6" s="32">
        <f>I6/C6</f>
        <v>9445.8536585365837</v>
      </c>
      <c r="K6" s="4"/>
      <c r="L6" s="4"/>
      <c r="M6" s="15"/>
      <c r="N6" s="15"/>
      <c r="O6" s="18"/>
    </row>
    <row r="7" spans="1:17" x14ac:dyDescent="0.15">
      <c r="A7" s="1" t="s">
        <v>5</v>
      </c>
      <c r="B7" s="2">
        <v>40</v>
      </c>
      <c r="C7" s="6">
        <v>0.2157</v>
      </c>
      <c r="D7" s="2">
        <v>2000</v>
      </c>
      <c r="E7" s="15">
        <v>100</v>
      </c>
      <c r="F7" s="7">
        <f t="shared" ref="F7:F17" si="0">E7*B7</f>
        <v>4000</v>
      </c>
      <c r="G7" s="28">
        <v>43.71</v>
      </c>
      <c r="H7" s="2">
        <f t="shared" ref="H7:H17" si="1">G7*B7</f>
        <v>1748.4</v>
      </c>
      <c r="I7" s="1">
        <f t="shared" ref="I7:I17" si="2">F7-H7</f>
        <v>2251.6</v>
      </c>
      <c r="J7" s="33">
        <f t="shared" ref="J7:J17" si="3">I7/C7</f>
        <v>10438.572090866945</v>
      </c>
      <c r="K7" s="4"/>
      <c r="L7" s="4"/>
      <c r="M7" s="15"/>
      <c r="N7" s="15"/>
      <c r="O7" s="18"/>
      <c r="Q7" s="1"/>
    </row>
    <row r="8" spans="1:17" x14ac:dyDescent="0.15">
      <c r="A8" s="1" t="s">
        <v>6</v>
      </c>
      <c r="B8" s="2">
        <v>40</v>
      </c>
      <c r="C8" s="6">
        <v>0.219</v>
      </c>
      <c r="D8" s="2">
        <v>1000</v>
      </c>
      <c r="E8" s="15">
        <v>50</v>
      </c>
      <c r="F8" s="7">
        <f t="shared" si="0"/>
        <v>2000</v>
      </c>
      <c r="G8" s="30">
        <v>36.340000000000003</v>
      </c>
      <c r="H8" s="2">
        <f t="shared" si="1"/>
        <v>1453.6000000000001</v>
      </c>
      <c r="I8" s="1">
        <f t="shared" si="2"/>
        <v>546.39999999999986</v>
      </c>
      <c r="J8" s="32">
        <f t="shared" si="3"/>
        <v>2494.9771689497711</v>
      </c>
      <c r="K8" s="4"/>
      <c r="L8" s="1"/>
      <c r="M8" s="15"/>
      <c r="N8" s="19"/>
      <c r="O8" s="15"/>
      <c r="Q8" s="1"/>
    </row>
    <row r="9" spans="1:17" x14ac:dyDescent="0.15">
      <c r="A9" s="1" t="s">
        <v>7</v>
      </c>
      <c r="B9" s="2">
        <v>40</v>
      </c>
      <c r="C9" s="6">
        <v>0.21160000000000001</v>
      </c>
      <c r="D9" s="2">
        <v>1000</v>
      </c>
      <c r="E9" s="15">
        <v>50</v>
      </c>
      <c r="F9" s="7">
        <f t="shared" si="0"/>
        <v>2000</v>
      </c>
      <c r="G9" s="28">
        <v>18.59</v>
      </c>
      <c r="H9" s="2">
        <f t="shared" si="1"/>
        <v>743.6</v>
      </c>
      <c r="I9" s="1">
        <f t="shared" si="2"/>
        <v>1256.4000000000001</v>
      </c>
      <c r="J9" s="33">
        <f t="shared" si="3"/>
        <v>5937.6181474480154</v>
      </c>
      <c r="K9" s="4"/>
      <c r="L9" s="1"/>
      <c r="M9" s="15"/>
      <c r="N9" s="19"/>
      <c r="O9" s="15"/>
      <c r="Q9" s="1"/>
    </row>
    <row r="10" spans="1:17" x14ac:dyDescent="0.15">
      <c r="A10" s="1" t="s">
        <v>8</v>
      </c>
      <c r="B10" s="2">
        <v>40</v>
      </c>
      <c r="C10" s="6">
        <v>0.2</v>
      </c>
      <c r="D10" s="2">
        <v>400</v>
      </c>
      <c r="E10" s="15">
        <v>25</v>
      </c>
      <c r="F10" s="7">
        <f t="shared" si="0"/>
        <v>1000</v>
      </c>
      <c r="G10" s="30">
        <v>14.84</v>
      </c>
      <c r="H10" s="3">
        <f t="shared" si="1"/>
        <v>593.6</v>
      </c>
      <c r="I10" s="1">
        <f t="shared" si="2"/>
        <v>406.4</v>
      </c>
      <c r="J10" s="32">
        <f t="shared" si="3"/>
        <v>2031.9999999999998</v>
      </c>
      <c r="K10" s="4"/>
      <c r="L10" s="1"/>
      <c r="M10" s="15"/>
      <c r="N10" s="20"/>
      <c r="O10" s="15"/>
      <c r="Q10" s="1"/>
    </row>
    <row r="11" spans="1:17" x14ac:dyDescent="0.15">
      <c r="A11" s="1" t="s">
        <v>9</v>
      </c>
      <c r="B11" s="2">
        <v>40</v>
      </c>
      <c r="C11" s="6">
        <v>0.22489999999999999</v>
      </c>
      <c r="D11" s="2">
        <v>400</v>
      </c>
      <c r="E11" s="15">
        <v>25</v>
      </c>
      <c r="F11" s="7">
        <f t="shared" si="0"/>
        <v>1000</v>
      </c>
      <c r="G11" s="28">
        <v>3.96</v>
      </c>
      <c r="H11" s="3">
        <f t="shared" si="1"/>
        <v>158.4</v>
      </c>
      <c r="I11" s="1">
        <f t="shared" si="2"/>
        <v>841.6</v>
      </c>
      <c r="J11" s="33">
        <f t="shared" si="3"/>
        <v>3742.1076033792801</v>
      </c>
      <c r="K11" s="4"/>
      <c r="L11" s="1"/>
      <c r="M11" s="15"/>
      <c r="N11" s="20"/>
      <c r="O11" s="15"/>
      <c r="Q11" s="1"/>
    </row>
    <row r="12" spans="1:17" x14ac:dyDescent="0.15">
      <c r="A12" s="1" t="s">
        <v>10</v>
      </c>
      <c r="B12" s="2">
        <v>40</v>
      </c>
      <c r="C12" s="6">
        <v>0.22</v>
      </c>
      <c r="D12" s="2">
        <v>200</v>
      </c>
      <c r="E12" s="15">
        <v>5</v>
      </c>
      <c r="F12" s="7">
        <f t="shared" si="0"/>
        <v>200</v>
      </c>
      <c r="G12" s="30">
        <v>0.46300000000000002</v>
      </c>
      <c r="H12" s="3">
        <f t="shared" si="1"/>
        <v>18.52</v>
      </c>
      <c r="I12" s="1">
        <f t="shared" si="2"/>
        <v>181.48</v>
      </c>
      <c r="J12" s="32">
        <f t="shared" si="3"/>
        <v>824.90909090909088</v>
      </c>
      <c r="K12" s="4"/>
      <c r="L12" s="1"/>
      <c r="M12" s="15"/>
      <c r="N12" s="20"/>
      <c r="O12" s="15"/>
      <c r="Q12" s="1"/>
    </row>
    <row r="13" spans="1:17" x14ac:dyDescent="0.15">
      <c r="A13" s="1" t="s">
        <v>11</v>
      </c>
      <c r="B13" s="2">
        <v>40</v>
      </c>
      <c r="C13" s="6">
        <v>0.1996</v>
      </c>
      <c r="D13" s="2">
        <v>200</v>
      </c>
      <c r="E13" s="15">
        <v>5</v>
      </c>
      <c r="F13" s="7">
        <f t="shared" si="0"/>
        <v>200</v>
      </c>
      <c r="G13" s="28">
        <v>0</v>
      </c>
      <c r="H13" s="3">
        <f t="shared" si="1"/>
        <v>0</v>
      </c>
      <c r="I13" s="1">
        <f t="shared" si="2"/>
        <v>200</v>
      </c>
      <c r="J13" s="33">
        <f t="shared" si="3"/>
        <v>1002.0040080160321</v>
      </c>
      <c r="K13" s="4"/>
      <c r="L13" s="1"/>
      <c r="M13" s="15"/>
      <c r="N13" s="21"/>
      <c r="O13" s="15"/>
      <c r="Q13" s="1"/>
    </row>
    <row r="14" spans="1:17" x14ac:dyDescent="0.15">
      <c r="A14" s="1" t="s">
        <v>12</v>
      </c>
      <c r="B14" s="2">
        <v>40</v>
      </c>
      <c r="C14" s="6">
        <v>0.20200000000000001</v>
      </c>
      <c r="D14" s="3">
        <v>40</v>
      </c>
      <c r="E14" s="15">
        <v>1</v>
      </c>
      <c r="F14" s="7">
        <f t="shared" si="0"/>
        <v>40</v>
      </c>
      <c r="G14" s="30">
        <v>0</v>
      </c>
      <c r="H14" s="3">
        <f t="shared" si="1"/>
        <v>0</v>
      </c>
      <c r="I14" s="3">
        <f t="shared" si="2"/>
        <v>40</v>
      </c>
      <c r="J14" s="31">
        <f t="shared" si="3"/>
        <v>198.019801980198</v>
      </c>
      <c r="K14" s="4"/>
      <c r="L14" s="1"/>
      <c r="M14" s="15"/>
      <c r="N14" s="21"/>
      <c r="O14" s="15"/>
      <c r="Q14" s="1"/>
    </row>
    <row r="15" spans="1:17" x14ac:dyDescent="0.15">
      <c r="A15" s="1" t="s">
        <v>13</v>
      </c>
      <c r="B15" s="2">
        <v>40</v>
      </c>
      <c r="C15" s="6">
        <v>0.2019</v>
      </c>
      <c r="D15" s="3">
        <v>40</v>
      </c>
      <c r="E15" s="15">
        <v>1</v>
      </c>
      <c r="F15" s="7">
        <f t="shared" si="0"/>
        <v>40</v>
      </c>
      <c r="G15" s="28">
        <v>0</v>
      </c>
      <c r="H15" s="3">
        <f t="shared" si="1"/>
        <v>0</v>
      </c>
      <c r="I15" s="3">
        <f t="shared" si="2"/>
        <v>40</v>
      </c>
      <c r="J15" s="29">
        <f t="shared" si="3"/>
        <v>198.11788013868252</v>
      </c>
      <c r="K15" s="4"/>
      <c r="L15" s="1"/>
      <c r="M15" s="15"/>
      <c r="N15" s="20"/>
      <c r="O15" s="18"/>
      <c r="Q15" s="1"/>
    </row>
    <row r="16" spans="1:17" x14ac:dyDescent="0.15">
      <c r="A16" s="1" t="s">
        <v>15</v>
      </c>
      <c r="B16" s="2">
        <v>40</v>
      </c>
      <c r="C16" s="6">
        <v>0.219</v>
      </c>
      <c r="D16" s="3">
        <v>20</v>
      </c>
      <c r="E16" s="15">
        <v>0.5</v>
      </c>
      <c r="F16" s="7">
        <f t="shared" si="0"/>
        <v>20</v>
      </c>
      <c r="G16" s="30">
        <v>0</v>
      </c>
      <c r="H16" s="3">
        <f t="shared" si="1"/>
        <v>0</v>
      </c>
      <c r="I16" s="3">
        <f t="shared" si="2"/>
        <v>20</v>
      </c>
      <c r="J16" s="31">
        <f t="shared" si="3"/>
        <v>91.324200913242009</v>
      </c>
      <c r="K16" s="4"/>
      <c r="L16" s="1"/>
      <c r="M16" s="15"/>
      <c r="N16" s="19"/>
      <c r="O16" s="20"/>
      <c r="Q16" s="1"/>
    </row>
    <row r="17" spans="1:20" x14ac:dyDescent="0.15">
      <c r="A17" s="1" t="s">
        <v>14</v>
      </c>
      <c r="B17" s="2">
        <v>40</v>
      </c>
      <c r="C17" s="6">
        <v>0.2127</v>
      </c>
      <c r="D17" s="3">
        <v>20</v>
      </c>
      <c r="E17" s="15">
        <v>0.5</v>
      </c>
      <c r="F17" s="7">
        <f t="shared" si="0"/>
        <v>20</v>
      </c>
      <c r="G17" s="28">
        <v>0</v>
      </c>
      <c r="H17" s="3">
        <f t="shared" si="1"/>
        <v>0</v>
      </c>
      <c r="I17" s="3">
        <f t="shared" si="2"/>
        <v>20</v>
      </c>
      <c r="J17" s="29">
        <f t="shared" si="3"/>
        <v>94.029149036201218</v>
      </c>
      <c r="K17" s="4"/>
      <c r="L17" s="1"/>
      <c r="M17" s="15"/>
      <c r="N17" s="19"/>
      <c r="O17" s="20"/>
      <c r="Q17" s="1"/>
    </row>
    <row r="18" spans="1:20" x14ac:dyDescent="0.15">
      <c r="K18" s="39"/>
      <c r="M18" s="15"/>
      <c r="N18" s="22"/>
      <c r="O18" s="18"/>
    </row>
    <row r="19" spans="1:20" s="18" customFormat="1" x14ac:dyDescent="0.15">
      <c r="A19" s="36" t="s">
        <v>38</v>
      </c>
      <c r="M19" s="15"/>
      <c r="N19" s="22"/>
    </row>
    <row r="20" spans="1:20" s="18" customFormat="1" x14ac:dyDescent="0.15">
      <c r="A20" s="36" t="s">
        <v>0</v>
      </c>
      <c r="J20" s="16" t="s">
        <v>16</v>
      </c>
      <c r="K20" s="16" t="s">
        <v>16</v>
      </c>
      <c r="L20" s="16"/>
      <c r="M20" s="15"/>
      <c r="N20" s="23"/>
      <c r="O20" s="22"/>
      <c r="S20" s="16"/>
      <c r="T20" s="16"/>
    </row>
    <row r="21" spans="1:20" x14ac:dyDescent="0.15">
      <c r="A21" s="1" t="s">
        <v>3</v>
      </c>
      <c r="B21" s="1" t="s">
        <v>25</v>
      </c>
      <c r="C21" s="1" t="s">
        <v>17</v>
      </c>
      <c r="D21" s="1" t="s">
        <v>19</v>
      </c>
      <c r="E21" s="1" t="s">
        <v>23</v>
      </c>
      <c r="F21" s="1" t="s">
        <v>20</v>
      </c>
      <c r="G21" s="38" t="s">
        <v>23</v>
      </c>
      <c r="H21" s="1" t="s">
        <v>27</v>
      </c>
      <c r="I21" s="1" t="s">
        <v>29</v>
      </c>
      <c r="J21" s="38" t="s">
        <v>30</v>
      </c>
      <c r="K21" s="1"/>
      <c r="L21" s="1"/>
      <c r="M21" s="15"/>
      <c r="N21" s="23"/>
      <c r="O21" s="22"/>
      <c r="S21" s="1"/>
      <c r="T21" s="1"/>
    </row>
    <row r="22" spans="1:20" x14ac:dyDescent="0.15">
      <c r="A22" s="1" t="s">
        <v>16</v>
      </c>
      <c r="B22" s="1" t="s">
        <v>26</v>
      </c>
      <c r="C22" s="1" t="s">
        <v>18</v>
      </c>
      <c r="D22" s="1" t="s">
        <v>21</v>
      </c>
      <c r="E22" s="1" t="s">
        <v>32</v>
      </c>
      <c r="F22" s="1" t="s">
        <v>22</v>
      </c>
      <c r="G22" s="38" t="s">
        <v>24</v>
      </c>
      <c r="H22" s="1" t="s">
        <v>28</v>
      </c>
      <c r="I22" s="1" t="s">
        <v>22</v>
      </c>
      <c r="J22" s="38" t="s">
        <v>31</v>
      </c>
      <c r="K22" s="1"/>
      <c r="L22" s="1"/>
      <c r="M22" s="15"/>
      <c r="N22" s="22"/>
      <c r="O22" s="22"/>
      <c r="S22" s="1"/>
      <c r="T22" s="1"/>
    </row>
    <row r="23" spans="1:20" x14ac:dyDescent="0.15">
      <c r="A23" s="1" t="s">
        <v>48</v>
      </c>
      <c r="B23" s="2">
        <v>40</v>
      </c>
      <c r="C23" s="6">
        <v>0.20030000000000001</v>
      </c>
      <c r="D23" s="7">
        <v>4000</v>
      </c>
      <c r="E23" s="15">
        <v>100</v>
      </c>
      <c r="F23" s="7">
        <f>E23*B23</f>
        <v>4000</v>
      </c>
      <c r="G23" s="11">
        <v>13.125</v>
      </c>
      <c r="H23" s="1">
        <f>G23*B23</f>
        <v>525</v>
      </c>
      <c r="I23" s="7">
        <f>F23-H23</f>
        <v>3475</v>
      </c>
      <c r="J23" s="12">
        <f>I23/C23</f>
        <v>17348.976535197202</v>
      </c>
      <c r="K23" s="7"/>
      <c r="L23" s="1"/>
      <c r="M23" s="15"/>
      <c r="N23" s="22"/>
      <c r="O23" s="18"/>
      <c r="S23" s="1"/>
      <c r="T23" s="1"/>
    </row>
    <row r="24" spans="1:20" x14ac:dyDescent="0.15">
      <c r="A24" s="1" t="s">
        <v>39</v>
      </c>
      <c r="B24" s="2">
        <v>40</v>
      </c>
      <c r="C24" s="6">
        <v>0.22020000000000001</v>
      </c>
      <c r="D24" s="7">
        <v>4000</v>
      </c>
      <c r="E24" s="15">
        <v>100</v>
      </c>
      <c r="F24" s="7">
        <f t="shared" ref="F24:F34" si="4">E24*B24</f>
        <v>4000</v>
      </c>
      <c r="G24" s="9">
        <v>15.7</v>
      </c>
      <c r="H24" s="1">
        <f t="shared" ref="H24:H34" si="5">G24*B24</f>
        <v>628</v>
      </c>
      <c r="I24" s="7">
        <f t="shared" ref="I24:I34" si="6">F24-H24</f>
        <v>3372</v>
      </c>
      <c r="J24" s="35">
        <f t="shared" ref="J24:J34" si="7">I24/C24</f>
        <v>15313.351498637601</v>
      </c>
      <c r="K24" s="7"/>
      <c r="L24" s="1"/>
      <c r="M24" s="15"/>
      <c r="N24" s="22"/>
      <c r="O24" s="18"/>
      <c r="S24" s="1"/>
      <c r="T24" s="1"/>
    </row>
    <row r="25" spans="1:20" x14ac:dyDescent="0.15">
      <c r="A25" s="1" t="s">
        <v>40</v>
      </c>
      <c r="B25" s="2">
        <v>40</v>
      </c>
      <c r="C25" s="6">
        <v>0.2</v>
      </c>
      <c r="D25" s="7">
        <v>2000</v>
      </c>
      <c r="E25" s="15">
        <v>50</v>
      </c>
      <c r="F25" s="7">
        <f t="shared" si="4"/>
        <v>2000</v>
      </c>
      <c r="G25" s="11">
        <v>1.375</v>
      </c>
      <c r="H25" s="1">
        <f t="shared" si="5"/>
        <v>55</v>
      </c>
      <c r="I25" s="1">
        <f t="shared" si="6"/>
        <v>1945</v>
      </c>
      <c r="J25" s="12">
        <f t="shared" si="7"/>
        <v>9725</v>
      </c>
      <c r="K25" s="7"/>
      <c r="L25" s="1"/>
      <c r="M25" s="15"/>
      <c r="N25" s="22"/>
      <c r="O25" s="18"/>
      <c r="S25" s="1"/>
      <c r="T25" s="1"/>
    </row>
    <row r="26" spans="1:20" x14ac:dyDescent="0.15">
      <c r="A26" s="1" t="s">
        <v>41</v>
      </c>
      <c r="B26" s="2">
        <v>40</v>
      </c>
      <c r="C26" s="6">
        <v>0.21099999999999999</v>
      </c>
      <c r="D26" s="7">
        <v>2000</v>
      </c>
      <c r="E26" s="15">
        <v>50</v>
      </c>
      <c r="F26" s="7">
        <f t="shared" si="4"/>
        <v>2000</v>
      </c>
      <c r="G26" s="9">
        <v>6.09</v>
      </c>
      <c r="H26" s="1">
        <f t="shared" si="5"/>
        <v>243.6</v>
      </c>
      <c r="I26" s="1">
        <f t="shared" si="6"/>
        <v>1756.4</v>
      </c>
      <c r="J26" s="35">
        <f t="shared" si="7"/>
        <v>8324.1706161137445</v>
      </c>
      <c r="K26" s="7"/>
      <c r="L26" s="1"/>
      <c r="M26" s="15"/>
      <c r="N26" s="18"/>
      <c r="O26" s="22"/>
      <c r="S26" s="1"/>
      <c r="T26" s="1"/>
    </row>
    <row r="27" spans="1:20" x14ac:dyDescent="0.15">
      <c r="A27" s="1" t="s">
        <v>42</v>
      </c>
      <c r="B27" s="2">
        <v>40</v>
      </c>
      <c r="C27" s="6">
        <v>0.20030000000000001</v>
      </c>
      <c r="D27" s="7">
        <v>1000</v>
      </c>
      <c r="E27" s="15">
        <v>25</v>
      </c>
      <c r="F27" s="7">
        <f t="shared" si="4"/>
        <v>1000</v>
      </c>
      <c r="G27" s="11">
        <v>0.25</v>
      </c>
      <c r="H27" s="1">
        <f t="shared" si="5"/>
        <v>10</v>
      </c>
      <c r="I27" s="1">
        <f t="shared" si="6"/>
        <v>990</v>
      </c>
      <c r="J27" s="12">
        <f t="shared" si="7"/>
        <v>4942.5861208187716</v>
      </c>
      <c r="K27" s="2"/>
      <c r="L27" s="1"/>
      <c r="M27" s="15"/>
      <c r="N27" s="18"/>
      <c r="O27" s="22"/>
      <c r="S27" s="1"/>
      <c r="T27" s="1"/>
    </row>
    <row r="28" spans="1:20" x14ac:dyDescent="0.15">
      <c r="A28" s="1" t="s">
        <v>43</v>
      </c>
      <c r="B28" s="2">
        <v>40</v>
      </c>
      <c r="C28" s="6">
        <v>0.2195</v>
      </c>
      <c r="D28" s="7">
        <v>1000</v>
      </c>
      <c r="E28" s="15">
        <v>25</v>
      </c>
      <c r="F28" s="7">
        <f t="shared" si="4"/>
        <v>1000</v>
      </c>
      <c r="G28" s="9">
        <v>0.96250000000000002</v>
      </c>
      <c r="H28" s="1">
        <f t="shared" si="5"/>
        <v>38.5</v>
      </c>
      <c r="I28" s="1">
        <f t="shared" si="6"/>
        <v>961.5</v>
      </c>
      <c r="J28" s="35">
        <f t="shared" si="7"/>
        <v>4380.4100227790432</v>
      </c>
      <c r="K28" s="2"/>
      <c r="L28" s="1"/>
      <c r="M28" s="15"/>
      <c r="N28" s="18"/>
      <c r="O28" s="22"/>
      <c r="S28" s="1"/>
      <c r="T28" s="1"/>
    </row>
    <row r="29" spans="1:20" x14ac:dyDescent="0.15">
      <c r="A29" s="1" t="s">
        <v>44</v>
      </c>
      <c r="B29" s="2">
        <v>40</v>
      </c>
      <c r="C29" s="6">
        <v>0.20030000000000001</v>
      </c>
      <c r="D29" s="7">
        <v>200</v>
      </c>
      <c r="E29" s="15">
        <v>5</v>
      </c>
      <c r="F29" s="7">
        <f t="shared" si="4"/>
        <v>200</v>
      </c>
      <c r="G29" s="11">
        <v>0</v>
      </c>
      <c r="H29" s="2">
        <f t="shared" si="5"/>
        <v>0</v>
      </c>
      <c r="I29" s="1">
        <f t="shared" si="6"/>
        <v>200</v>
      </c>
      <c r="J29" s="12">
        <f t="shared" si="7"/>
        <v>998.50224663005486</v>
      </c>
      <c r="K29" s="2"/>
      <c r="L29" s="1"/>
      <c r="M29" s="15"/>
      <c r="N29" s="18"/>
      <c r="O29" s="22"/>
      <c r="S29" s="1"/>
      <c r="T29" s="1"/>
    </row>
    <row r="30" spans="1:20" x14ac:dyDescent="0.15">
      <c r="A30" s="1" t="s">
        <v>45</v>
      </c>
      <c r="B30" s="2">
        <v>40</v>
      </c>
      <c r="C30" s="6">
        <v>0.2142</v>
      </c>
      <c r="D30" s="7">
        <v>200</v>
      </c>
      <c r="E30" s="15">
        <v>5</v>
      </c>
      <c r="F30" s="7">
        <f t="shared" si="4"/>
        <v>200</v>
      </c>
      <c r="G30" s="9">
        <v>0</v>
      </c>
      <c r="H30" s="2">
        <f t="shared" si="5"/>
        <v>0</v>
      </c>
      <c r="I30" s="1">
        <f t="shared" si="6"/>
        <v>200</v>
      </c>
      <c r="J30" s="35">
        <f t="shared" si="7"/>
        <v>933.70681605975722</v>
      </c>
      <c r="K30" s="2"/>
      <c r="L30" s="1"/>
      <c r="M30" s="15"/>
      <c r="N30" s="18"/>
      <c r="O30" s="22"/>
      <c r="S30" s="1"/>
      <c r="T30" s="1"/>
    </row>
    <row r="31" spans="1:20" x14ac:dyDescent="0.15">
      <c r="A31" s="1" t="s">
        <v>46</v>
      </c>
      <c r="B31" s="2">
        <v>40</v>
      </c>
      <c r="C31" s="6">
        <v>0.2</v>
      </c>
      <c r="D31" s="7">
        <v>40</v>
      </c>
      <c r="E31" s="15">
        <v>1</v>
      </c>
      <c r="F31" s="7">
        <f t="shared" si="4"/>
        <v>40</v>
      </c>
      <c r="G31" s="11">
        <v>0</v>
      </c>
      <c r="H31" s="2">
        <f t="shared" si="5"/>
        <v>0</v>
      </c>
      <c r="I31" s="3">
        <f t="shared" si="6"/>
        <v>40</v>
      </c>
      <c r="J31" s="13">
        <f t="shared" si="7"/>
        <v>200</v>
      </c>
      <c r="K31" s="2"/>
      <c r="L31" s="1"/>
      <c r="M31" s="15"/>
      <c r="N31" s="18"/>
      <c r="O31" s="22"/>
      <c r="S31" s="1"/>
      <c r="T31" s="1"/>
    </row>
    <row r="32" spans="1:20" x14ac:dyDescent="0.15">
      <c r="A32" s="1" t="s">
        <v>47</v>
      </c>
      <c r="B32" s="2">
        <v>40</v>
      </c>
      <c r="C32" s="6">
        <v>0.22040000000000001</v>
      </c>
      <c r="D32" s="7">
        <v>40</v>
      </c>
      <c r="E32" s="15">
        <v>1</v>
      </c>
      <c r="F32" s="7">
        <f t="shared" si="4"/>
        <v>40</v>
      </c>
      <c r="G32" s="9">
        <v>0</v>
      </c>
      <c r="H32" s="2">
        <f t="shared" si="5"/>
        <v>0</v>
      </c>
      <c r="I32" s="3">
        <f t="shared" si="6"/>
        <v>40</v>
      </c>
      <c r="J32" s="34">
        <f t="shared" si="7"/>
        <v>181.48820326678765</v>
      </c>
      <c r="K32" s="2"/>
      <c r="L32" s="1"/>
      <c r="M32" s="1"/>
      <c r="N32" s="1"/>
      <c r="O32" s="1"/>
      <c r="S32" s="1"/>
      <c r="T32" s="1"/>
    </row>
    <row r="33" spans="1:20" x14ac:dyDescent="0.15">
      <c r="A33" s="1" t="s">
        <v>49</v>
      </c>
      <c r="B33" s="2">
        <v>40</v>
      </c>
      <c r="C33" s="6">
        <v>0.20039999999999999</v>
      </c>
      <c r="D33" s="7">
        <v>20</v>
      </c>
      <c r="E33" s="15">
        <v>0.5</v>
      </c>
      <c r="F33" s="7">
        <f t="shared" si="4"/>
        <v>20</v>
      </c>
      <c r="G33" s="11">
        <v>0</v>
      </c>
      <c r="H33" s="2">
        <f t="shared" si="5"/>
        <v>0</v>
      </c>
      <c r="I33" s="3">
        <f t="shared" si="6"/>
        <v>20</v>
      </c>
      <c r="J33" s="14">
        <f t="shared" si="7"/>
        <v>99.800399201596804</v>
      </c>
      <c r="K33" s="2"/>
      <c r="L33" s="1"/>
      <c r="M33" s="1"/>
      <c r="N33" s="1"/>
      <c r="O33" s="1"/>
      <c r="S33" s="1"/>
      <c r="T33" s="1"/>
    </row>
    <row r="34" spans="1:20" x14ac:dyDescent="0.15">
      <c r="A34" s="1" t="s">
        <v>50</v>
      </c>
      <c r="B34" s="2">
        <v>40</v>
      </c>
      <c r="C34" s="6">
        <v>0.23069999999999999</v>
      </c>
      <c r="D34" s="7">
        <v>20</v>
      </c>
      <c r="E34" s="15">
        <v>0.5</v>
      </c>
      <c r="F34" s="7">
        <f t="shared" si="4"/>
        <v>20</v>
      </c>
      <c r="G34" s="9">
        <v>0</v>
      </c>
      <c r="H34" s="1">
        <f t="shared" si="5"/>
        <v>0</v>
      </c>
      <c r="I34" s="3">
        <f t="shared" si="6"/>
        <v>20</v>
      </c>
      <c r="J34" s="10">
        <f t="shared" si="7"/>
        <v>86.692674469007372</v>
      </c>
      <c r="K34" s="2"/>
      <c r="L34" s="1"/>
      <c r="M34" s="1"/>
      <c r="N34" s="1"/>
      <c r="O34" s="1"/>
      <c r="S34" s="1"/>
      <c r="T34" s="1"/>
    </row>
    <row r="35" spans="1:20" x14ac:dyDescent="0.15">
      <c r="A35" s="1"/>
      <c r="B35" s="2"/>
      <c r="C35" s="1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S35" s="1"/>
      <c r="T35" s="1"/>
    </row>
    <row r="36" spans="1:20" x14ac:dyDescent="0.15">
      <c r="A36" s="1" t="s">
        <v>16</v>
      </c>
      <c r="B36" s="2"/>
      <c r="C36" s="1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S36" s="1"/>
      <c r="T36" s="1"/>
    </row>
    <row r="37" spans="1:20" s="18" customFormat="1" x14ac:dyDescent="0.15">
      <c r="A37" s="36" t="s">
        <v>33</v>
      </c>
      <c r="L37" s="16"/>
      <c r="M37" s="16"/>
      <c r="N37" s="16"/>
      <c r="O37" s="16"/>
      <c r="S37" s="16"/>
      <c r="T37" s="16"/>
    </row>
    <row r="38" spans="1:20" s="18" customFormat="1" x14ac:dyDescent="0.15">
      <c r="A38" s="36" t="s">
        <v>1</v>
      </c>
      <c r="L38" s="16"/>
      <c r="M38" s="16"/>
      <c r="N38" s="17"/>
      <c r="O38" s="36"/>
      <c r="P38" s="36"/>
      <c r="S38" s="16"/>
      <c r="T38" s="16"/>
    </row>
    <row r="39" spans="1:20" x14ac:dyDescent="0.15">
      <c r="A39" s="1" t="s">
        <v>3</v>
      </c>
      <c r="B39" s="1" t="s">
        <v>25</v>
      </c>
      <c r="C39" s="1" t="s">
        <v>17</v>
      </c>
      <c r="D39" s="1" t="s">
        <v>2</v>
      </c>
      <c r="E39" s="1" t="s">
        <v>19</v>
      </c>
      <c r="F39" s="1" t="s">
        <v>23</v>
      </c>
      <c r="G39" s="1" t="s">
        <v>20</v>
      </c>
      <c r="H39" s="1" t="s">
        <v>23</v>
      </c>
      <c r="I39" s="1" t="s">
        <v>27</v>
      </c>
      <c r="J39" s="1" t="s">
        <v>29</v>
      </c>
      <c r="K39" s="1" t="s">
        <v>30</v>
      </c>
      <c r="L39" s="1"/>
      <c r="M39" s="1"/>
      <c r="N39" s="24"/>
      <c r="O39" s="24"/>
      <c r="P39" s="24"/>
    </row>
    <row r="40" spans="1:20" x14ac:dyDescent="0.15">
      <c r="A40" s="1" t="s">
        <v>16</v>
      </c>
      <c r="B40" s="1" t="s">
        <v>26</v>
      </c>
      <c r="C40" s="1" t="s">
        <v>18</v>
      </c>
      <c r="D40" s="1" t="s">
        <v>36</v>
      </c>
      <c r="E40" s="1" t="s">
        <v>21</v>
      </c>
      <c r="F40" s="1" t="s">
        <v>32</v>
      </c>
      <c r="G40" s="1" t="s">
        <v>22</v>
      </c>
      <c r="H40" s="1" t="s">
        <v>24</v>
      </c>
      <c r="I40" s="1" t="s">
        <v>28</v>
      </c>
      <c r="J40" s="1" t="s">
        <v>22</v>
      </c>
      <c r="K40" s="1" t="s">
        <v>31</v>
      </c>
      <c r="L40" s="1"/>
      <c r="M40" s="1"/>
      <c r="N40" s="24"/>
      <c r="O40" s="24"/>
      <c r="P40" s="24"/>
    </row>
    <row r="41" spans="1:20" x14ac:dyDescent="0.15">
      <c r="A41" s="1" t="s">
        <v>4</v>
      </c>
      <c r="B41" s="2">
        <v>40</v>
      </c>
      <c r="C41" s="4">
        <v>2.0299999999999999E-2</v>
      </c>
      <c r="D41" s="42">
        <f>((C41*1000)/B41)*1000</f>
        <v>507.49999999999994</v>
      </c>
      <c r="E41" s="42">
        <v>40</v>
      </c>
      <c r="F41" s="43">
        <v>5</v>
      </c>
      <c r="G41" s="44">
        <f t="shared" ref="G41:G48" si="8">F41*B41</f>
        <v>200</v>
      </c>
      <c r="H41" s="45">
        <v>1.21</v>
      </c>
      <c r="I41" s="42">
        <f t="shared" ref="I41:I48" si="9">H41*B41</f>
        <v>48.4</v>
      </c>
      <c r="J41" s="3">
        <f>G41-I41</f>
        <v>151.6</v>
      </c>
      <c r="K41" s="1">
        <f>J41/C41</f>
        <v>7467.9802955665027</v>
      </c>
      <c r="L41" s="40"/>
      <c r="M41" s="1"/>
      <c r="N41" s="25"/>
      <c r="O41" s="26"/>
      <c r="P41" s="27"/>
    </row>
    <row r="42" spans="1:20" x14ac:dyDescent="0.15">
      <c r="A42" s="1" t="s">
        <v>5</v>
      </c>
      <c r="B42" s="2">
        <v>40</v>
      </c>
      <c r="C42" s="4">
        <v>0.02</v>
      </c>
      <c r="D42" s="2">
        <f t="shared" ref="D42:D48" si="10">((C42*1000)/B42)*1000</f>
        <v>500</v>
      </c>
      <c r="E42" s="2">
        <v>40</v>
      </c>
      <c r="F42" s="7">
        <v>5</v>
      </c>
      <c r="G42" s="1">
        <f t="shared" si="8"/>
        <v>200</v>
      </c>
      <c r="H42" s="3" t="s">
        <v>53</v>
      </c>
      <c r="I42" s="2" t="e">
        <f t="shared" si="9"/>
        <v>#VALUE!</v>
      </c>
      <c r="J42" s="3" t="e">
        <f t="shared" ref="J42:J48" si="11">G42-I42</f>
        <v>#VALUE!</v>
      </c>
      <c r="K42" s="1" t="e">
        <f t="shared" ref="K41:K48" si="12">J42/C42</f>
        <v>#VALUE!</v>
      </c>
      <c r="L42" s="40"/>
      <c r="M42" s="1"/>
      <c r="N42" s="25"/>
      <c r="O42" s="26"/>
      <c r="P42" s="27"/>
    </row>
    <row r="43" spans="1:20" x14ac:dyDescent="0.15">
      <c r="A43" s="1" t="s">
        <v>6</v>
      </c>
      <c r="B43" s="2">
        <v>40</v>
      </c>
      <c r="C43" s="4">
        <v>3.8800000000000001E-2</v>
      </c>
      <c r="D43" s="1">
        <f t="shared" si="10"/>
        <v>970.00000000000011</v>
      </c>
      <c r="E43" s="2">
        <v>40</v>
      </c>
      <c r="F43" s="7">
        <v>5</v>
      </c>
      <c r="G43" s="1">
        <f t="shared" si="8"/>
        <v>200</v>
      </c>
      <c r="H43" s="3">
        <v>0</v>
      </c>
      <c r="I43" s="2">
        <f t="shared" si="9"/>
        <v>0</v>
      </c>
      <c r="J43" s="3">
        <f t="shared" si="11"/>
        <v>200</v>
      </c>
      <c r="K43" s="1">
        <f t="shared" si="12"/>
        <v>5154.6391752577319</v>
      </c>
      <c r="L43" s="40"/>
      <c r="M43" s="1"/>
      <c r="N43" s="25"/>
      <c r="O43" s="27"/>
      <c r="P43" s="27"/>
    </row>
    <row r="44" spans="1:20" x14ac:dyDescent="0.15">
      <c r="A44" s="1" t="s">
        <v>7</v>
      </c>
      <c r="B44" s="2">
        <v>40</v>
      </c>
      <c r="C44" s="4">
        <v>0.04</v>
      </c>
      <c r="D44" s="1">
        <f t="shared" si="10"/>
        <v>1000</v>
      </c>
      <c r="E44" s="2">
        <v>40</v>
      </c>
      <c r="F44" s="7">
        <v>5</v>
      </c>
      <c r="G44" s="1">
        <f t="shared" si="8"/>
        <v>200</v>
      </c>
      <c r="H44" s="3" t="s">
        <v>53</v>
      </c>
      <c r="I44" s="2" t="e">
        <f t="shared" si="9"/>
        <v>#VALUE!</v>
      </c>
      <c r="J44" s="3" t="e">
        <f t="shared" si="11"/>
        <v>#VALUE!</v>
      </c>
      <c r="K44" s="1" t="e">
        <f t="shared" si="12"/>
        <v>#VALUE!</v>
      </c>
      <c r="L44" s="40"/>
      <c r="M44" s="1"/>
      <c r="N44" s="25"/>
      <c r="O44" s="27"/>
      <c r="P44" s="27"/>
    </row>
    <row r="45" spans="1:20" x14ac:dyDescent="0.15">
      <c r="A45" s="1" t="s">
        <v>8</v>
      </c>
      <c r="B45" s="2">
        <v>40</v>
      </c>
      <c r="C45" s="4">
        <v>0.20499999999999999</v>
      </c>
      <c r="D45" s="1">
        <f t="shared" si="10"/>
        <v>5125</v>
      </c>
      <c r="E45" s="2">
        <v>40</v>
      </c>
      <c r="F45" s="7">
        <v>5</v>
      </c>
      <c r="G45" s="1">
        <f t="shared" si="8"/>
        <v>200</v>
      </c>
      <c r="H45" s="3">
        <v>0</v>
      </c>
      <c r="I45" s="2">
        <f t="shared" si="9"/>
        <v>0</v>
      </c>
      <c r="J45" s="3">
        <f t="shared" si="11"/>
        <v>200</v>
      </c>
      <c r="K45" s="1">
        <f t="shared" si="12"/>
        <v>975.60975609756099</v>
      </c>
      <c r="L45" s="40"/>
      <c r="M45" s="1"/>
      <c r="N45" s="26"/>
      <c r="O45" s="27"/>
      <c r="P45" s="27"/>
    </row>
    <row r="46" spans="1:20" x14ac:dyDescent="0.15">
      <c r="A46" s="1" t="s">
        <v>9</v>
      </c>
      <c r="B46" s="2">
        <v>40</v>
      </c>
      <c r="C46" s="4">
        <v>0.2</v>
      </c>
      <c r="D46" s="1">
        <f t="shared" si="10"/>
        <v>5000</v>
      </c>
      <c r="E46" s="2">
        <v>40</v>
      </c>
      <c r="F46" s="7">
        <v>5</v>
      </c>
      <c r="G46" s="1">
        <f t="shared" si="8"/>
        <v>200</v>
      </c>
      <c r="H46" s="3" t="s">
        <v>53</v>
      </c>
      <c r="I46" s="2" t="e">
        <f t="shared" si="9"/>
        <v>#VALUE!</v>
      </c>
      <c r="J46" s="3" t="e">
        <f t="shared" si="11"/>
        <v>#VALUE!</v>
      </c>
      <c r="K46" s="1" t="e">
        <f t="shared" si="12"/>
        <v>#VALUE!</v>
      </c>
      <c r="L46" s="40"/>
      <c r="M46" s="1"/>
      <c r="N46" s="26"/>
      <c r="O46" s="27"/>
      <c r="P46" s="27"/>
    </row>
    <row r="47" spans="1:20" x14ac:dyDescent="0.15">
      <c r="A47" s="1" t="s">
        <v>10</v>
      </c>
      <c r="B47" s="2">
        <v>40</v>
      </c>
      <c r="C47" s="4">
        <v>0.3997</v>
      </c>
      <c r="D47" s="1">
        <f t="shared" si="10"/>
        <v>9992.5</v>
      </c>
      <c r="E47" s="2">
        <v>40</v>
      </c>
      <c r="F47" s="7">
        <v>5</v>
      </c>
      <c r="G47" s="1">
        <f t="shared" si="8"/>
        <v>200</v>
      </c>
      <c r="H47" s="3">
        <v>0</v>
      </c>
      <c r="I47" s="2">
        <f t="shared" si="9"/>
        <v>0</v>
      </c>
      <c r="J47" s="3">
        <f t="shared" si="11"/>
        <v>200</v>
      </c>
      <c r="K47" s="1">
        <f t="shared" si="12"/>
        <v>500.37528146109582</v>
      </c>
      <c r="L47" s="40"/>
      <c r="M47" s="1"/>
      <c r="N47" s="26"/>
      <c r="O47" s="27"/>
      <c r="P47" s="27"/>
    </row>
    <row r="48" spans="1:20" x14ac:dyDescent="0.15">
      <c r="A48" s="1" t="s">
        <v>11</v>
      </c>
      <c r="B48" s="2">
        <v>40</v>
      </c>
      <c r="C48" s="4">
        <v>0.4</v>
      </c>
      <c r="D48" s="1">
        <f t="shared" si="10"/>
        <v>10000</v>
      </c>
      <c r="E48" s="2">
        <v>40</v>
      </c>
      <c r="F48" s="7">
        <v>5</v>
      </c>
      <c r="G48" s="1">
        <f t="shared" si="8"/>
        <v>200</v>
      </c>
      <c r="H48" s="3"/>
      <c r="I48" s="2">
        <f t="shared" si="9"/>
        <v>0</v>
      </c>
      <c r="J48" s="3">
        <f t="shared" si="11"/>
        <v>200</v>
      </c>
      <c r="K48" s="1">
        <f t="shared" si="12"/>
        <v>500</v>
      </c>
      <c r="L48" s="40"/>
      <c r="M48" s="1"/>
      <c r="N48" s="26"/>
      <c r="O48" s="25"/>
      <c r="P48" s="27"/>
    </row>
    <row r="49" spans="1:16" x14ac:dyDescent="0.15">
      <c r="D49" s="1"/>
      <c r="N49" s="26"/>
      <c r="O49" s="25"/>
      <c r="P49" s="25"/>
    </row>
    <row r="50" spans="1:16" s="18" customFormat="1" x14ac:dyDescent="0.15">
      <c r="A50" s="36" t="s">
        <v>38</v>
      </c>
      <c r="D50" s="16"/>
      <c r="N50" s="26"/>
      <c r="O50" s="25"/>
      <c r="P50" s="25"/>
    </row>
    <row r="51" spans="1:16" s="18" customFormat="1" x14ac:dyDescent="0.15">
      <c r="A51" s="36" t="s">
        <v>1</v>
      </c>
      <c r="D51" s="16"/>
      <c r="N51" s="26"/>
      <c r="O51" s="25"/>
      <c r="P51" s="25"/>
    </row>
    <row r="52" spans="1:16" x14ac:dyDescent="0.15">
      <c r="A52" s="1" t="s">
        <v>3</v>
      </c>
      <c r="B52" s="1" t="s">
        <v>25</v>
      </c>
      <c r="C52" s="1" t="s">
        <v>17</v>
      </c>
      <c r="D52" s="1" t="s">
        <v>2</v>
      </c>
      <c r="E52" s="1" t="s">
        <v>19</v>
      </c>
      <c r="F52" s="1" t="s">
        <v>23</v>
      </c>
      <c r="G52" s="1" t="s">
        <v>20</v>
      </c>
      <c r="H52" s="1" t="s">
        <v>23</v>
      </c>
      <c r="I52" s="1" t="s">
        <v>27</v>
      </c>
      <c r="J52" s="1" t="s">
        <v>29</v>
      </c>
      <c r="K52" s="1" t="s">
        <v>30</v>
      </c>
      <c r="L52" s="1"/>
      <c r="N52" s="26"/>
      <c r="O52" s="25"/>
      <c r="P52" s="25"/>
    </row>
    <row r="53" spans="1:16" x14ac:dyDescent="0.15">
      <c r="A53" s="1" t="s">
        <v>16</v>
      </c>
      <c r="B53" s="1" t="s">
        <v>26</v>
      </c>
      <c r="C53" s="1" t="s">
        <v>18</v>
      </c>
      <c r="D53" s="1" t="s">
        <v>36</v>
      </c>
      <c r="E53" s="1" t="s">
        <v>21</v>
      </c>
      <c r="F53" s="1" t="s">
        <v>32</v>
      </c>
      <c r="G53" s="1" t="s">
        <v>22</v>
      </c>
      <c r="H53" s="1" t="s">
        <v>24</v>
      </c>
      <c r="I53" s="1" t="s">
        <v>28</v>
      </c>
      <c r="J53" s="1" t="s">
        <v>22</v>
      </c>
      <c r="K53" s="1" t="s">
        <v>31</v>
      </c>
      <c r="L53" s="1"/>
      <c r="N53" s="26"/>
      <c r="O53" s="25"/>
      <c r="P53" s="25"/>
    </row>
    <row r="54" spans="1:16" x14ac:dyDescent="0.15">
      <c r="A54" s="1" t="s">
        <v>48</v>
      </c>
      <c r="B54" s="2">
        <v>40</v>
      </c>
      <c r="C54" s="4">
        <v>2.41E-2</v>
      </c>
      <c r="D54" s="2">
        <f>((C54*1000)/B54)*1000</f>
        <v>602.5</v>
      </c>
      <c r="E54" s="2">
        <v>40</v>
      </c>
      <c r="F54" s="7">
        <v>5</v>
      </c>
      <c r="G54" s="1">
        <f t="shared" ref="G54:G61" si="13">F54*B54</f>
        <v>200</v>
      </c>
      <c r="H54" s="3" t="s">
        <v>52</v>
      </c>
      <c r="I54" s="2" t="e">
        <f t="shared" ref="I54:I61" si="14">H54*B54</f>
        <v>#VALUE!</v>
      </c>
      <c r="J54" s="3" t="e">
        <f>G54-I54</f>
        <v>#VALUE!</v>
      </c>
      <c r="K54" s="1" t="e">
        <f t="shared" ref="K54:K61" si="15">J54/C54</f>
        <v>#VALUE!</v>
      </c>
      <c r="L54" s="40"/>
      <c r="N54" s="26"/>
      <c r="O54" s="25"/>
      <c r="P54" s="25"/>
    </row>
    <row r="55" spans="1:16" x14ac:dyDescent="0.15">
      <c r="A55" s="1" t="s">
        <v>39</v>
      </c>
      <c r="B55" s="2">
        <v>40</v>
      </c>
      <c r="C55" s="4">
        <v>1.9800000000000002E-2</v>
      </c>
      <c r="D55" s="42">
        <f t="shared" ref="D55:D61" si="16">((C55*1000)/B55)*1000</f>
        <v>495</v>
      </c>
      <c r="E55" s="42">
        <v>40</v>
      </c>
      <c r="F55" s="43">
        <v>5</v>
      </c>
      <c r="G55" s="44">
        <f t="shared" si="13"/>
        <v>200</v>
      </c>
      <c r="H55" s="45">
        <v>0.58919999999999995</v>
      </c>
      <c r="I55" s="42">
        <f t="shared" si="14"/>
        <v>23.567999999999998</v>
      </c>
      <c r="J55" s="3">
        <f t="shared" ref="J55:J61" si="17">G55-I55</f>
        <v>176.43200000000002</v>
      </c>
      <c r="K55" s="1">
        <f t="shared" si="15"/>
        <v>8910.7070707070707</v>
      </c>
      <c r="L55" s="40"/>
      <c r="N55" s="26"/>
      <c r="O55" s="25"/>
      <c r="P55" s="25"/>
    </row>
    <row r="56" spans="1:16" x14ac:dyDescent="0.15">
      <c r="A56" s="1" t="s">
        <v>40</v>
      </c>
      <c r="B56" s="2">
        <v>40</v>
      </c>
      <c r="C56" s="4">
        <v>4.1200000000000001E-2</v>
      </c>
      <c r="D56" s="1">
        <f t="shared" si="16"/>
        <v>1030</v>
      </c>
      <c r="E56" s="2">
        <v>40</v>
      </c>
      <c r="F56" s="7">
        <v>5</v>
      </c>
      <c r="G56" s="1">
        <f t="shared" si="13"/>
        <v>200</v>
      </c>
      <c r="H56" s="3" t="s">
        <v>52</v>
      </c>
      <c r="I56" s="2" t="e">
        <f t="shared" si="14"/>
        <v>#VALUE!</v>
      </c>
      <c r="J56" s="3" t="e">
        <f t="shared" si="17"/>
        <v>#VALUE!</v>
      </c>
      <c r="K56" s="1" t="e">
        <f t="shared" si="15"/>
        <v>#VALUE!</v>
      </c>
      <c r="L56" s="40"/>
      <c r="N56" s="26"/>
      <c r="O56" s="25"/>
      <c r="P56" s="25"/>
    </row>
    <row r="57" spans="1:16" x14ac:dyDescent="0.15">
      <c r="A57" s="1" t="s">
        <v>41</v>
      </c>
      <c r="B57" s="2">
        <v>40</v>
      </c>
      <c r="C57" s="4">
        <v>3.9399999999999998E-2</v>
      </c>
      <c r="D57" s="44">
        <f t="shared" si="16"/>
        <v>985</v>
      </c>
      <c r="E57" s="42">
        <v>40</v>
      </c>
      <c r="F57" s="43">
        <v>5</v>
      </c>
      <c r="G57" s="44">
        <f t="shared" si="13"/>
        <v>200</v>
      </c>
      <c r="H57" s="45">
        <v>0.58919999999999995</v>
      </c>
      <c r="I57" s="42">
        <f t="shared" si="14"/>
        <v>23.567999999999998</v>
      </c>
      <c r="J57" s="3">
        <f t="shared" si="17"/>
        <v>176.43200000000002</v>
      </c>
      <c r="K57" s="1">
        <f t="shared" si="15"/>
        <v>4477.9695431472092</v>
      </c>
      <c r="L57" s="40"/>
      <c r="N57" s="26"/>
      <c r="O57" s="25"/>
      <c r="P57" s="25"/>
    </row>
    <row r="58" spans="1:16" x14ac:dyDescent="0.15">
      <c r="A58" s="1" t="s">
        <v>42</v>
      </c>
      <c r="B58" s="2">
        <v>40</v>
      </c>
      <c r="C58" s="4">
        <v>0.2021</v>
      </c>
      <c r="D58" s="1">
        <f t="shared" si="16"/>
        <v>5052.5</v>
      </c>
      <c r="E58" s="2">
        <v>40</v>
      </c>
      <c r="F58" s="7">
        <v>5</v>
      </c>
      <c r="G58" s="1">
        <f t="shared" si="13"/>
        <v>200</v>
      </c>
      <c r="H58" s="3" t="s">
        <v>52</v>
      </c>
      <c r="I58" s="2" t="e">
        <f t="shared" si="14"/>
        <v>#VALUE!</v>
      </c>
      <c r="J58" s="3" t="e">
        <f t="shared" si="17"/>
        <v>#VALUE!</v>
      </c>
      <c r="K58" s="1" t="e">
        <f t="shared" si="15"/>
        <v>#VALUE!</v>
      </c>
      <c r="L58" s="40"/>
      <c r="N58" s="26"/>
      <c r="O58" s="25"/>
      <c r="P58" s="25"/>
    </row>
    <row r="59" spans="1:16" x14ac:dyDescent="0.15">
      <c r="A59" s="1" t="s">
        <v>43</v>
      </c>
      <c r="B59" s="2">
        <v>40</v>
      </c>
      <c r="C59" s="4">
        <v>0.19939999999999999</v>
      </c>
      <c r="D59" s="1">
        <f t="shared" si="16"/>
        <v>4985</v>
      </c>
      <c r="E59" s="2">
        <v>40</v>
      </c>
      <c r="F59" s="7">
        <v>5</v>
      </c>
      <c r="G59" s="1">
        <f t="shared" si="13"/>
        <v>200</v>
      </c>
      <c r="H59" s="3">
        <v>0</v>
      </c>
      <c r="I59" s="2">
        <f t="shared" si="14"/>
        <v>0</v>
      </c>
      <c r="J59" s="1">
        <f t="shared" si="17"/>
        <v>200</v>
      </c>
      <c r="K59" s="1">
        <f t="shared" si="15"/>
        <v>1003.0090270812437</v>
      </c>
      <c r="L59" s="40"/>
      <c r="N59" s="26"/>
      <c r="O59" s="25"/>
      <c r="P59" s="25"/>
    </row>
    <row r="60" spans="1:16" x14ac:dyDescent="0.15">
      <c r="A60" s="1" t="s">
        <v>44</v>
      </c>
      <c r="B60" s="2">
        <v>40</v>
      </c>
      <c r="C60" s="4">
        <v>0.40689999999999998</v>
      </c>
      <c r="D60" s="1">
        <f t="shared" si="16"/>
        <v>10172.5</v>
      </c>
      <c r="E60" s="2">
        <v>40</v>
      </c>
      <c r="F60" s="7">
        <v>5</v>
      </c>
      <c r="G60" s="1">
        <f t="shared" si="13"/>
        <v>200</v>
      </c>
      <c r="H60" s="3" t="s">
        <v>52</v>
      </c>
      <c r="I60" s="2" t="e">
        <f t="shared" si="14"/>
        <v>#VALUE!</v>
      </c>
      <c r="J60" s="1" t="e">
        <f t="shared" si="17"/>
        <v>#VALUE!</v>
      </c>
      <c r="K60" s="1" t="e">
        <f t="shared" si="15"/>
        <v>#VALUE!</v>
      </c>
      <c r="L60" s="40"/>
      <c r="N60" s="26"/>
      <c r="O60" s="25"/>
      <c r="P60" s="25"/>
    </row>
    <row r="61" spans="1:16" x14ac:dyDescent="0.15">
      <c r="A61" s="1" t="s">
        <v>45</v>
      </c>
      <c r="B61" s="2">
        <v>40</v>
      </c>
      <c r="C61" s="4">
        <v>0.39979999999999999</v>
      </c>
      <c r="D61" s="1">
        <f t="shared" si="16"/>
        <v>9995.0000000000018</v>
      </c>
      <c r="E61" s="2">
        <v>40</v>
      </c>
      <c r="F61" s="7">
        <v>5</v>
      </c>
      <c r="G61" s="1">
        <f t="shared" si="13"/>
        <v>200</v>
      </c>
      <c r="H61" s="3">
        <v>0</v>
      </c>
      <c r="I61" s="2">
        <f t="shared" si="14"/>
        <v>0</v>
      </c>
      <c r="J61" s="1">
        <f t="shared" si="17"/>
        <v>200</v>
      </c>
      <c r="K61" s="1">
        <f t="shared" si="15"/>
        <v>500.25012506253125</v>
      </c>
      <c r="L61" s="40"/>
      <c r="N61" s="26"/>
      <c r="O61" s="25"/>
      <c r="P61" s="26"/>
    </row>
    <row r="62" spans="1:16" x14ac:dyDescent="0.15">
      <c r="N62" s="18"/>
      <c r="O62" s="18"/>
      <c r="P62" s="18"/>
    </row>
    <row r="63" spans="1:16" x14ac:dyDescent="0.15">
      <c r="N63" s="18"/>
      <c r="O63" s="18"/>
      <c r="P63" s="18"/>
    </row>
    <row r="64" spans="1:16" s="18" customFormat="1" x14ac:dyDescent="0.15">
      <c r="A64" s="36" t="s">
        <v>38</v>
      </c>
      <c r="D64" s="16"/>
    </row>
    <row r="65" spans="1:16" s="18" customFormat="1" x14ac:dyDescent="0.15">
      <c r="A65" s="36" t="s">
        <v>34</v>
      </c>
      <c r="D65" s="16"/>
      <c r="N65" s="36"/>
      <c r="O65" s="36"/>
      <c r="P65" s="36"/>
    </row>
    <row r="66" spans="1:16" x14ac:dyDescent="0.15">
      <c r="A66" s="1" t="s">
        <v>3</v>
      </c>
      <c r="B66" s="1" t="s">
        <v>25</v>
      </c>
      <c r="C66" s="1" t="s">
        <v>17</v>
      </c>
      <c r="D66" s="1" t="s">
        <v>35</v>
      </c>
      <c r="E66" s="1" t="s">
        <v>19</v>
      </c>
      <c r="F66" s="1" t="s">
        <v>23</v>
      </c>
      <c r="G66" s="1" t="s">
        <v>20</v>
      </c>
      <c r="H66" s="1" t="s">
        <v>23</v>
      </c>
      <c r="I66" s="1" t="s">
        <v>27</v>
      </c>
      <c r="J66" s="1" t="s">
        <v>29</v>
      </c>
      <c r="K66" s="1" t="s">
        <v>30</v>
      </c>
      <c r="L66" s="1"/>
      <c r="N66" s="17"/>
      <c r="O66" s="36"/>
      <c r="P66" s="36"/>
    </row>
    <row r="67" spans="1:16" x14ac:dyDescent="0.15">
      <c r="A67" s="1" t="s">
        <v>16</v>
      </c>
      <c r="B67" s="1" t="s">
        <v>26</v>
      </c>
      <c r="C67" s="1" t="s">
        <v>18</v>
      </c>
      <c r="D67" s="1" t="s">
        <v>51</v>
      </c>
      <c r="E67" s="1" t="s">
        <v>21</v>
      </c>
      <c r="F67" s="1" t="s">
        <v>32</v>
      </c>
      <c r="G67" s="1" t="s">
        <v>22</v>
      </c>
      <c r="H67" s="1" t="s">
        <v>24</v>
      </c>
      <c r="I67" s="1" t="s">
        <v>28</v>
      </c>
      <c r="J67" s="1" t="s">
        <v>22</v>
      </c>
      <c r="K67" s="1" t="s">
        <v>31</v>
      </c>
      <c r="L67" s="1"/>
      <c r="N67" s="17"/>
      <c r="O67" s="36"/>
      <c r="P67" s="36"/>
    </row>
    <row r="68" spans="1:16" x14ac:dyDescent="0.15">
      <c r="A68" s="1" t="s">
        <v>48</v>
      </c>
      <c r="B68" s="2">
        <v>40</v>
      </c>
      <c r="C68" s="4">
        <v>0.217</v>
      </c>
      <c r="D68" s="1">
        <v>0.5</v>
      </c>
      <c r="E68" s="2">
        <v>20</v>
      </c>
      <c r="F68" s="3">
        <v>5</v>
      </c>
      <c r="G68" s="2">
        <f t="shared" ref="G68:G79" si="18">F68*B68</f>
        <v>200</v>
      </c>
      <c r="H68" s="1">
        <v>0</v>
      </c>
      <c r="I68" s="3">
        <f t="shared" ref="I68:I79" si="19">H68*B68</f>
        <v>0</v>
      </c>
      <c r="J68" s="2">
        <f>G68-I68</f>
        <v>200</v>
      </c>
      <c r="K68" s="2">
        <f t="shared" ref="K68:K79" si="20">J68/C68</f>
        <v>921.65898617511516</v>
      </c>
      <c r="L68" s="7"/>
      <c r="N68" s="16"/>
      <c r="O68" s="23"/>
      <c r="P68" s="18"/>
    </row>
    <row r="69" spans="1:16" x14ac:dyDescent="0.15">
      <c r="A69" s="1" t="s">
        <v>39</v>
      </c>
      <c r="B69" s="2">
        <v>40</v>
      </c>
      <c r="C69" s="4">
        <v>0.20150000000000001</v>
      </c>
      <c r="D69" s="1">
        <v>0.5</v>
      </c>
      <c r="E69" s="2">
        <v>20</v>
      </c>
      <c r="F69" s="3">
        <v>5</v>
      </c>
      <c r="G69" s="2">
        <f t="shared" si="18"/>
        <v>200</v>
      </c>
      <c r="H69" s="1">
        <v>0</v>
      </c>
      <c r="I69" s="3">
        <f t="shared" si="19"/>
        <v>0</v>
      </c>
      <c r="J69" s="2">
        <f t="shared" ref="J69:J79" si="21">G69-I69</f>
        <v>200</v>
      </c>
      <c r="K69" s="2">
        <f t="shared" si="20"/>
        <v>992.55583126550857</v>
      </c>
      <c r="L69" s="7"/>
      <c r="N69" s="16"/>
      <c r="O69" s="23"/>
      <c r="P69" s="18"/>
    </row>
    <row r="70" spans="1:16" x14ac:dyDescent="0.15">
      <c r="A70" s="1" t="s">
        <v>40</v>
      </c>
      <c r="B70" s="2">
        <v>40</v>
      </c>
      <c r="C70" s="4">
        <v>0.23200000000000001</v>
      </c>
      <c r="D70" s="1">
        <v>2</v>
      </c>
      <c r="E70" s="2">
        <v>40</v>
      </c>
      <c r="F70" s="3">
        <v>5</v>
      </c>
      <c r="G70" s="2">
        <f t="shared" si="18"/>
        <v>200</v>
      </c>
      <c r="H70" s="1">
        <v>0</v>
      </c>
      <c r="I70" s="2">
        <f t="shared" si="19"/>
        <v>0</v>
      </c>
      <c r="J70" s="2">
        <f t="shared" si="21"/>
        <v>200</v>
      </c>
      <c r="K70" s="2">
        <f t="shared" si="20"/>
        <v>862.06896551724128</v>
      </c>
      <c r="L70" s="2"/>
      <c r="N70" s="16"/>
      <c r="O70" s="21"/>
      <c r="P70" s="23"/>
    </row>
    <row r="71" spans="1:16" x14ac:dyDescent="0.15">
      <c r="A71" s="1" t="s">
        <v>41</v>
      </c>
      <c r="B71" s="2">
        <v>40</v>
      </c>
      <c r="C71" s="4">
        <v>0.20169999999999999</v>
      </c>
      <c r="D71" s="1">
        <v>2</v>
      </c>
      <c r="E71" s="2">
        <v>40</v>
      </c>
      <c r="F71" s="3">
        <v>5</v>
      </c>
      <c r="G71" s="2">
        <f t="shared" si="18"/>
        <v>200</v>
      </c>
      <c r="H71" s="1">
        <v>0</v>
      </c>
      <c r="I71" s="2">
        <f t="shared" si="19"/>
        <v>0</v>
      </c>
      <c r="J71" s="2">
        <f t="shared" si="21"/>
        <v>200</v>
      </c>
      <c r="K71" s="2">
        <f t="shared" si="20"/>
        <v>991.57164105106597</v>
      </c>
      <c r="L71" s="2"/>
      <c r="N71" s="16"/>
      <c r="O71" s="21"/>
      <c r="P71" s="23"/>
    </row>
    <row r="72" spans="1:16" x14ac:dyDescent="0.15">
      <c r="A72" s="1" t="s">
        <v>42</v>
      </c>
      <c r="B72" s="2">
        <v>40</v>
      </c>
      <c r="C72" s="4">
        <v>0.20899999999999999</v>
      </c>
      <c r="D72" s="1">
        <v>5</v>
      </c>
      <c r="E72" s="2">
        <v>40</v>
      </c>
      <c r="F72" s="3">
        <v>5</v>
      </c>
      <c r="G72" s="2">
        <f t="shared" si="18"/>
        <v>200</v>
      </c>
      <c r="H72" s="1">
        <v>0</v>
      </c>
      <c r="I72" s="2">
        <f t="shared" si="19"/>
        <v>0</v>
      </c>
      <c r="J72" s="2">
        <f t="shared" si="21"/>
        <v>200</v>
      </c>
      <c r="K72" s="2">
        <f t="shared" si="20"/>
        <v>956.93779904306223</v>
      </c>
      <c r="L72" s="2"/>
      <c r="N72" s="16"/>
      <c r="O72" s="21"/>
      <c r="P72" s="21"/>
    </row>
    <row r="73" spans="1:16" x14ac:dyDescent="0.15">
      <c r="A73" s="1" t="s">
        <v>43</v>
      </c>
      <c r="B73" s="2">
        <v>40</v>
      </c>
      <c r="C73" s="4">
        <v>0.20230000000000001</v>
      </c>
      <c r="D73" s="1">
        <v>5</v>
      </c>
      <c r="E73" s="2">
        <v>40</v>
      </c>
      <c r="F73" s="3">
        <v>5</v>
      </c>
      <c r="G73" s="2">
        <f t="shared" si="18"/>
        <v>200</v>
      </c>
      <c r="H73" s="1">
        <v>0</v>
      </c>
      <c r="I73" s="2">
        <f t="shared" si="19"/>
        <v>0</v>
      </c>
      <c r="J73" s="2">
        <f t="shared" si="21"/>
        <v>200</v>
      </c>
      <c r="K73" s="2">
        <f t="shared" si="20"/>
        <v>988.63074641621347</v>
      </c>
      <c r="L73" s="2"/>
      <c r="N73" s="16"/>
      <c r="O73" s="21"/>
      <c r="P73" s="21"/>
    </row>
    <row r="74" spans="1:16" x14ac:dyDescent="0.15">
      <c r="A74" s="1" t="s">
        <v>44</v>
      </c>
      <c r="B74" s="2">
        <v>40</v>
      </c>
      <c r="C74" s="4">
        <v>0.218</v>
      </c>
      <c r="D74" s="1">
        <v>25</v>
      </c>
      <c r="E74" s="2">
        <v>40</v>
      </c>
      <c r="F74" s="3">
        <v>5</v>
      </c>
      <c r="G74" s="2">
        <f t="shared" si="18"/>
        <v>200</v>
      </c>
      <c r="H74" s="1">
        <v>0</v>
      </c>
      <c r="I74" s="2">
        <f t="shared" si="19"/>
        <v>0</v>
      </c>
      <c r="J74" s="2">
        <f t="shared" si="21"/>
        <v>200</v>
      </c>
      <c r="K74" s="2">
        <f t="shared" si="20"/>
        <v>917.43119266055044</v>
      </c>
      <c r="L74" s="2"/>
      <c r="N74" s="16"/>
      <c r="O74" s="21"/>
      <c r="P74" s="23"/>
    </row>
    <row r="75" spans="1:16" x14ac:dyDescent="0.15">
      <c r="A75" s="1" t="s">
        <v>45</v>
      </c>
      <c r="B75" s="2">
        <v>40</v>
      </c>
      <c r="C75" s="4">
        <v>0.2016</v>
      </c>
      <c r="D75" s="44">
        <v>25</v>
      </c>
      <c r="E75" s="42">
        <v>40</v>
      </c>
      <c r="F75" s="45">
        <v>5</v>
      </c>
      <c r="G75" s="42">
        <f t="shared" si="18"/>
        <v>200</v>
      </c>
      <c r="H75" s="44">
        <v>2E-3</v>
      </c>
      <c r="I75" s="42">
        <f t="shared" si="19"/>
        <v>0.08</v>
      </c>
      <c r="J75" s="42">
        <f t="shared" si="21"/>
        <v>199.92</v>
      </c>
      <c r="K75" s="42">
        <f t="shared" si="20"/>
        <v>991.66666666666663</v>
      </c>
      <c r="L75" s="41"/>
      <c r="N75" s="16"/>
      <c r="O75" s="21"/>
      <c r="P75" s="21"/>
    </row>
    <row r="76" spans="1:16" x14ac:dyDescent="0.15">
      <c r="A76" s="1" t="s">
        <v>46</v>
      </c>
      <c r="B76" s="2">
        <v>40</v>
      </c>
      <c r="C76" s="4">
        <v>0.224</v>
      </c>
      <c r="D76" s="1">
        <v>50</v>
      </c>
      <c r="E76" s="2">
        <v>40</v>
      </c>
      <c r="F76" s="3">
        <v>5</v>
      </c>
      <c r="G76" s="2">
        <f t="shared" si="18"/>
        <v>200</v>
      </c>
      <c r="H76" s="1">
        <v>0</v>
      </c>
      <c r="I76" s="2">
        <f t="shared" si="19"/>
        <v>0</v>
      </c>
      <c r="J76" s="2">
        <f t="shared" si="21"/>
        <v>200</v>
      </c>
      <c r="K76" s="2">
        <f>J76/C76</f>
        <v>892.85714285714289</v>
      </c>
      <c r="L76" s="7"/>
      <c r="N76" s="16"/>
      <c r="O76" s="21"/>
      <c r="P76" s="21"/>
    </row>
    <row r="77" spans="1:16" x14ac:dyDescent="0.15">
      <c r="A77" s="1" t="s">
        <v>47</v>
      </c>
      <c r="B77" s="2">
        <v>40</v>
      </c>
      <c r="C77" s="4">
        <v>0.2031</v>
      </c>
      <c r="D77" s="44">
        <v>50</v>
      </c>
      <c r="E77" s="42">
        <v>40</v>
      </c>
      <c r="F77" s="45">
        <v>5</v>
      </c>
      <c r="G77" s="42">
        <f t="shared" si="18"/>
        <v>200</v>
      </c>
      <c r="H77" s="44">
        <v>5.0000000000000001E-3</v>
      </c>
      <c r="I77" s="42">
        <f t="shared" si="19"/>
        <v>0.2</v>
      </c>
      <c r="J77" s="42">
        <f t="shared" si="21"/>
        <v>199.8</v>
      </c>
      <c r="K77" s="42">
        <f t="shared" si="20"/>
        <v>983.75184638109306</v>
      </c>
      <c r="L77" s="41"/>
      <c r="N77" s="16"/>
      <c r="O77" s="21"/>
      <c r="P77" s="21"/>
    </row>
    <row r="78" spans="1:16" x14ac:dyDescent="0.15">
      <c r="A78" s="1" t="s">
        <v>49</v>
      </c>
      <c r="B78" s="2">
        <v>40</v>
      </c>
      <c r="C78" s="4">
        <v>0.221</v>
      </c>
      <c r="D78" s="1">
        <v>100</v>
      </c>
      <c r="E78" s="2">
        <v>40</v>
      </c>
      <c r="F78" s="3">
        <v>5</v>
      </c>
      <c r="G78" s="2">
        <f t="shared" si="18"/>
        <v>200</v>
      </c>
      <c r="H78" s="1">
        <v>0</v>
      </c>
      <c r="I78" s="2">
        <f t="shared" si="19"/>
        <v>0</v>
      </c>
      <c r="J78" s="2">
        <f t="shared" si="21"/>
        <v>200</v>
      </c>
      <c r="K78" s="2">
        <f t="shared" si="20"/>
        <v>904.97737556561083</v>
      </c>
      <c r="L78" s="7"/>
      <c r="N78" s="16"/>
      <c r="O78" s="21"/>
      <c r="P78" s="21"/>
    </row>
    <row r="79" spans="1:16" x14ac:dyDescent="0.15">
      <c r="A79" s="1" t="s">
        <v>50</v>
      </c>
      <c r="B79" s="2">
        <v>40</v>
      </c>
      <c r="C79" s="4">
        <v>0.21079999999999999</v>
      </c>
      <c r="D79" s="44">
        <v>100</v>
      </c>
      <c r="E79" s="42">
        <v>40</v>
      </c>
      <c r="F79" s="45">
        <v>5</v>
      </c>
      <c r="G79" s="42">
        <f t="shared" si="18"/>
        <v>200</v>
      </c>
      <c r="H79" s="44">
        <v>5.0000000000000001E-3</v>
      </c>
      <c r="I79" s="42">
        <f t="shared" si="19"/>
        <v>0.2</v>
      </c>
      <c r="J79" s="42">
        <f t="shared" si="21"/>
        <v>199.8</v>
      </c>
      <c r="K79" s="42">
        <f t="shared" si="20"/>
        <v>947.81783681214438</v>
      </c>
      <c r="L79" s="41"/>
      <c r="N79" s="16"/>
      <c r="O79" s="21"/>
      <c r="P79" s="21"/>
    </row>
    <row r="80" spans="1:16" x14ac:dyDescent="0.15">
      <c r="A80" s="1"/>
      <c r="B80" s="2"/>
      <c r="C80" s="4"/>
      <c r="D80" s="1"/>
      <c r="E80" s="2"/>
      <c r="F80" s="3"/>
      <c r="G80" s="2"/>
      <c r="H80" s="1"/>
      <c r="I80" s="2"/>
      <c r="J80" s="2"/>
      <c r="K80" s="2"/>
      <c r="L80" s="2"/>
      <c r="N80" s="16"/>
      <c r="O80" s="21"/>
      <c r="P80" s="21"/>
    </row>
    <row r="81" spans="1:16" x14ac:dyDescent="0.15">
      <c r="A81" s="1"/>
      <c r="B81" s="2"/>
      <c r="C81" s="4"/>
      <c r="D81" s="1"/>
      <c r="E81" s="2"/>
      <c r="F81" s="3"/>
      <c r="G81" s="2"/>
      <c r="H81" s="1"/>
      <c r="I81" s="2"/>
      <c r="J81" s="2"/>
      <c r="K81" s="2"/>
      <c r="L81" s="2"/>
      <c r="N81" s="16"/>
      <c r="O81" s="21"/>
      <c r="P81" s="21"/>
    </row>
    <row r="82" spans="1:16" x14ac:dyDescent="0.15">
      <c r="N82" s="16"/>
      <c r="O82" s="21"/>
      <c r="P82" s="21"/>
    </row>
    <row r="83" spans="1:16" s="18" customFormat="1" x14ac:dyDescent="0.15">
      <c r="A83" s="36" t="s">
        <v>37</v>
      </c>
      <c r="D83" s="16"/>
      <c r="N83" s="16"/>
      <c r="O83" s="21"/>
      <c r="P83" s="21"/>
    </row>
    <row r="84" spans="1:16" s="18" customFormat="1" x14ac:dyDescent="0.15">
      <c r="A84" s="36" t="s">
        <v>34</v>
      </c>
      <c r="D84" s="16"/>
      <c r="N84" s="16"/>
      <c r="O84" s="21"/>
      <c r="P84" s="21"/>
    </row>
    <row r="85" spans="1:16" x14ac:dyDescent="0.15">
      <c r="A85" s="1" t="s">
        <v>3</v>
      </c>
      <c r="B85" s="1" t="s">
        <v>25</v>
      </c>
      <c r="C85" s="1" t="s">
        <v>17</v>
      </c>
      <c r="D85" s="1" t="s">
        <v>35</v>
      </c>
      <c r="E85" s="1" t="s">
        <v>19</v>
      </c>
      <c r="F85" s="1" t="s">
        <v>23</v>
      </c>
      <c r="G85" s="1" t="s">
        <v>20</v>
      </c>
      <c r="H85" s="1" t="s">
        <v>23</v>
      </c>
      <c r="I85" s="1" t="s">
        <v>27</v>
      </c>
      <c r="J85" s="1" t="s">
        <v>29</v>
      </c>
      <c r="K85" s="1" t="s">
        <v>30</v>
      </c>
      <c r="L85" s="1"/>
      <c r="N85" s="16"/>
      <c r="O85" s="21"/>
      <c r="P85" s="21"/>
    </row>
    <row r="86" spans="1:16" x14ac:dyDescent="0.15">
      <c r="A86" s="1" t="s">
        <v>16</v>
      </c>
      <c r="B86" s="1" t="s">
        <v>26</v>
      </c>
      <c r="C86" s="1" t="s">
        <v>18</v>
      </c>
      <c r="D86" s="1" t="s">
        <v>51</v>
      </c>
      <c r="E86" s="1" t="s">
        <v>21</v>
      </c>
      <c r="F86" s="1" t="s">
        <v>32</v>
      </c>
      <c r="G86" s="1" t="s">
        <v>22</v>
      </c>
      <c r="H86" s="1" t="s">
        <v>24</v>
      </c>
      <c r="I86" s="1" t="s">
        <v>28</v>
      </c>
      <c r="J86" s="1" t="s">
        <v>22</v>
      </c>
      <c r="K86" s="1" t="s">
        <v>31</v>
      </c>
      <c r="L86" s="1"/>
      <c r="N86" s="16"/>
      <c r="O86" s="21"/>
      <c r="P86" s="21"/>
    </row>
    <row r="87" spans="1:16" x14ac:dyDescent="0.15">
      <c r="A87" s="1" t="s">
        <v>4</v>
      </c>
      <c r="B87" s="2">
        <v>40</v>
      </c>
      <c r="C87" s="4">
        <v>0.2</v>
      </c>
      <c r="D87" s="1">
        <v>0.5</v>
      </c>
      <c r="E87" s="2">
        <v>40</v>
      </c>
      <c r="F87" s="3">
        <v>5</v>
      </c>
      <c r="G87" s="2">
        <f t="shared" ref="G87:G98" si="22">F87*B87</f>
        <v>200</v>
      </c>
      <c r="H87" s="1">
        <v>0</v>
      </c>
      <c r="I87" s="3">
        <f t="shared" ref="I87:I98" si="23">H87*B87</f>
        <v>0</v>
      </c>
      <c r="J87" s="2">
        <f>G87-I87</f>
        <v>200</v>
      </c>
      <c r="K87" s="7">
        <f t="shared" ref="K87:K98" si="24">J87/C87</f>
        <v>1000</v>
      </c>
      <c r="L87" s="7"/>
      <c r="N87" s="16"/>
      <c r="O87" s="21"/>
      <c r="P87" s="21"/>
    </row>
    <row r="88" spans="1:16" x14ac:dyDescent="0.15">
      <c r="A88" s="1" t="s">
        <v>5</v>
      </c>
      <c r="B88" s="2">
        <v>40</v>
      </c>
      <c r="C88" s="4"/>
      <c r="D88" s="1">
        <v>0.5</v>
      </c>
      <c r="E88" s="2">
        <v>20</v>
      </c>
      <c r="F88" s="3">
        <v>5</v>
      </c>
      <c r="G88" s="2">
        <f t="shared" si="22"/>
        <v>200</v>
      </c>
      <c r="H88" s="1"/>
      <c r="I88" s="3">
        <f t="shared" si="23"/>
        <v>0</v>
      </c>
      <c r="J88" s="2">
        <f t="shared" ref="J88:J98" si="25">G88-I88</f>
        <v>200</v>
      </c>
      <c r="K88" s="7" t="e">
        <f t="shared" si="24"/>
        <v>#DIV/0!</v>
      </c>
      <c r="L88" s="7"/>
      <c r="N88" s="16"/>
      <c r="O88" s="21"/>
      <c r="P88" s="21"/>
    </row>
    <row r="89" spans="1:16" x14ac:dyDescent="0.15">
      <c r="A89" s="1" t="s">
        <v>6</v>
      </c>
      <c r="B89" s="2">
        <v>40</v>
      </c>
      <c r="C89" s="4">
        <v>0.2</v>
      </c>
      <c r="D89" s="1">
        <v>2</v>
      </c>
      <c r="E89" s="2">
        <v>40</v>
      </c>
      <c r="F89" s="3">
        <v>5</v>
      </c>
      <c r="G89" s="2">
        <f t="shared" si="22"/>
        <v>200</v>
      </c>
      <c r="H89" s="1">
        <v>0</v>
      </c>
      <c r="I89" s="3">
        <f t="shared" si="23"/>
        <v>0</v>
      </c>
      <c r="J89" s="2">
        <f t="shared" si="25"/>
        <v>200</v>
      </c>
      <c r="K89" s="7">
        <f t="shared" si="24"/>
        <v>1000</v>
      </c>
      <c r="L89" s="7"/>
      <c r="N89" s="16"/>
      <c r="O89" s="21"/>
      <c r="P89" s="21"/>
    </row>
    <row r="90" spans="1:16" x14ac:dyDescent="0.15">
      <c r="A90" s="1" t="s">
        <v>7</v>
      </c>
      <c r="B90" s="2">
        <v>40</v>
      </c>
      <c r="C90" s="4"/>
      <c r="D90" s="1">
        <v>2</v>
      </c>
      <c r="E90" s="2">
        <v>40</v>
      </c>
      <c r="F90" s="3">
        <v>5</v>
      </c>
      <c r="G90" s="2">
        <f t="shared" si="22"/>
        <v>200</v>
      </c>
      <c r="H90" s="1"/>
      <c r="I90" s="3">
        <f t="shared" si="23"/>
        <v>0</v>
      </c>
      <c r="J90" s="2">
        <f t="shared" si="25"/>
        <v>200</v>
      </c>
      <c r="K90" s="7" t="e">
        <f t="shared" si="24"/>
        <v>#DIV/0!</v>
      </c>
      <c r="L90" s="2"/>
      <c r="N90" s="16"/>
      <c r="O90" s="21"/>
      <c r="P90" s="21"/>
    </row>
    <row r="91" spans="1:16" x14ac:dyDescent="0.15">
      <c r="A91" s="1" t="s">
        <v>8</v>
      </c>
      <c r="B91" s="2">
        <v>40</v>
      </c>
      <c r="C91" s="4">
        <v>0.2</v>
      </c>
      <c r="D91" s="1">
        <v>5</v>
      </c>
      <c r="E91" s="2">
        <v>40</v>
      </c>
      <c r="F91" s="3">
        <v>5</v>
      </c>
      <c r="G91" s="2">
        <f t="shared" si="22"/>
        <v>200</v>
      </c>
      <c r="H91" s="1">
        <v>0</v>
      </c>
      <c r="I91" s="3">
        <f t="shared" si="23"/>
        <v>0</v>
      </c>
      <c r="J91" s="2">
        <f t="shared" si="25"/>
        <v>200</v>
      </c>
      <c r="K91" s="7">
        <f t="shared" si="24"/>
        <v>1000</v>
      </c>
      <c r="L91" s="7"/>
      <c r="N91" s="16"/>
      <c r="O91" s="21"/>
      <c r="P91" s="21"/>
    </row>
    <row r="92" spans="1:16" x14ac:dyDescent="0.15">
      <c r="A92" s="1" t="s">
        <v>9</v>
      </c>
      <c r="B92" s="2">
        <v>40</v>
      </c>
      <c r="C92" s="4"/>
      <c r="D92" s="1">
        <v>5</v>
      </c>
      <c r="E92" s="2">
        <v>40</v>
      </c>
      <c r="F92" s="3">
        <v>5</v>
      </c>
      <c r="G92" s="2">
        <f t="shared" si="22"/>
        <v>200</v>
      </c>
      <c r="H92" s="1"/>
      <c r="I92" s="3">
        <f t="shared" si="23"/>
        <v>0</v>
      </c>
      <c r="J92" s="2">
        <f t="shared" si="25"/>
        <v>200</v>
      </c>
      <c r="K92" s="7" t="e">
        <f t="shared" si="24"/>
        <v>#DIV/0!</v>
      </c>
      <c r="L92" s="7"/>
      <c r="N92" s="16"/>
      <c r="O92" s="21"/>
      <c r="P92" s="21"/>
    </row>
    <row r="93" spans="1:16" x14ac:dyDescent="0.15">
      <c r="A93" s="1" t="s">
        <v>10</v>
      </c>
      <c r="B93" s="2">
        <v>40</v>
      </c>
      <c r="C93" s="4">
        <v>0.2</v>
      </c>
      <c r="D93" s="1">
        <v>25</v>
      </c>
      <c r="E93" s="2">
        <v>40</v>
      </c>
      <c r="F93" s="3">
        <v>5</v>
      </c>
      <c r="G93" s="2">
        <f t="shared" si="22"/>
        <v>200</v>
      </c>
      <c r="H93" s="1">
        <v>0</v>
      </c>
      <c r="I93" s="1">
        <f t="shared" si="23"/>
        <v>0</v>
      </c>
      <c r="J93" s="2">
        <f t="shared" si="25"/>
        <v>200</v>
      </c>
      <c r="K93" s="7">
        <f t="shared" si="24"/>
        <v>1000</v>
      </c>
      <c r="L93" s="2"/>
      <c r="N93" s="16"/>
      <c r="O93" s="21"/>
      <c r="P93" s="21"/>
    </row>
    <row r="94" spans="1:16" x14ac:dyDescent="0.15">
      <c r="A94" s="1" t="s">
        <v>11</v>
      </c>
      <c r="B94" s="2">
        <v>40</v>
      </c>
      <c r="C94" s="4"/>
      <c r="D94" s="1">
        <v>25</v>
      </c>
      <c r="E94" s="2">
        <v>40</v>
      </c>
      <c r="F94" s="3">
        <v>5</v>
      </c>
      <c r="G94" s="2">
        <f t="shared" si="22"/>
        <v>200</v>
      </c>
      <c r="H94" s="1"/>
      <c r="I94" s="1">
        <f t="shared" si="23"/>
        <v>0</v>
      </c>
      <c r="J94" s="2">
        <f t="shared" si="25"/>
        <v>200</v>
      </c>
      <c r="K94" s="7" t="e">
        <f t="shared" si="24"/>
        <v>#DIV/0!</v>
      </c>
      <c r="L94" s="2"/>
      <c r="N94" s="16"/>
      <c r="O94" s="21"/>
      <c r="P94" s="21"/>
    </row>
    <row r="95" spans="1:16" x14ac:dyDescent="0.15">
      <c r="A95" s="1" t="s">
        <v>12</v>
      </c>
      <c r="B95" s="2">
        <v>40</v>
      </c>
      <c r="C95" s="4">
        <v>0.2</v>
      </c>
      <c r="D95" s="1">
        <v>50</v>
      </c>
      <c r="E95" s="2">
        <v>40</v>
      </c>
      <c r="F95" s="3">
        <v>5</v>
      </c>
      <c r="G95" s="2">
        <f t="shared" si="22"/>
        <v>200</v>
      </c>
      <c r="H95" s="1">
        <v>0</v>
      </c>
      <c r="I95" s="1">
        <f t="shared" si="23"/>
        <v>0</v>
      </c>
      <c r="J95" s="2">
        <f t="shared" si="25"/>
        <v>200</v>
      </c>
      <c r="K95" s="7">
        <f t="shared" si="24"/>
        <v>1000</v>
      </c>
      <c r="L95" s="2"/>
      <c r="N95" s="16"/>
      <c r="O95" s="21"/>
      <c r="P95" s="21"/>
    </row>
    <row r="96" spans="1:16" x14ac:dyDescent="0.15">
      <c r="A96" s="1" t="s">
        <v>13</v>
      </c>
      <c r="B96" s="2">
        <v>40</v>
      </c>
      <c r="C96" s="4"/>
      <c r="D96" s="1">
        <v>50</v>
      </c>
      <c r="E96" s="2">
        <v>40</v>
      </c>
      <c r="F96" s="3">
        <v>5</v>
      </c>
      <c r="G96" s="2">
        <f t="shared" si="22"/>
        <v>200</v>
      </c>
      <c r="H96" s="1"/>
      <c r="I96" s="1">
        <f t="shared" si="23"/>
        <v>0</v>
      </c>
      <c r="J96" s="2">
        <f t="shared" si="25"/>
        <v>200</v>
      </c>
      <c r="K96" s="7" t="e">
        <f t="shared" si="24"/>
        <v>#DIV/0!</v>
      </c>
      <c r="L96" s="2"/>
      <c r="N96" s="18"/>
      <c r="O96" s="18"/>
      <c r="P96" s="18"/>
    </row>
    <row r="97" spans="1:16" x14ac:dyDescent="0.15">
      <c r="A97" s="1" t="s">
        <v>15</v>
      </c>
      <c r="B97" s="2">
        <v>40</v>
      </c>
      <c r="C97" s="4">
        <v>0.2</v>
      </c>
      <c r="D97" s="1">
        <v>100</v>
      </c>
      <c r="E97" s="2">
        <v>40</v>
      </c>
      <c r="F97" s="3">
        <v>5</v>
      </c>
      <c r="G97" s="2">
        <f t="shared" si="22"/>
        <v>200</v>
      </c>
      <c r="H97" s="1">
        <v>0</v>
      </c>
      <c r="I97" s="1">
        <f t="shared" si="23"/>
        <v>0</v>
      </c>
      <c r="J97" s="2">
        <f t="shared" si="25"/>
        <v>200</v>
      </c>
      <c r="K97" s="7">
        <f t="shared" si="24"/>
        <v>1000</v>
      </c>
      <c r="L97" s="2"/>
      <c r="N97" s="18"/>
      <c r="O97" s="18"/>
      <c r="P97" s="18"/>
    </row>
    <row r="98" spans="1:16" x14ac:dyDescent="0.15">
      <c r="A98" s="1" t="s">
        <v>14</v>
      </c>
      <c r="B98" s="2">
        <v>40</v>
      </c>
      <c r="C98" s="4"/>
      <c r="D98" s="1">
        <v>100</v>
      </c>
      <c r="E98" s="2">
        <v>40</v>
      </c>
      <c r="F98" s="3">
        <v>5</v>
      </c>
      <c r="G98" s="2">
        <f t="shared" si="22"/>
        <v>200</v>
      </c>
      <c r="H98" s="1"/>
      <c r="I98" s="1">
        <f t="shared" si="23"/>
        <v>0</v>
      </c>
      <c r="J98" s="2">
        <f t="shared" si="25"/>
        <v>200</v>
      </c>
      <c r="K98" s="7" t="e">
        <f t="shared" si="24"/>
        <v>#DIV/0!</v>
      </c>
      <c r="L98" s="2"/>
      <c r="N98" s="18"/>
      <c r="O98" s="18"/>
      <c r="P98" s="18"/>
    </row>
    <row r="99" spans="1:16" x14ac:dyDescent="0.15">
      <c r="N99" s="18"/>
      <c r="O99" s="18"/>
      <c r="P99" s="18"/>
    </row>
    <row r="100" spans="1:16" x14ac:dyDescent="0.15">
      <c r="N100" s="18"/>
      <c r="O100" s="18"/>
      <c r="P100" s="18"/>
    </row>
    <row r="101" spans="1:16" x14ac:dyDescent="0.15">
      <c r="N101" s="18"/>
      <c r="O101" s="18"/>
      <c r="P101" s="18"/>
    </row>
    <row r="102" spans="1:16" x14ac:dyDescent="0.15">
      <c r="A102" s="5"/>
      <c r="D102" s="1"/>
      <c r="N102" s="18"/>
      <c r="O102" s="18"/>
      <c r="P102" s="18"/>
    </row>
    <row r="103" spans="1:16" x14ac:dyDescent="0.15">
      <c r="A103" s="5"/>
      <c r="D103" s="1"/>
    </row>
    <row r="104" spans="1:16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8"/>
      <c r="O104" s="8"/>
      <c r="P104" s="8"/>
    </row>
    <row r="105" spans="1:16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8"/>
      <c r="O105" s="8"/>
      <c r="P105" s="8"/>
    </row>
    <row r="106" spans="1:16" x14ac:dyDescent="0.15">
      <c r="A106" s="1"/>
      <c r="B106" s="2"/>
      <c r="C106" s="4"/>
      <c r="D106" s="1"/>
      <c r="E106" s="2"/>
      <c r="F106" s="3"/>
      <c r="G106" s="2"/>
      <c r="H106" s="3"/>
      <c r="I106" s="2"/>
      <c r="J106" s="2"/>
      <c r="K106" s="2"/>
      <c r="L106" s="7"/>
      <c r="N106" s="1"/>
      <c r="O106" s="1"/>
      <c r="P106" s="7"/>
    </row>
    <row r="107" spans="1:16" x14ac:dyDescent="0.15">
      <c r="A107" s="1"/>
      <c r="B107" s="2"/>
      <c r="C107" s="4"/>
      <c r="D107" s="1"/>
      <c r="E107" s="2"/>
      <c r="F107" s="3"/>
      <c r="G107" s="2"/>
      <c r="H107" s="3"/>
      <c r="I107" s="2"/>
      <c r="J107" s="2"/>
      <c r="K107" s="2"/>
      <c r="L107" s="7"/>
      <c r="N107" s="1"/>
      <c r="O107" s="1"/>
      <c r="P107" s="7"/>
    </row>
    <row r="108" spans="1:16" x14ac:dyDescent="0.15">
      <c r="A108" s="1"/>
      <c r="B108" s="2"/>
      <c r="C108" s="4"/>
      <c r="D108" s="1"/>
      <c r="E108" s="2"/>
      <c r="F108" s="3"/>
      <c r="G108" s="2"/>
      <c r="H108" s="3"/>
      <c r="I108" s="2"/>
      <c r="J108" s="2"/>
      <c r="K108" s="2"/>
      <c r="L108" s="7"/>
      <c r="N108" s="1"/>
      <c r="O108" s="1"/>
      <c r="P108" s="7"/>
    </row>
    <row r="109" spans="1:16" x14ac:dyDescent="0.15">
      <c r="A109" s="1"/>
      <c r="B109" s="2"/>
      <c r="C109" s="4"/>
      <c r="D109" s="1"/>
      <c r="E109" s="2"/>
      <c r="F109" s="3"/>
      <c r="G109" s="2"/>
      <c r="H109" s="3"/>
      <c r="I109" s="2"/>
      <c r="J109" s="2"/>
      <c r="K109" s="2"/>
      <c r="L109" s="7"/>
      <c r="N109" s="1"/>
      <c r="O109" s="1"/>
      <c r="P109" s="7"/>
    </row>
    <row r="110" spans="1:16" x14ac:dyDescent="0.15">
      <c r="A110" s="1"/>
      <c r="B110" s="2"/>
      <c r="C110" s="4"/>
      <c r="D110" s="1"/>
      <c r="E110" s="2"/>
      <c r="F110" s="3"/>
      <c r="G110" s="2"/>
      <c r="H110" s="3"/>
      <c r="I110" s="2"/>
      <c r="J110" s="2"/>
      <c r="K110" s="2"/>
      <c r="L110" s="2"/>
      <c r="N110" s="1"/>
      <c r="O110" s="1"/>
      <c r="P110" s="7"/>
    </row>
    <row r="111" spans="1:16" x14ac:dyDescent="0.15">
      <c r="A111" s="1"/>
      <c r="B111" s="2"/>
      <c r="C111" s="4"/>
      <c r="D111" s="1"/>
      <c r="E111" s="2"/>
      <c r="F111" s="3"/>
      <c r="G111" s="2"/>
      <c r="H111" s="3"/>
      <c r="I111" s="2"/>
      <c r="J111" s="2"/>
      <c r="K111" s="2"/>
      <c r="L111" s="2"/>
      <c r="N111" s="1"/>
      <c r="O111" s="1"/>
      <c r="P111" s="7"/>
    </row>
    <row r="112" spans="1:16" x14ac:dyDescent="0.15">
      <c r="A112" s="1"/>
      <c r="B112" s="2"/>
      <c r="C112" s="4"/>
      <c r="D112" s="1"/>
      <c r="E112" s="2"/>
      <c r="F112" s="3"/>
      <c r="G112" s="2"/>
      <c r="H112" s="3"/>
      <c r="I112" s="3"/>
      <c r="J112" s="2"/>
      <c r="K112" s="2"/>
      <c r="L112" s="7"/>
      <c r="N112" s="1"/>
      <c r="O112" s="2"/>
      <c r="P112" s="1"/>
    </row>
    <row r="113" spans="1:16" x14ac:dyDescent="0.15">
      <c r="A113" s="1"/>
      <c r="B113" s="2"/>
      <c r="C113" s="4"/>
      <c r="D113" s="1"/>
      <c r="E113" s="2"/>
      <c r="F113" s="3"/>
      <c r="G113" s="2"/>
      <c r="H113" s="3"/>
      <c r="I113" s="3"/>
      <c r="J113" s="2"/>
      <c r="K113" s="2"/>
      <c r="L113" s="7"/>
      <c r="N113" s="1"/>
      <c r="O113" s="2"/>
      <c r="P113" s="1"/>
    </row>
    <row r="114" spans="1:16" x14ac:dyDescent="0.15">
      <c r="A114" s="1"/>
      <c r="B114" s="2"/>
      <c r="C114" s="4"/>
      <c r="D114" s="1"/>
      <c r="E114" s="2"/>
      <c r="F114" s="3"/>
      <c r="G114" s="1"/>
      <c r="H114" s="1"/>
      <c r="I114" s="1"/>
      <c r="J114" s="1"/>
      <c r="K114" s="1"/>
      <c r="L114" s="1"/>
      <c r="N114" s="1"/>
      <c r="O114" s="7"/>
      <c r="P114" s="1"/>
    </row>
    <row r="115" spans="1:16" x14ac:dyDescent="0.15">
      <c r="A115" s="5"/>
      <c r="D115" s="1"/>
      <c r="N115" s="1"/>
      <c r="O115" s="7"/>
      <c r="P115" s="1"/>
    </row>
    <row r="116" spans="1:16" x14ac:dyDescent="0.15">
      <c r="A116" s="5"/>
      <c r="D116" s="1"/>
      <c r="N116" s="1"/>
      <c r="O116" s="7"/>
      <c r="P116" s="1"/>
    </row>
    <row r="117" spans="1:16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1"/>
      <c r="O117" s="7"/>
      <c r="P117" s="1"/>
    </row>
    <row r="118" spans="1:16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6" x14ac:dyDescent="0.15">
      <c r="A119" s="1"/>
      <c r="B119" s="2"/>
      <c r="C119" s="4"/>
      <c r="D119" s="1"/>
      <c r="E119" s="2"/>
      <c r="F119" s="3"/>
      <c r="G119" s="2"/>
      <c r="H119" s="1"/>
      <c r="I119" s="1"/>
      <c r="J119" s="3"/>
      <c r="K119" s="3"/>
      <c r="L119" s="3"/>
    </row>
    <row r="120" spans="1:16" x14ac:dyDescent="0.15">
      <c r="A120" s="1"/>
      <c r="B120" s="2"/>
      <c r="C120" s="4"/>
      <c r="D120" s="1"/>
      <c r="E120" s="2"/>
      <c r="F120" s="3"/>
      <c r="G120" s="2"/>
      <c r="H120" s="1"/>
      <c r="I120" s="1"/>
      <c r="J120" s="3"/>
      <c r="K120" s="3"/>
      <c r="L120" s="3"/>
    </row>
    <row r="121" spans="1:16" x14ac:dyDescent="0.15">
      <c r="A121" s="1"/>
      <c r="B121" s="2"/>
      <c r="C121" s="4"/>
      <c r="D121" s="1"/>
      <c r="E121" s="2"/>
      <c r="F121" s="3"/>
      <c r="G121" s="2"/>
      <c r="H121" s="1"/>
      <c r="I121" s="1"/>
      <c r="J121" s="2"/>
      <c r="K121" s="2"/>
      <c r="L121" s="2"/>
    </row>
    <row r="122" spans="1:16" x14ac:dyDescent="0.15">
      <c r="A122" s="1"/>
      <c r="B122" s="2"/>
      <c r="C122" s="4"/>
      <c r="D122" s="1"/>
      <c r="E122" s="2"/>
      <c r="F122" s="3"/>
      <c r="G122" s="2"/>
      <c r="H122" s="1"/>
      <c r="I122" s="1"/>
      <c r="J122" s="2"/>
      <c r="K122" s="2"/>
      <c r="L122" s="2"/>
    </row>
    <row r="123" spans="1:16" x14ac:dyDescent="0.15">
      <c r="A123" s="1"/>
      <c r="B123" s="2"/>
      <c r="C123" s="4"/>
      <c r="D123" s="1"/>
      <c r="E123" s="2"/>
      <c r="F123" s="3"/>
      <c r="G123" s="2"/>
      <c r="H123" s="1"/>
      <c r="I123" s="1"/>
      <c r="J123" s="3"/>
      <c r="K123" s="3"/>
      <c r="L123" s="3"/>
    </row>
    <row r="124" spans="1:16" x14ac:dyDescent="0.15">
      <c r="A124" s="1"/>
      <c r="B124" s="2"/>
      <c r="C124" s="4"/>
      <c r="D124" s="1"/>
      <c r="E124" s="2"/>
      <c r="F124" s="3"/>
      <c r="G124" s="2"/>
      <c r="H124" s="1"/>
      <c r="I124" s="1"/>
      <c r="J124" s="3"/>
      <c r="K124" s="3"/>
      <c r="L124" s="3"/>
    </row>
    <row r="125" spans="1:16" x14ac:dyDescent="0.15">
      <c r="A125" s="1"/>
      <c r="B125" s="2"/>
      <c r="C125" s="4"/>
      <c r="D125" s="1"/>
      <c r="E125" s="2"/>
      <c r="F125" s="3"/>
      <c r="G125" s="2"/>
      <c r="H125" s="1"/>
      <c r="I125" s="3"/>
      <c r="J125" s="2"/>
      <c r="K125" s="2"/>
      <c r="L125" s="7"/>
    </row>
    <row r="126" spans="1:16" x14ac:dyDescent="0.15">
      <c r="A126" s="1"/>
      <c r="B126" s="2"/>
      <c r="C126" s="4"/>
      <c r="D126" s="1"/>
      <c r="E126" s="2"/>
      <c r="F126" s="3"/>
      <c r="G126" s="2"/>
      <c r="H126" s="1"/>
      <c r="I126" s="3"/>
      <c r="J126" s="2"/>
      <c r="K126" s="2"/>
      <c r="L126" s="7"/>
    </row>
  </sheetData>
  <pageMargins left="0.29527559060000003" right="0.29527559060000003" top="3.9370078740000002E-2" bottom="3.9370078740000002E-2" header="0.5" footer="0.5"/>
  <pageSetup paperSize="9" scale="26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Data</vt:lpstr>
      <vt:lpstr>Kd versus Cu Conc.</vt:lpstr>
      <vt:lpstr>Kd versus TSS</vt:lpstr>
      <vt:lpstr>Kd versus Ionic Strength</vt:lpstr>
      <vt:lpstr>Data!Area_de_impressao</vt:lpstr>
    </vt:vector>
  </TitlesOfParts>
  <Company>Hartwick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Dunnivant</dc:creator>
  <cp:lastModifiedBy>Cassius Stevani</cp:lastModifiedBy>
  <cp:lastPrinted>2002-04-11T16:38:00Z</cp:lastPrinted>
  <dcterms:created xsi:type="dcterms:W3CDTF">2001-06-14T12:58:14Z</dcterms:created>
  <dcterms:modified xsi:type="dcterms:W3CDTF">2018-05-03T13:35:04Z</dcterms:modified>
</cp:coreProperties>
</file>