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60" windowHeight="2850" tabRatio="807" activeTab="0"/>
  </bookViews>
  <sheets>
    <sheet name="descrição dos valores" sheetId="1" r:id="rId1"/>
  </sheets>
  <definedNames>
    <definedName name="_xlnm.Print_Area" localSheetId="0">'descrição dos valores'!$A$1:$I$29</definedName>
  </definedNames>
  <calcPr fullCalcOnLoad="1"/>
</workbook>
</file>

<file path=xl/sharedStrings.xml><?xml version="1.0" encoding="utf-8"?>
<sst xmlns="http://schemas.openxmlformats.org/spreadsheetml/2006/main" count="68" uniqueCount="40">
  <si>
    <t>Descrição</t>
  </si>
  <si>
    <t>Valores</t>
  </si>
  <si>
    <t>°C</t>
  </si>
  <si>
    <t>K</t>
  </si>
  <si>
    <t>Temperatura do Bulbo Úmido - Tw</t>
  </si>
  <si>
    <t>mb</t>
  </si>
  <si>
    <t>ºC</t>
  </si>
  <si>
    <t>mmHg</t>
  </si>
  <si>
    <t>g/g</t>
  </si>
  <si>
    <t>g/kg</t>
  </si>
  <si>
    <t>g/m³</t>
  </si>
  <si>
    <t>Pressão - P</t>
  </si>
  <si>
    <t>Entre com os valores de Temperatura do Ar, Temperatura do Bulbo Úmido e Pressão</t>
  </si>
  <si>
    <t>sem aspiração</t>
  </si>
  <si>
    <t>aspirado</t>
  </si>
  <si>
    <t>Temperatura do ar - T</t>
  </si>
  <si>
    <t>A =                                                           psicrômetro aspirado</t>
  </si>
  <si>
    <t>DETERMINAÇÃO DAS VARIÁVEIS</t>
  </si>
  <si>
    <t>Tv = T(1 + 0,61.r)</t>
  </si>
  <si>
    <t>A =                                                  psicrômetro sem aspiração</t>
  </si>
  <si>
    <t>r = 0,622.e/p</t>
  </si>
  <si>
    <t>q = 0,622.e/(p - 0,378.e)</t>
  </si>
  <si>
    <t>T - Tw =</t>
  </si>
  <si>
    <r>
      <t xml:space="preserve">Diferença Psicrométrica - </t>
    </r>
    <r>
      <rPr>
        <sz val="12"/>
        <color indexed="12"/>
        <rFont val="Arial"/>
        <family val="2"/>
      </rPr>
      <t>DT</t>
    </r>
  </si>
  <si>
    <r>
      <t xml:space="preserve">Temperatura Virtual - </t>
    </r>
    <r>
      <rPr>
        <sz val="12"/>
        <color indexed="12"/>
        <rFont val="Arial"/>
        <family val="2"/>
      </rPr>
      <t>Tv</t>
    </r>
  </si>
  <si>
    <r>
      <t xml:space="preserve">Temperatura Potencial - </t>
    </r>
    <r>
      <rPr>
        <sz val="12"/>
        <color indexed="12"/>
        <rFont val="Arial"/>
        <family val="2"/>
      </rPr>
      <t>q</t>
    </r>
  </si>
  <si>
    <r>
      <t>q = T.(1000/P)</t>
    </r>
    <r>
      <rPr>
        <vertAlign val="superscript"/>
        <sz val="12"/>
        <rFont val="Arial"/>
        <family val="2"/>
      </rPr>
      <t>0,286</t>
    </r>
  </si>
  <si>
    <r>
      <t xml:space="preserve">Temperatura do Ponto de Orvalho - </t>
    </r>
    <r>
      <rPr>
        <sz val="12"/>
        <color indexed="12"/>
        <rFont val="Arial"/>
        <family val="2"/>
      </rPr>
      <t>T</t>
    </r>
    <r>
      <rPr>
        <vertAlign val="subscript"/>
        <sz val="12"/>
        <color indexed="12"/>
        <rFont val="Arial"/>
        <family val="2"/>
      </rPr>
      <t>d</t>
    </r>
  </si>
  <si>
    <r>
      <t>T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 xml:space="preserve"> = (186,4905 - 237,3.log e)/(log e - 8,2859)</t>
    </r>
  </si>
  <si>
    <r>
      <t>Pressão de Vapor -</t>
    </r>
    <r>
      <rPr>
        <sz val="12"/>
        <color indexed="12"/>
        <rFont val="Arial"/>
        <family val="2"/>
      </rPr>
      <t xml:space="preserve"> e </t>
    </r>
  </si>
  <si>
    <r>
      <t>e = e</t>
    </r>
    <r>
      <rPr>
        <vertAlign val="subscript"/>
        <sz val="12"/>
        <rFont val="Arial"/>
        <family val="2"/>
      </rPr>
      <t>su</t>
    </r>
    <r>
      <rPr>
        <sz val="12"/>
        <rFont val="Arial"/>
        <family val="2"/>
      </rPr>
      <t xml:space="preserve"> - A.P.(T - Tw)</t>
    </r>
  </si>
  <si>
    <r>
      <t xml:space="preserve">Pressão de Saturação de Vapor - </t>
    </r>
    <r>
      <rPr>
        <sz val="12"/>
        <color indexed="12"/>
        <rFont val="Arial"/>
        <family val="2"/>
      </rPr>
      <t>e</t>
    </r>
    <r>
      <rPr>
        <vertAlign val="subscript"/>
        <sz val="12"/>
        <color indexed="12"/>
        <rFont val="Arial"/>
        <family val="2"/>
      </rPr>
      <t>s</t>
    </r>
  </si>
  <si>
    <r>
      <t>e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 xml:space="preserve"> = 6,1078 . 10</t>
    </r>
    <r>
      <rPr>
        <vertAlign val="superscript"/>
        <sz val="12"/>
        <rFont val="Arial"/>
        <family val="2"/>
      </rPr>
      <t>[7,5Tar/(237,3 + Tar)]</t>
    </r>
  </si>
  <si>
    <r>
      <t>e</t>
    </r>
    <r>
      <rPr>
        <vertAlign val="subscript"/>
        <sz val="12"/>
        <rFont val="Arial"/>
        <family val="2"/>
      </rPr>
      <t>su</t>
    </r>
    <r>
      <rPr>
        <sz val="12"/>
        <rFont val="Arial"/>
        <family val="2"/>
      </rPr>
      <t xml:space="preserve"> = 6,1078 . 10</t>
    </r>
    <r>
      <rPr>
        <vertAlign val="superscript"/>
        <sz val="12"/>
        <rFont val="Arial"/>
        <family val="2"/>
      </rPr>
      <t>[7,5Tw/(237,3 + Tw)]</t>
    </r>
    <r>
      <rPr>
        <sz val="12"/>
        <rFont val="Arial"/>
        <family val="2"/>
      </rPr>
      <t xml:space="preserve">              </t>
    </r>
    <r>
      <rPr>
        <i/>
        <sz val="12"/>
        <rFont val="Arial"/>
        <family val="2"/>
      </rPr>
      <t xml:space="preserve">       </t>
    </r>
  </si>
  <si>
    <r>
      <t>Razão de Mistura -</t>
    </r>
    <r>
      <rPr>
        <sz val="12"/>
        <color indexed="12"/>
        <rFont val="Arial"/>
        <family val="2"/>
      </rPr>
      <t xml:space="preserve"> r</t>
    </r>
  </si>
  <si>
    <r>
      <t>Umidade Absoluta - r</t>
    </r>
    <r>
      <rPr>
        <i/>
        <vertAlign val="subscript"/>
        <sz val="12"/>
        <color indexed="12"/>
        <rFont val="Arial"/>
        <family val="2"/>
      </rPr>
      <t>v</t>
    </r>
  </si>
  <si>
    <r>
      <t>r</t>
    </r>
    <r>
      <rPr>
        <vertAlign val="subscript"/>
        <sz val="12"/>
        <rFont val="Arial"/>
        <family val="2"/>
      </rPr>
      <t>v</t>
    </r>
    <r>
      <rPr>
        <sz val="12"/>
        <rFont val="Arial"/>
        <family val="2"/>
      </rPr>
      <t xml:space="preserve"> = 216,68.e/T</t>
    </r>
  </si>
  <si>
    <r>
      <t xml:space="preserve">Umidade Específica - </t>
    </r>
    <r>
      <rPr>
        <sz val="12"/>
        <color indexed="12"/>
        <rFont val="Arial"/>
        <family val="2"/>
      </rPr>
      <t>q</t>
    </r>
  </si>
  <si>
    <r>
      <t xml:space="preserve">Umidade relativa - </t>
    </r>
    <r>
      <rPr>
        <sz val="12"/>
        <color indexed="12"/>
        <rFont val="Arial"/>
        <family val="2"/>
      </rPr>
      <t>%</t>
    </r>
  </si>
  <si>
    <r>
      <t>UR = e/e</t>
    </r>
    <r>
      <rPr>
        <vertAlign val="subscript"/>
        <sz val="12"/>
        <rFont val="Arial"/>
        <family val="2"/>
      </rPr>
      <t>s</t>
    </r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</si>
</sst>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000"/>
    <numFmt numFmtId="179" formatCode="0.000"/>
    <numFmt numFmtId="180" formatCode="0.00000"/>
    <numFmt numFmtId="181" formatCode="0.0000000"/>
    <numFmt numFmtId="182" formatCode="0.000000"/>
    <numFmt numFmtId="183" formatCode="0.0%"/>
    <numFmt numFmtId="184" formatCode="0.0000000000"/>
    <numFmt numFmtId="185" formatCode="0.000000000"/>
    <numFmt numFmtId="186" formatCode="0.00000000"/>
    <numFmt numFmtId="187" formatCode="0.0"/>
    <numFmt numFmtId="188" formatCode="#,##0.0"/>
  </numFmts>
  <fonts count="46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4"/>
      <color indexed="18"/>
      <name val="Arial"/>
      <family val="2"/>
    </font>
    <font>
      <sz val="12"/>
      <color indexed="10"/>
      <name val="Arial"/>
      <family val="2"/>
    </font>
    <font>
      <i/>
      <sz val="12"/>
      <color indexed="12"/>
      <name val="Arial"/>
      <family val="2"/>
    </font>
    <font>
      <sz val="12"/>
      <color indexed="12"/>
      <name val="Arial"/>
      <family val="2"/>
    </font>
    <font>
      <vertAlign val="superscript"/>
      <sz val="12"/>
      <name val="Arial"/>
      <family val="2"/>
    </font>
    <font>
      <vertAlign val="subscript"/>
      <sz val="12"/>
      <color indexed="12"/>
      <name val="Arial"/>
      <family val="2"/>
    </font>
    <font>
      <vertAlign val="subscript"/>
      <sz val="12"/>
      <name val="Arial"/>
      <family val="2"/>
    </font>
    <font>
      <i/>
      <sz val="12"/>
      <name val="Arial"/>
      <family val="2"/>
    </font>
    <font>
      <i/>
      <vertAlign val="subscript"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thin"/>
      <top style="thin"/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9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3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 style="thin"/>
      <top style="thin"/>
      <bottom style="double">
        <color indexed="12"/>
      </bottom>
    </border>
    <border>
      <left style="thin"/>
      <right>
        <color indexed="63"/>
      </right>
      <top style="thin"/>
      <bottom style="double">
        <color indexed="12"/>
      </bottom>
    </border>
    <border>
      <left>
        <color indexed="63"/>
      </left>
      <right>
        <color indexed="63"/>
      </right>
      <top style="thin"/>
      <bottom style="double">
        <color indexed="12"/>
      </bottom>
    </border>
    <border>
      <left>
        <color indexed="63"/>
      </left>
      <right style="thin"/>
      <top style="thin"/>
      <bottom style="double">
        <color indexed="12"/>
      </bottom>
    </border>
    <border>
      <left>
        <color indexed="63"/>
      </left>
      <right style="double">
        <color indexed="12"/>
      </right>
      <top style="thin"/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thin"/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>
        <color indexed="63"/>
      </left>
      <right style="double">
        <color indexed="12"/>
      </right>
      <top style="double">
        <color indexed="12"/>
      </top>
      <bottom style="thin"/>
    </border>
    <border>
      <left>
        <color indexed="63"/>
      </left>
      <right style="double">
        <color indexed="12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87" fontId="4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left"/>
    </xf>
    <xf numFmtId="2" fontId="2" fillId="0" borderId="14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1" fontId="2" fillId="33" borderId="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1" fontId="2" fillId="33" borderId="19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187" fontId="2" fillId="0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21" xfId="0" applyFont="1" applyFill="1" applyBorder="1" applyAlignment="1">
      <alignment horizontal="right"/>
    </xf>
    <xf numFmtId="0" fontId="2" fillId="34" borderId="22" xfId="0" applyFont="1" applyFill="1" applyBorder="1" applyAlignment="1">
      <alignment horizontal="right"/>
    </xf>
    <xf numFmtId="0" fontId="2" fillId="34" borderId="24" xfId="0" applyFont="1" applyFill="1" applyBorder="1" applyAlignment="1">
      <alignment horizontal="left"/>
    </xf>
    <xf numFmtId="180" fontId="2" fillId="34" borderId="12" xfId="0" applyNumberFormat="1" applyFont="1" applyFill="1" applyBorder="1" applyAlignment="1">
      <alignment horizontal="right"/>
    </xf>
    <xf numFmtId="180" fontId="2" fillId="34" borderId="13" xfId="0" applyNumberFormat="1" applyFont="1" applyFill="1" applyBorder="1" applyAlignment="1">
      <alignment horizontal="right"/>
    </xf>
    <xf numFmtId="180" fontId="2" fillId="34" borderId="18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left"/>
    </xf>
    <xf numFmtId="2" fontId="2" fillId="0" borderId="25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179" fontId="2" fillId="0" borderId="12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2" fontId="2" fillId="0" borderId="15" xfId="0" applyNumberFormat="1" applyFont="1" applyFill="1" applyBorder="1" applyAlignment="1">
      <alignment/>
    </xf>
    <xf numFmtId="179" fontId="2" fillId="0" borderId="18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 horizontal="left"/>
    </xf>
    <xf numFmtId="0" fontId="2" fillId="33" borderId="26" xfId="0" applyFont="1" applyFill="1" applyBorder="1" applyAlignment="1">
      <alignment horizontal="right"/>
    </xf>
    <xf numFmtId="0" fontId="2" fillId="33" borderId="27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left"/>
    </xf>
    <xf numFmtId="0" fontId="2" fillId="0" borderId="28" xfId="0" applyFont="1" applyFill="1" applyBorder="1" applyAlignment="1">
      <alignment/>
    </xf>
    <xf numFmtId="9" fontId="2" fillId="0" borderId="29" xfId="49" applyNumberFormat="1" applyFont="1" applyFill="1" applyBorder="1" applyAlignment="1">
      <alignment horizontal="center"/>
    </xf>
    <xf numFmtId="9" fontId="2" fillId="0" borderId="30" xfId="49" applyNumberFormat="1" applyFont="1" applyFill="1" applyBorder="1" applyAlignment="1">
      <alignment horizontal="center"/>
    </xf>
    <xf numFmtId="9" fontId="2" fillId="0" borderId="31" xfId="49" applyNumberFormat="1" applyFont="1" applyFill="1" applyBorder="1" applyAlignment="1">
      <alignment horizontal="center"/>
    </xf>
    <xf numFmtId="9" fontId="2" fillId="0" borderId="32" xfId="49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180" fontId="2" fillId="34" borderId="12" xfId="0" applyNumberFormat="1" applyFont="1" applyFill="1" applyBorder="1" applyAlignment="1">
      <alignment horizontal="center"/>
    </xf>
    <xf numFmtId="180" fontId="2" fillId="34" borderId="13" xfId="0" applyNumberFormat="1" applyFont="1" applyFill="1" applyBorder="1" applyAlignment="1">
      <alignment horizontal="center"/>
    </xf>
    <xf numFmtId="180" fontId="2" fillId="34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="90" zoomScaleNormal="90" zoomScalePageLayoutView="0" workbookViewId="0" topLeftCell="A1">
      <selection activeCell="C6" sqref="C6"/>
    </sheetView>
  </sheetViews>
  <sheetFormatPr defaultColWidth="9.140625" defaultRowHeight="12.75"/>
  <cols>
    <col min="1" max="1" width="56.57421875" style="1" bestFit="1" customWidth="1"/>
    <col min="2" max="4" width="7.00390625" style="1" bestFit="1" customWidth="1"/>
    <col min="5" max="5" width="7.8515625" style="1" bestFit="1" customWidth="1"/>
    <col min="6" max="7" width="7.00390625" style="1" bestFit="1" customWidth="1"/>
    <col min="8" max="9" width="7.8515625" style="1" bestFit="1" customWidth="1"/>
    <col min="10" max="16384" width="9.140625" style="1" customWidth="1"/>
  </cols>
  <sheetData>
    <row r="1" spans="1:9" ht="21" thickBot="1">
      <c r="A1" s="79" t="s">
        <v>17</v>
      </c>
      <c r="B1" s="79"/>
      <c r="C1" s="79"/>
      <c r="D1" s="79"/>
      <c r="E1" s="79"/>
      <c r="F1" s="79"/>
      <c r="G1" s="79"/>
      <c r="H1" s="79"/>
      <c r="I1" s="79"/>
    </row>
    <row r="2" spans="1:9" ht="18.75" thickTop="1">
      <c r="A2" s="76" t="s">
        <v>12</v>
      </c>
      <c r="B2" s="77"/>
      <c r="C2" s="77"/>
      <c r="D2" s="77"/>
      <c r="E2" s="77"/>
      <c r="F2" s="77"/>
      <c r="G2" s="77"/>
      <c r="H2" s="77"/>
      <c r="I2" s="78"/>
    </row>
    <row r="3" spans="1:9" ht="20.25">
      <c r="A3" s="2" t="s">
        <v>0</v>
      </c>
      <c r="B3" s="90" t="s">
        <v>1</v>
      </c>
      <c r="C3" s="91"/>
      <c r="D3" s="91"/>
      <c r="E3" s="91"/>
      <c r="F3" s="91"/>
      <c r="G3" s="91"/>
      <c r="H3" s="91"/>
      <c r="I3" s="92"/>
    </row>
    <row r="4" spans="1:9" ht="15">
      <c r="A4" s="3" t="s">
        <v>15</v>
      </c>
      <c r="B4" s="4"/>
      <c r="C4" s="5">
        <v>25</v>
      </c>
      <c r="D4" s="93" t="s">
        <v>2</v>
      </c>
      <c r="E4" s="94"/>
      <c r="F4" s="7"/>
      <c r="G4" s="8">
        <f>273+C4</f>
        <v>298</v>
      </c>
      <c r="H4" s="9" t="s">
        <v>3</v>
      </c>
      <c r="I4" s="10"/>
    </row>
    <row r="5" spans="1:9" ht="15">
      <c r="A5" s="3" t="s">
        <v>4</v>
      </c>
      <c r="B5" s="11"/>
      <c r="C5" s="12">
        <v>20</v>
      </c>
      <c r="D5" s="13" t="s">
        <v>2</v>
      </c>
      <c r="E5" s="14"/>
      <c r="F5" s="15"/>
      <c r="G5" s="16">
        <f>273+C5</f>
        <v>293</v>
      </c>
      <c r="H5" s="17" t="s">
        <v>3</v>
      </c>
      <c r="I5" s="18"/>
    </row>
    <row r="6" spans="1:9" ht="15">
      <c r="A6" s="3" t="s">
        <v>11</v>
      </c>
      <c r="B6" s="4"/>
      <c r="C6" s="19">
        <v>1000</v>
      </c>
      <c r="D6" s="6" t="s">
        <v>5</v>
      </c>
      <c r="E6" s="20"/>
      <c r="F6" s="7"/>
      <c r="G6" s="21">
        <v>756</v>
      </c>
      <c r="H6" s="22" t="s">
        <v>7</v>
      </c>
      <c r="I6" s="23"/>
    </row>
    <row r="7" spans="1:9" ht="15">
      <c r="A7" s="24" t="s">
        <v>23</v>
      </c>
      <c r="B7" s="25"/>
      <c r="C7" s="26"/>
      <c r="D7" s="26"/>
      <c r="E7" s="27"/>
      <c r="F7" s="25"/>
      <c r="G7" s="26"/>
      <c r="H7" s="26"/>
      <c r="I7" s="28"/>
    </row>
    <row r="8" spans="1:9" ht="15">
      <c r="A8" s="29" t="s">
        <v>22</v>
      </c>
      <c r="B8" s="4"/>
      <c r="C8" s="8">
        <f>C4-C5</f>
        <v>5</v>
      </c>
      <c r="D8" s="9" t="s">
        <v>2</v>
      </c>
      <c r="E8" s="20"/>
      <c r="F8" s="7"/>
      <c r="G8" s="8">
        <f>273+C8</f>
        <v>278</v>
      </c>
      <c r="H8" s="9" t="s">
        <v>3</v>
      </c>
      <c r="I8" s="10"/>
    </row>
    <row r="9" spans="1:16" ht="15">
      <c r="A9" s="24" t="s">
        <v>24</v>
      </c>
      <c r="B9" s="25"/>
      <c r="C9" s="26"/>
      <c r="D9" s="26"/>
      <c r="E9" s="27"/>
      <c r="F9" s="25"/>
      <c r="G9" s="26"/>
      <c r="H9" s="26"/>
      <c r="I9" s="28"/>
      <c r="L9" s="15"/>
      <c r="P9" s="15"/>
    </row>
    <row r="10" spans="1:16" ht="15">
      <c r="A10" s="30" t="s">
        <v>18</v>
      </c>
      <c r="B10" s="4"/>
      <c r="C10" s="5">
        <f>G10-273</f>
        <v>27.264840948810445</v>
      </c>
      <c r="D10" s="6" t="s">
        <v>2</v>
      </c>
      <c r="E10" s="20"/>
      <c r="F10" s="7"/>
      <c r="G10" s="21">
        <f>G4*(1+0.61*B23)</f>
        <v>300.26484094881044</v>
      </c>
      <c r="H10" s="22" t="s">
        <v>3</v>
      </c>
      <c r="I10" s="23"/>
      <c r="L10" s="15"/>
      <c r="P10" s="15"/>
    </row>
    <row r="11" spans="1:16" ht="15">
      <c r="A11" s="24" t="s">
        <v>25</v>
      </c>
      <c r="B11" s="25"/>
      <c r="C11" s="26"/>
      <c r="D11" s="26"/>
      <c r="E11" s="27"/>
      <c r="F11" s="25"/>
      <c r="G11" s="31"/>
      <c r="H11" s="26"/>
      <c r="I11" s="28"/>
      <c r="L11" s="15"/>
      <c r="P11" s="15"/>
    </row>
    <row r="12" spans="1:16" ht="18">
      <c r="A12" s="29" t="s">
        <v>26</v>
      </c>
      <c r="B12" s="4"/>
      <c r="C12" s="5">
        <f>G12-273</f>
        <v>25</v>
      </c>
      <c r="D12" s="6" t="s">
        <v>2</v>
      </c>
      <c r="E12" s="20"/>
      <c r="F12" s="7"/>
      <c r="G12" s="21">
        <f>G4*(1000/C6)^0.286</f>
        <v>298</v>
      </c>
      <c r="H12" s="22" t="s">
        <v>3</v>
      </c>
      <c r="I12" s="23"/>
      <c r="L12" s="15"/>
      <c r="P12" s="15"/>
    </row>
    <row r="13" spans="1:16" ht="19.5">
      <c r="A13" s="24" t="s">
        <v>27</v>
      </c>
      <c r="B13" s="32"/>
      <c r="C13" s="33"/>
      <c r="D13" s="33"/>
      <c r="E13" s="34"/>
      <c r="F13" s="25"/>
      <c r="G13" s="35"/>
      <c r="H13" s="36"/>
      <c r="I13" s="37"/>
      <c r="L13" s="15"/>
      <c r="P13" s="15"/>
    </row>
    <row r="14" spans="1:16" ht="19.5">
      <c r="A14" s="29" t="s">
        <v>28</v>
      </c>
      <c r="B14" s="38"/>
      <c r="C14" s="39">
        <f>(186.4905-237.3*LOG(B18))/(LOG(B18)-8.2859)</f>
        <v>17.525732669082426</v>
      </c>
      <c r="D14" s="40" t="s">
        <v>6</v>
      </c>
      <c r="E14" s="41"/>
      <c r="F14" s="4"/>
      <c r="G14" s="21">
        <f>273+C14</f>
        <v>290.5257326690824</v>
      </c>
      <c r="H14" s="9" t="s">
        <v>3</v>
      </c>
      <c r="I14" s="23"/>
      <c r="L14" s="15"/>
      <c r="P14" s="15"/>
    </row>
    <row r="15" spans="1:16" ht="18.75" customHeight="1">
      <c r="A15" s="42" t="s">
        <v>16</v>
      </c>
      <c r="B15" s="84">
        <f>6.7*10^-4</f>
        <v>0.00067</v>
      </c>
      <c r="C15" s="85"/>
      <c r="D15" s="85"/>
      <c r="E15" s="86"/>
      <c r="F15" s="43"/>
      <c r="G15" s="44"/>
      <c r="H15" s="44"/>
      <c r="I15" s="45"/>
      <c r="L15" s="15"/>
      <c r="P15" s="15"/>
    </row>
    <row r="16" spans="1:12" ht="18.75" customHeight="1">
      <c r="A16" s="42" t="s">
        <v>19</v>
      </c>
      <c r="B16" s="46"/>
      <c r="C16" s="47"/>
      <c r="D16" s="47"/>
      <c r="E16" s="48"/>
      <c r="F16" s="87">
        <f>8*10^-4</f>
        <v>0.0008</v>
      </c>
      <c r="G16" s="88"/>
      <c r="H16" s="88"/>
      <c r="I16" s="89"/>
      <c r="L16" s="15"/>
    </row>
    <row r="17" spans="1:9" ht="15">
      <c r="A17" s="49" t="s">
        <v>29</v>
      </c>
      <c r="B17" s="80" t="s">
        <v>14</v>
      </c>
      <c r="C17" s="81"/>
      <c r="D17" s="81"/>
      <c r="E17" s="82"/>
      <c r="F17" s="80" t="s">
        <v>13</v>
      </c>
      <c r="G17" s="81"/>
      <c r="H17" s="81"/>
      <c r="I17" s="83"/>
    </row>
    <row r="18" spans="1:9" ht="19.5">
      <c r="A18" s="50" t="s">
        <v>30</v>
      </c>
      <c r="B18" s="51">
        <f>B21-0.00067*C6*C8</f>
        <v>20.0309351434177</v>
      </c>
      <c r="C18" s="52" t="s">
        <v>5</v>
      </c>
      <c r="D18" s="51">
        <f>B18*760/1013.25</f>
        <v>15.02443691980997</v>
      </c>
      <c r="E18" s="52" t="s">
        <v>7</v>
      </c>
      <c r="F18" s="51">
        <f>F21-0.0008*C6*C8</f>
        <v>19.3809351434177</v>
      </c>
      <c r="G18" s="52" t="s">
        <v>5</v>
      </c>
      <c r="H18" s="51">
        <f>F18*760/1013.25</f>
        <v>14.536896826052262</v>
      </c>
      <c r="I18" s="53" t="s">
        <v>7</v>
      </c>
    </row>
    <row r="19" spans="1:9" ht="19.5">
      <c r="A19" s="49" t="s">
        <v>31</v>
      </c>
      <c r="B19" s="54"/>
      <c r="C19" s="55"/>
      <c r="D19" s="55"/>
      <c r="E19" s="56"/>
      <c r="F19" s="32"/>
      <c r="G19" s="33"/>
      <c r="H19" s="33"/>
      <c r="I19" s="57"/>
    </row>
    <row r="20" spans="1:9" ht="20.25">
      <c r="A20" s="50" t="s">
        <v>32</v>
      </c>
      <c r="B20" s="51">
        <f>6.1078*10^(7.5*C4/(237.3+C4))</f>
        <v>31.674892860563972</v>
      </c>
      <c r="C20" s="22" t="s">
        <v>5</v>
      </c>
      <c r="D20" s="51">
        <f>B20*760/1013.25</f>
        <v>23.758123438468907</v>
      </c>
      <c r="E20" s="52" t="s">
        <v>7</v>
      </c>
      <c r="F20" s="51">
        <f>6.1078*10^(7.5*C4/(237.3+C4))</f>
        <v>31.674892860563972</v>
      </c>
      <c r="G20" s="22" t="s">
        <v>5</v>
      </c>
      <c r="H20" s="51">
        <f>F20*760/1013.25</f>
        <v>23.758123438468907</v>
      </c>
      <c r="I20" s="53" t="s">
        <v>7</v>
      </c>
    </row>
    <row r="21" spans="1:9" ht="20.25">
      <c r="A21" s="50" t="s">
        <v>33</v>
      </c>
      <c r="B21" s="51">
        <f>6.1078*10^(7.5*C5/(237.3+C5))</f>
        <v>23.3809351434177</v>
      </c>
      <c r="C21" s="22" t="s">
        <v>5</v>
      </c>
      <c r="D21" s="51">
        <f>B21*760/1013.25</f>
        <v>17.537143556868937</v>
      </c>
      <c r="E21" s="52" t="s">
        <v>7</v>
      </c>
      <c r="F21" s="51">
        <f>6.1078*10^(7.5*C5/(237.3+C5))</f>
        <v>23.3809351434177</v>
      </c>
      <c r="G21" s="22" t="s">
        <v>5</v>
      </c>
      <c r="H21" s="51">
        <f>F21*760/1013.25</f>
        <v>17.537143556868937</v>
      </c>
      <c r="I21" s="53" t="s">
        <v>7</v>
      </c>
    </row>
    <row r="22" spans="1:9" ht="15">
      <c r="A22" s="49" t="s">
        <v>34</v>
      </c>
      <c r="B22" s="32"/>
      <c r="C22" s="33"/>
      <c r="D22" s="33"/>
      <c r="E22" s="56"/>
      <c r="F22" s="32"/>
      <c r="G22" s="33"/>
      <c r="H22" s="33"/>
      <c r="I22" s="57"/>
    </row>
    <row r="23" spans="1:9" ht="15">
      <c r="A23" s="50" t="s">
        <v>20</v>
      </c>
      <c r="B23" s="58">
        <f>0.622*B18/C6</f>
        <v>0.01245924165920581</v>
      </c>
      <c r="C23" s="59" t="s">
        <v>8</v>
      </c>
      <c r="D23" s="60">
        <f>B23*1000</f>
        <v>12.45924165920581</v>
      </c>
      <c r="E23" s="61" t="s">
        <v>9</v>
      </c>
      <c r="F23" s="58">
        <f>0.622*F18/C6</f>
        <v>0.012054941659205811</v>
      </c>
      <c r="G23" s="59" t="s">
        <v>8</v>
      </c>
      <c r="H23" s="62">
        <f>F23*1000</f>
        <v>12.054941659205811</v>
      </c>
      <c r="I23" s="63" t="s">
        <v>9</v>
      </c>
    </row>
    <row r="24" spans="1:9" ht="19.5">
      <c r="A24" s="49" t="s">
        <v>35</v>
      </c>
      <c r="B24" s="64"/>
      <c r="C24" s="36"/>
      <c r="D24" s="36"/>
      <c r="E24" s="65"/>
      <c r="F24" s="64"/>
      <c r="G24" s="36"/>
      <c r="H24" s="36"/>
      <c r="I24" s="57"/>
    </row>
    <row r="25" spans="1:9" ht="19.5">
      <c r="A25" s="66" t="s">
        <v>36</v>
      </c>
      <c r="B25" s="4"/>
      <c r="C25" s="67">
        <f>216.68*B18/G4</f>
        <v>14.564775257972308</v>
      </c>
      <c r="D25" s="22" t="s">
        <v>10</v>
      </c>
      <c r="E25" s="52"/>
      <c r="F25" s="7"/>
      <c r="G25" s="67">
        <f>216.68*F18/G4</f>
        <v>14.092151096898483</v>
      </c>
      <c r="H25" s="22" t="s">
        <v>10</v>
      </c>
      <c r="I25" s="53"/>
    </row>
    <row r="26" spans="1:9" ht="15">
      <c r="A26" s="49" t="s">
        <v>37</v>
      </c>
      <c r="B26" s="68"/>
      <c r="C26" s="69"/>
      <c r="D26" s="69"/>
      <c r="E26" s="70"/>
      <c r="F26" s="68"/>
      <c r="G26" s="69"/>
      <c r="H26" s="69"/>
      <c r="I26" s="57"/>
    </row>
    <row r="27" spans="1:9" ht="15">
      <c r="A27" s="50" t="s">
        <v>21</v>
      </c>
      <c r="B27" s="58">
        <f>(0.622*B18)/(C6-0.378*B18)</f>
        <v>0.01255429896286176</v>
      </c>
      <c r="C27" s="59" t="s">
        <v>8</v>
      </c>
      <c r="D27" s="60">
        <f>B27*1000</f>
        <v>12.55429896286176</v>
      </c>
      <c r="E27" s="61" t="s">
        <v>9</v>
      </c>
      <c r="F27" s="58">
        <f>(0.622*F18)/(C6-0.378*F18)</f>
        <v>0.01214390784898031</v>
      </c>
      <c r="G27" s="59" t="s">
        <v>8</v>
      </c>
      <c r="H27" s="60">
        <f>F27*1000</f>
        <v>12.14390784898031</v>
      </c>
      <c r="I27" s="63" t="s">
        <v>9</v>
      </c>
    </row>
    <row r="28" spans="1:9" ht="15">
      <c r="A28" s="49" t="s">
        <v>38</v>
      </c>
      <c r="B28" s="32"/>
      <c r="C28" s="33"/>
      <c r="D28" s="33"/>
      <c r="E28" s="56"/>
      <c r="F28" s="32"/>
      <c r="G28" s="33"/>
      <c r="H28" s="33"/>
      <c r="I28" s="57"/>
    </row>
    <row r="29" spans="1:9" ht="20.25" thickBot="1">
      <c r="A29" s="71" t="s">
        <v>39</v>
      </c>
      <c r="B29" s="72">
        <f>B18/B20</f>
        <v>0.6323915674031123</v>
      </c>
      <c r="C29" s="73"/>
      <c r="D29" s="73"/>
      <c r="E29" s="74"/>
      <c r="F29" s="72">
        <f>F18/F20</f>
        <v>0.6118705824431516</v>
      </c>
      <c r="G29" s="73"/>
      <c r="H29" s="73"/>
      <c r="I29" s="75"/>
    </row>
    <row r="30" ht="15.75" thickTop="1"/>
  </sheetData>
  <sheetProtection/>
  <mergeCells count="10">
    <mergeCell ref="B29:E29"/>
    <mergeCell ref="F29:I29"/>
    <mergeCell ref="A2:I2"/>
    <mergeCell ref="A1:I1"/>
    <mergeCell ref="B17:E17"/>
    <mergeCell ref="F17:I17"/>
    <mergeCell ref="B15:E15"/>
    <mergeCell ref="F16:I16"/>
    <mergeCell ref="B3:I3"/>
    <mergeCell ref="D4:E4"/>
  </mergeCells>
  <printOptions horizontalCentered="1"/>
  <pageMargins left="0.7874015748031497" right="0.7874015748031497" top="0.7874015748031497" bottom="0.7874015748031497" header="0.5118110236220472" footer="0.5118110236220472"/>
  <pageSetup blackAndWhite="1" fitToHeight="0" fitToWidth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 Arts produções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Determinação das Variáveis Meteorológicas</dc:title>
  <dc:subject/>
  <dc:creator>Edmir dos Santos Jesus</dc:creator>
  <cp:keywords/>
  <dc:description/>
  <cp:lastModifiedBy>Revisor</cp:lastModifiedBy>
  <cp:lastPrinted>2002-07-09T20:12:34Z</cp:lastPrinted>
  <dcterms:created xsi:type="dcterms:W3CDTF">1999-11-21T13:24:10Z</dcterms:created>
  <dcterms:modified xsi:type="dcterms:W3CDTF">2016-04-06T18:45:43Z</dcterms:modified>
  <cp:category/>
  <cp:version/>
  <cp:contentType/>
  <cp:contentStatus/>
</cp:coreProperties>
</file>