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0"/>
  <workbookPr/>
  <mc:AlternateContent xmlns:mc="http://schemas.openxmlformats.org/markup-compatibility/2006">
    <mc:Choice Requires="x15">
      <x15ac:absPath xmlns:x15ac="http://schemas.microsoft.com/office/spreadsheetml/2010/11/ac" url="/Users/eugeniobitti/Dropbox/DISCIPLINAS GRADUAÇÃO FEARP/RCC0436 - Introdução à Controladoria/"/>
    </mc:Choice>
  </mc:AlternateContent>
  <xr:revisionPtr revIDLastSave="0" documentId="13_ncr:1_{0F1FDB80-0FCC-E341-AF12-5840253FBEBC}" xr6:coauthVersionLast="32" xr6:coauthVersionMax="32" xr10:uidLastSave="{00000000-0000-0000-0000-000000000000}"/>
  <bookViews>
    <workbookView xWindow="0" yWindow="460" windowWidth="50740" windowHeight="19660" activeTab="6" xr2:uid="{00000000-000D-0000-FFFF-FFFF00000000}"/>
  </bookViews>
  <sheets>
    <sheet name="9,20" sheetId="1" r:id="rId1"/>
    <sheet name="9,21" sheetId="2" r:id="rId2"/>
    <sheet name="9,23" sheetId="3" r:id="rId3"/>
    <sheet name="9,25" sheetId="4" r:id="rId4"/>
    <sheet name="9.26" sheetId="5" r:id="rId5"/>
    <sheet name="9,27" sheetId="6" r:id="rId6"/>
    <sheet name="9,28" sheetId="7" r:id="rId7"/>
  </sheets>
  <calcPr calcId="179017"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7" i="3" l="1"/>
  <c r="N7" i="3"/>
  <c r="Q7" i="3"/>
  <c r="R7" i="3"/>
  <c r="M8" i="3"/>
  <c r="N8" i="3"/>
  <c r="Q8" i="3"/>
  <c r="R8" i="3"/>
  <c r="M9" i="3"/>
  <c r="N9" i="3"/>
  <c r="Q9" i="3"/>
  <c r="R9" i="3"/>
  <c r="M12" i="3"/>
  <c r="N12" i="3"/>
  <c r="M13" i="3"/>
  <c r="N13" i="3"/>
  <c r="K15" i="3"/>
  <c r="L15" i="3"/>
  <c r="M15" i="3"/>
  <c r="N15" i="3"/>
  <c r="K51" i="3"/>
  <c r="N51" i="3"/>
  <c r="L51" i="3"/>
  <c r="M51" i="3"/>
  <c r="Q51" i="3"/>
  <c r="O51" i="3"/>
  <c r="P51" i="3"/>
  <c r="K52" i="3"/>
  <c r="N52" i="3"/>
  <c r="L52" i="3"/>
  <c r="M52" i="3"/>
  <c r="Q52" i="3"/>
  <c r="O52" i="3"/>
  <c r="P52" i="3"/>
  <c r="K53" i="3"/>
  <c r="N53" i="3"/>
  <c r="L53" i="3"/>
  <c r="M53" i="3"/>
  <c r="Q53" i="3"/>
  <c r="O53" i="3"/>
  <c r="P53" i="3"/>
  <c r="K54" i="3"/>
  <c r="N54" i="3"/>
  <c r="L54" i="3"/>
  <c r="M54" i="3"/>
  <c r="Q54" i="3"/>
  <c r="O54" i="3"/>
  <c r="P54" i="3"/>
  <c r="K55" i="3"/>
  <c r="N55" i="3"/>
  <c r="L55" i="3"/>
  <c r="M55" i="3"/>
  <c r="Q55" i="3"/>
  <c r="O55" i="3"/>
  <c r="P55" i="3"/>
  <c r="K56" i="3"/>
  <c r="N56" i="3"/>
  <c r="L56" i="3"/>
  <c r="M56" i="3"/>
  <c r="Q56" i="3"/>
  <c r="O56" i="3"/>
  <c r="P56" i="3"/>
</calcChain>
</file>

<file path=xl/sharedStrings.xml><?xml version="1.0" encoding="utf-8"?>
<sst xmlns="http://schemas.openxmlformats.org/spreadsheetml/2006/main" count="36" uniqueCount="19">
  <si>
    <t>Suprimentos</t>
  </si>
  <si>
    <t>HMAQ</t>
  </si>
  <si>
    <t>PLANO</t>
  </si>
  <si>
    <t>FLEXIVEL</t>
  </si>
  <si>
    <t>REAL</t>
  </si>
  <si>
    <t>Despesas:</t>
  </si>
  <si>
    <t>Total de Despesa</t>
  </si>
  <si>
    <t>Os desvios de gastos indicam que os custos não foram controladas pelo Departamento Assembleia. Com a única exceção da depreciação do equipamento, todos os custos têm grandes variações de gastos desfavoráveis.</t>
  </si>
  <si>
    <t>O relatório flexível desempenho fornece uma imagem muito mais clara do desempenho do departamento de montagem do que o relatório original controle de custos elaborado pela empresa. A variação global atividade é $12.250 F que simplesmente reflete o fato de que o nível real da atividade foi significativamente menor do que o nível orçado de atividade. Os custos variáveis seria naturalmente menores do que o orçado.
Os desvios de gastos indicam que os custos não foram controlados pelo Departamento de Montagem Com a única exceção da depreciação de equipamentos, todos os custos têm grandes variações de gastos desfavoráveis.</t>
  </si>
  <si>
    <t>Depreciação</t>
  </si>
  <si>
    <t>Salários</t>
  </si>
  <si>
    <t>Materiais Indiretos</t>
  </si>
  <si>
    <t>Sucata</t>
  </si>
  <si>
    <t>A empresa deve usar uma abordagem de orçamento flexível para avaliar o controle de custos. Sob a abordagem do orçamento flexível, os custos reais incorridos em trabalhar 25.000 máquinas-hora são comparados com o que os custos deveria ter sido para que o nível de atividade.</t>
  </si>
  <si>
    <t>Os relatórios de custos são de pouca utilidade para avaliar o quão bem os custos foram controlados. O problema é que a empresa está comparando custos orçados em um nível de atividade para os custos reais em outro nível de atividade. Os custos variáveis serão naturalmente diferentes psts estes dois níveis de actividade. Embora os relatórios de custos façam um bom trabalho em mostrar se  custos fixos foram controlados, eles são pouco úteis em avaliar se os custos variáveis foram controlados. Uma vez que as vendas não atingiram o prçamento o orçamento, o nível de atividade na fábrica provavelmente  esteve abaixo do orçamento. Consequentemente, os desvios em  custos variáveis foram favoráveis simplesmente porque a atividade foi menor que a orçada. Não admira que os supervisores de produção estivessem satisfeitos com os relatórios.</t>
  </si>
  <si>
    <t>Custos Totais</t>
  </si>
  <si>
    <t>Custos Fixos</t>
  </si>
  <si>
    <t>Custos Variáveis</t>
  </si>
  <si>
    <t>VARIAÇÕES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</si>
</sst>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0.00;\(#,##0.00\)"/>
    <numFmt numFmtId="166" formatCode="#,##0;\(#,##0\)"/>
  </numFmts>
  <fonts count="4" x14ac:knownFonts="1">
    <font>
      <sz val="12"/>
      <color theme="1"/>
      <name val="Calibri"/>
      <family val="2"/>
      <scheme val="minor"/>
    </font>
    <font>
      <sz val="12"/>
      <color theme="1"/>
      <name val="Calibri"/>
      <family val="2"/>
      <scheme val="minor"/>
    </font>
    <font>
      <sz val="10"/>
      <color theme="1"/>
      <name val="Times New Roman"/>
    </font>
    <font>
      <b/>
      <sz val="10"/>
      <color theme="1"/>
      <name val="Times New Roman"/>
    </font>
  </fonts>
  <fills count="2">
    <fill>
      <patternFill patternType="none"/>
    </fill>
    <fill>
      <patternFill patternType="gray125"/>
    </fill>
  </fills>
  <borders count="1">
    <border>
      <left/>
      <right/>
      <top/>
      <bottom/>
      <diagonal/>
    </border>
  </borders>
  <cellStyleXfs count="2">
    <xf numFmtId="0" fontId="0" fillId="0" borderId="0"/>
    <xf numFmtId="164" fontId="1" fillId="0" borderId="0" applyFont="0" applyFill="0" applyBorder="0" applyAlignment="0" applyProtection="0"/>
  </cellStyleXfs>
  <cellXfs count="9">
    <xf numFmtId="0" fontId="0" fillId="0" borderId="0" xfId="0"/>
    <xf numFmtId="165" fontId="2" fillId="0" borderId="0" xfId="0" applyNumberFormat="1" applyFont="1"/>
    <xf numFmtId="165" fontId="3" fillId="0" borderId="0" xfId="0" applyNumberFormat="1" applyFont="1" applyAlignment="1">
      <alignment horizontal="center"/>
    </xf>
    <xf numFmtId="166" fontId="2" fillId="0" borderId="0" xfId="0" applyNumberFormat="1" applyFont="1"/>
    <xf numFmtId="165" fontId="2" fillId="0" borderId="0" xfId="0" applyNumberFormat="1" applyFont="1" applyAlignment="1">
      <alignment horizontal="center"/>
    </xf>
    <xf numFmtId="165" fontId="2" fillId="0" borderId="0" xfId="1" applyNumberFormat="1" applyFont="1" applyAlignment="1">
      <alignment horizontal="center"/>
    </xf>
    <xf numFmtId="165" fontId="3" fillId="0" borderId="0" xfId="0" applyNumberFormat="1" applyFont="1"/>
    <xf numFmtId="165" fontId="2" fillId="0" borderId="0" xfId="0" applyNumberFormat="1" applyFont="1" applyAlignment="1">
      <alignment horizontal="left" indent="1"/>
    </xf>
    <xf numFmtId="165" fontId="2" fillId="0" borderId="0" xfId="0" applyNumberFormat="1" applyFont="1" applyAlignment="1">
      <alignment horizontal="left" vertical="center" wrapText="1"/>
    </xf>
  </cellXfs>
  <cellStyles count="2">
    <cellStyle name="Normal" xfId="0" builtinId="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656896</xdr:colOff>
      <xdr:row>43</xdr:row>
      <xdr:rowOff>92668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7243379" cy="72309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350345</xdr:colOff>
      <xdr:row>23</xdr:row>
      <xdr:rowOff>108286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
          <a:ext cx="5322395" cy="3832560"/>
        </a:xfrm>
        <a:prstGeom prst="rect">
          <a:avLst/>
        </a:prstGeom>
      </xdr:spPr>
    </xdr:pic>
    <xdr:clientData/>
  </xdr:twoCellAnchor>
  <xdr:twoCellAnchor editAs="oneCell">
    <xdr:from>
      <xdr:col>0</xdr:col>
      <xdr:colOff>1</xdr:colOff>
      <xdr:row>23</xdr:row>
      <xdr:rowOff>52552</xdr:rowOff>
    </xdr:from>
    <xdr:to>
      <xdr:col>7</xdr:col>
      <xdr:colOff>348837</xdr:colOff>
      <xdr:row>51</xdr:row>
      <xdr:rowOff>157656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 y="3776827"/>
          <a:ext cx="6149561" cy="46405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485631" cy="8515569"/>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6485631" cy="8515569"/>
        </a:xfrm>
        <a:prstGeom prst="rect">
          <a:avLst/>
        </a:prstGeom>
      </xdr:spPr>
    </xdr:pic>
    <xdr:clientData/>
  </xdr:oneCellAnchor>
  <xdr:twoCellAnchor>
    <xdr:from>
      <xdr:col>14</xdr:col>
      <xdr:colOff>79003</xdr:colOff>
      <xdr:row>7</xdr:row>
      <xdr:rowOff>122796</xdr:rowOff>
    </xdr:from>
    <xdr:to>
      <xdr:col>14</xdr:col>
      <xdr:colOff>516759</xdr:colOff>
      <xdr:row>10</xdr:row>
      <xdr:rowOff>131379</xdr:rowOff>
    </xdr:to>
    <xdr:sp macro="" textlink="">
      <xdr:nvSpPr>
        <xdr:cNvPr id="3" name="Striped Right Arrow 2">
          <a:extLst>
            <a:ext uri="{FF2B5EF4-FFF2-40B4-BE49-F238E27FC236}">
              <a16:creationId xmlns:a16="http://schemas.microsoft.com/office/drawing/2014/main" id="{00000000-0008-0000-0400-000003000000}"/>
            </a:ext>
          </a:extLst>
        </xdr:cNvPr>
        <xdr:cNvSpPr/>
      </xdr:nvSpPr>
      <xdr:spPr>
        <a:xfrm>
          <a:off x="11680453" y="1522971"/>
          <a:ext cx="437756" cy="608658"/>
        </a:xfrm>
        <a:prstGeom prst="stripedRightArrow">
          <a:avLst/>
        </a:prstGeom>
        <a:ln/>
      </xdr:spPr>
      <xdr:style>
        <a:lnRef idx="1">
          <a:schemeClr val="accent1"/>
        </a:lnRef>
        <a:fillRef idx="3">
          <a:schemeClr val="accent1"/>
        </a:fillRef>
        <a:effectRef idx="2">
          <a:schemeClr val="accent1"/>
        </a:effectRef>
        <a:fontRef idx="minor">
          <a:schemeClr val="lt1"/>
        </a:fontRef>
      </xdr:style>
      <xdr:txBody>
        <a:bodyPr wrap="square"/>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35035</xdr:colOff>
      <xdr:row>8</xdr:row>
      <xdr:rowOff>59693</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5835760" cy="1355093"/>
        </a:xfrm>
        <a:prstGeom prst="rect">
          <a:avLst/>
        </a:prstGeom>
      </xdr:spPr>
    </xdr:pic>
    <xdr:clientData/>
  </xdr:twoCellAnchor>
  <xdr:twoCellAnchor editAs="oneCell">
    <xdr:from>
      <xdr:col>0</xdr:col>
      <xdr:colOff>0</xdr:colOff>
      <xdr:row>8</xdr:row>
      <xdr:rowOff>8760</xdr:rowOff>
    </xdr:from>
    <xdr:to>
      <xdr:col>7</xdr:col>
      <xdr:colOff>105104</xdr:colOff>
      <xdr:row>26</xdr:row>
      <xdr:rowOff>141651</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1304160"/>
          <a:ext cx="5905829" cy="3047541"/>
        </a:xfrm>
        <a:prstGeom prst="rect">
          <a:avLst/>
        </a:prstGeom>
      </xdr:spPr>
    </xdr:pic>
    <xdr:clientData/>
  </xdr:twoCellAnchor>
  <xdr:twoCellAnchor editAs="oneCell">
    <xdr:from>
      <xdr:col>0</xdr:col>
      <xdr:colOff>0</xdr:colOff>
      <xdr:row>26</xdr:row>
      <xdr:rowOff>140138</xdr:rowOff>
    </xdr:from>
    <xdr:to>
      <xdr:col>7</xdr:col>
      <xdr:colOff>140138</xdr:colOff>
      <xdr:row>44</xdr:row>
      <xdr:rowOff>122910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0" y="4350188"/>
          <a:ext cx="5940863" cy="28981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788611</xdr:colOff>
      <xdr:row>42</xdr:row>
      <xdr:rowOff>105104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4931986" cy="6905954"/>
        </a:xfrm>
        <a:prstGeom prst="rect">
          <a:avLst/>
        </a:prstGeom>
      </xdr:spPr>
    </xdr:pic>
    <xdr:clientData/>
  </xdr:twoCellAnchor>
  <xdr:twoCellAnchor editAs="oneCell">
    <xdr:from>
      <xdr:col>0</xdr:col>
      <xdr:colOff>1</xdr:colOff>
      <xdr:row>42</xdr:row>
      <xdr:rowOff>113862</xdr:rowOff>
    </xdr:from>
    <xdr:to>
      <xdr:col>5</xdr:col>
      <xdr:colOff>709449</xdr:colOff>
      <xdr:row>68</xdr:row>
      <xdr:rowOff>1811</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 y="6914712"/>
          <a:ext cx="4852823" cy="40979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538989</xdr:colOff>
      <xdr:row>41</xdr:row>
      <xdr:rowOff>70069</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5511039" cy="6710527"/>
        </a:xfrm>
        <a:prstGeom prst="rect">
          <a:avLst/>
        </a:prstGeom>
      </xdr:spPr>
    </xdr:pic>
    <xdr:clientData/>
  </xdr:twoCellAnchor>
  <xdr:twoCellAnchor editAs="oneCell">
    <xdr:from>
      <xdr:col>0</xdr:col>
      <xdr:colOff>0</xdr:colOff>
      <xdr:row>41</xdr:row>
      <xdr:rowOff>17517</xdr:rowOff>
    </xdr:from>
    <xdr:to>
      <xdr:col>6</xdr:col>
      <xdr:colOff>823310</xdr:colOff>
      <xdr:row>57</xdr:row>
      <xdr:rowOff>26418</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0" y="6675492"/>
          <a:ext cx="5795360" cy="25997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242539</xdr:colOff>
      <xdr:row>49</xdr:row>
      <xdr:rowOff>26275</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 y="0"/>
          <a:ext cx="5214588" cy="7962133"/>
        </a:xfrm>
        <a:prstGeom prst="rect">
          <a:avLst/>
        </a:prstGeom>
      </xdr:spPr>
    </xdr:pic>
    <xdr:clientData/>
  </xdr:twoCellAnchor>
  <xdr:twoCellAnchor editAs="oneCell">
    <xdr:from>
      <xdr:col>0</xdr:col>
      <xdr:colOff>0</xdr:colOff>
      <xdr:row>49</xdr:row>
      <xdr:rowOff>8752</xdr:rowOff>
    </xdr:from>
    <xdr:to>
      <xdr:col>6</xdr:col>
      <xdr:colOff>124655</xdr:colOff>
      <xdr:row>78</xdr:row>
      <xdr:rowOff>70069</xdr:rowOff>
    </xdr:to>
    <xdr:pic>
      <xdr:nvPicPr>
        <xdr:cNvPr id="3" name="Picture 4">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0" y="7962127"/>
          <a:ext cx="5096705" cy="4757142"/>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4:A28"/>
  <sheetViews>
    <sheetView zoomScale="145" zoomScaleNormal="145" zoomScalePageLayoutView="145" workbookViewId="0">
      <selection activeCell="D37" sqref="D37"/>
    </sheetView>
  </sheetViews>
  <sheetFormatPr baseColWidth="10" defaultColWidth="10.83203125" defaultRowHeight="13" x14ac:dyDescent="0.15"/>
  <cols>
    <col min="1" max="16384" width="10.83203125" style="1"/>
  </cols>
  <sheetData>
    <row r="24" ht="13" customHeight="1" x14ac:dyDescent="0.15"/>
    <row r="28" ht="12" customHeight="1" x14ac:dyDescent="0.15"/>
  </sheetData>
  <pageMargins left="0.75" right="0.75" top="1" bottom="1" header="0.5" footer="0.5"/>
  <pageSetup paperSize="9"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2"/>
  <sheetViews>
    <sheetView zoomScale="145" zoomScaleNormal="145" zoomScalePageLayoutView="145" workbookViewId="0">
      <selection activeCell="K28" sqref="K28"/>
    </sheetView>
  </sheetViews>
  <sheetFormatPr baseColWidth="10" defaultColWidth="10.83203125" defaultRowHeight="13" x14ac:dyDescent="0.15"/>
  <cols>
    <col min="1" max="16384" width="10.83203125" style="1"/>
  </cols>
  <sheetData>
    <row r="32" ht="13" customHeight="1" x14ac:dyDescent="0.15"/>
  </sheetData>
  <pageMargins left="0.75" right="0.75" top="1" bottom="1" header="0.5" footer="0.5"/>
  <pageSetup paperSize="9" orientation="portrait"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J3:T70"/>
  <sheetViews>
    <sheetView topLeftCell="F34" zoomScale="145" zoomScaleNormal="145" zoomScalePageLayoutView="145" workbookViewId="0">
      <selection activeCell="J48" sqref="J48"/>
    </sheetView>
  </sheetViews>
  <sheetFormatPr baseColWidth="10" defaultColWidth="10.83203125" defaultRowHeight="13" x14ac:dyDescent="0.15"/>
  <cols>
    <col min="1" max="9" width="10.83203125" style="1"/>
    <col min="10" max="10" width="14" style="1" bestFit="1" customWidth="1"/>
    <col min="11" max="15" width="10.83203125" style="1"/>
    <col min="16" max="16" width="16" style="1" bestFit="1" customWidth="1"/>
    <col min="17" max="16384" width="10.83203125" style="1"/>
  </cols>
  <sheetData>
    <row r="3" spans="10:20" x14ac:dyDescent="0.15">
      <c r="K3" s="2" t="s">
        <v>2</v>
      </c>
      <c r="L3" s="2" t="s">
        <v>4</v>
      </c>
      <c r="M3" s="2" t="s">
        <v>18</v>
      </c>
      <c r="Q3" s="2" t="s">
        <v>2</v>
      </c>
      <c r="R3" s="2" t="s">
        <v>4</v>
      </c>
      <c r="S3" s="2"/>
    </row>
    <row r="4" spans="10:20" x14ac:dyDescent="0.15">
      <c r="J4" s="1" t="s">
        <v>1</v>
      </c>
      <c r="K4" s="3">
        <v>30000</v>
      </c>
      <c r="L4" s="3">
        <v>25000</v>
      </c>
      <c r="P4" s="1" t="s">
        <v>1</v>
      </c>
      <c r="Q4" s="3"/>
      <c r="R4" s="3"/>
    </row>
    <row r="6" spans="10:20" x14ac:dyDescent="0.15">
      <c r="J6" s="1" t="s">
        <v>17</v>
      </c>
      <c r="P6" s="1" t="s">
        <v>17</v>
      </c>
    </row>
    <row r="7" spans="10:20" x14ac:dyDescent="0.15">
      <c r="J7" s="7" t="s">
        <v>0</v>
      </c>
      <c r="K7" s="1">
        <v>6000</v>
      </c>
      <c r="L7" s="1">
        <v>5400</v>
      </c>
      <c r="M7" s="1">
        <f>+L7-K7</f>
        <v>-600</v>
      </c>
      <c r="N7" s="4" t="str">
        <f>IF(M7&gt;0,"D",IF(M7=0,"-","F"))</f>
        <v>F</v>
      </c>
      <c r="P7" s="7" t="s">
        <v>0</v>
      </c>
      <c r="Q7" s="1">
        <f>K7/K4</f>
        <v>0.2</v>
      </c>
      <c r="R7" s="1">
        <f>L7/L4</f>
        <v>0.216</v>
      </c>
      <c r="T7" s="4"/>
    </row>
    <row r="8" spans="10:20" x14ac:dyDescent="0.15">
      <c r="J8" s="7" t="s">
        <v>12</v>
      </c>
      <c r="K8" s="1">
        <v>15000</v>
      </c>
      <c r="L8" s="1">
        <v>14000</v>
      </c>
      <c r="M8" s="1">
        <f>+L8-K8</f>
        <v>-1000</v>
      </c>
      <c r="N8" s="4" t="str">
        <f>IF(M8&gt;0,"D",IF(M8=0,"-","F"))</f>
        <v>F</v>
      </c>
      <c r="P8" s="7" t="s">
        <v>12</v>
      </c>
      <c r="Q8" s="1">
        <f>K8/K4</f>
        <v>0.5</v>
      </c>
      <c r="R8" s="1">
        <f>L8/L4</f>
        <v>0.56000000000000005</v>
      </c>
      <c r="T8" s="4"/>
    </row>
    <row r="9" spans="10:20" x14ac:dyDescent="0.15">
      <c r="J9" s="7" t="s">
        <v>11</v>
      </c>
      <c r="K9" s="1">
        <v>52500</v>
      </c>
      <c r="L9" s="1">
        <v>47000</v>
      </c>
      <c r="M9" s="1">
        <f>+L9-K9</f>
        <v>-5500</v>
      </c>
      <c r="N9" s="4" t="str">
        <f>IF(M9&gt;0,"D",IF(M9=0,"-","F"))</f>
        <v>F</v>
      </c>
      <c r="P9" s="7" t="s">
        <v>11</v>
      </c>
      <c r="Q9" s="1">
        <f>K9/K4</f>
        <v>1.75</v>
      </c>
      <c r="R9" s="1">
        <f>L9/L4</f>
        <v>1.88</v>
      </c>
      <c r="T9" s="4"/>
    </row>
    <row r="11" spans="10:20" x14ac:dyDescent="0.15">
      <c r="J11" s="1" t="s">
        <v>16</v>
      </c>
      <c r="P11" s="1" t="s">
        <v>16</v>
      </c>
    </row>
    <row r="12" spans="10:20" x14ac:dyDescent="0.15">
      <c r="J12" s="7" t="s">
        <v>10</v>
      </c>
      <c r="K12" s="1">
        <v>60000</v>
      </c>
      <c r="L12" s="1">
        <v>61900</v>
      </c>
      <c r="M12" s="1">
        <f>+L12-K12</f>
        <v>1900</v>
      </c>
      <c r="N12" s="4" t="str">
        <f>IF(M12&gt;0,"D",IF(M12=0,"-","F"))</f>
        <v>D</v>
      </c>
      <c r="P12" s="7" t="s">
        <v>10</v>
      </c>
      <c r="Q12" s="1">
        <v>60000</v>
      </c>
      <c r="R12" s="1">
        <v>61900</v>
      </c>
      <c r="T12" s="4"/>
    </row>
    <row r="13" spans="10:20" x14ac:dyDescent="0.15">
      <c r="J13" s="7" t="s">
        <v>9</v>
      </c>
      <c r="K13" s="1">
        <v>90000</v>
      </c>
      <c r="L13" s="1">
        <v>90000</v>
      </c>
      <c r="M13" s="1">
        <f>+L13-K13</f>
        <v>0</v>
      </c>
      <c r="N13" s="4" t="str">
        <f>IF(M13&gt;0,"D",IF(M13=0,"-","F"))</f>
        <v>-</v>
      </c>
      <c r="P13" s="7" t="s">
        <v>9</v>
      </c>
      <c r="Q13" s="1">
        <v>90000</v>
      </c>
      <c r="R13" s="1">
        <v>90000</v>
      </c>
      <c r="T13" s="4"/>
    </row>
    <row r="15" spans="10:20" x14ac:dyDescent="0.15">
      <c r="J15" s="1" t="s">
        <v>15</v>
      </c>
      <c r="K15" s="1">
        <f>SUM(K7:K13)</f>
        <v>223500</v>
      </c>
      <c r="L15" s="1">
        <f>SUM(L7:L13)</f>
        <v>218300</v>
      </c>
      <c r="M15" s="1">
        <f>+L15-K15</f>
        <v>-5200</v>
      </c>
      <c r="N15" s="4" t="str">
        <f>IF(M15&gt;0,"D",IF(M15=0,"-","F"))</f>
        <v>F</v>
      </c>
      <c r="T15" s="4"/>
    </row>
    <row r="19" spans="10:14" x14ac:dyDescent="0.15">
      <c r="J19" s="8" t="s">
        <v>14</v>
      </c>
      <c r="K19" s="8"/>
      <c r="L19" s="8"/>
      <c r="M19" s="8"/>
      <c r="N19" s="8"/>
    </row>
    <row r="20" spans="10:14" x14ac:dyDescent="0.15">
      <c r="J20" s="8"/>
      <c r="K20" s="8"/>
      <c r="L20" s="8"/>
      <c r="M20" s="8"/>
      <c r="N20" s="8"/>
    </row>
    <row r="21" spans="10:14" x14ac:dyDescent="0.15">
      <c r="J21" s="8"/>
      <c r="K21" s="8"/>
      <c r="L21" s="8"/>
      <c r="M21" s="8"/>
      <c r="N21" s="8"/>
    </row>
    <row r="22" spans="10:14" x14ac:dyDescent="0.15">
      <c r="J22" s="8"/>
      <c r="K22" s="8"/>
      <c r="L22" s="8"/>
      <c r="M22" s="8"/>
      <c r="N22" s="8"/>
    </row>
    <row r="23" spans="10:14" x14ac:dyDescent="0.15">
      <c r="J23" s="8"/>
      <c r="K23" s="8"/>
      <c r="L23" s="8"/>
      <c r="M23" s="8"/>
      <c r="N23" s="8"/>
    </row>
    <row r="24" spans="10:14" x14ac:dyDescent="0.15">
      <c r="J24" s="8"/>
      <c r="K24" s="8"/>
      <c r="L24" s="8"/>
      <c r="M24" s="8"/>
      <c r="N24" s="8"/>
    </row>
    <row r="25" spans="10:14" x14ac:dyDescent="0.15">
      <c r="J25" s="8"/>
      <c r="K25" s="8"/>
      <c r="L25" s="8"/>
      <c r="M25" s="8"/>
      <c r="N25" s="8"/>
    </row>
    <row r="26" spans="10:14" x14ac:dyDescent="0.15">
      <c r="J26" s="8"/>
      <c r="K26" s="8"/>
      <c r="L26" s="8"/>
      <c r="M26" s="8"/>
      <c r="N26" s="8"/>
    </row>
    <row r="27" spans="10:14" x14ac:dyDescent="0.15">
      <c r="J27" s="8"/>
      <c r="K27" s="8"/>
      <c r="L27" s="8"/>
      <c r="M27" s="8"/>
      <c r="N27" s="8"/>
    </row>
    <row r="28" spans="10:14" x14ac:dyDescent="0.15">
      <c r="J28" s="8"/>
      <c r="K28" s="8"/>
      <c r="L28" s="8"/>
      <c r="M28" s="8"/>
      <c r="N28" s="8"/>
    </row>
    <row r="29" spans="10:14" x14ac:dyDescent="0.15">
      <c r="J29" s="8"/>
      <c r="K29" s="8"/>
      <c r="L29" s="8"/>
      <c r="M29" s="8"/>
      <c r="N29" s="8"/>
    </row>
    <row r="30" spans="10:14" x14ac:dyDescent="0.15">
      <c r="J30" s="8"/>
      <c r="K30" s="8"/>
      <c r="L30" s="8"/>
      <c r="M30" s="8"/>
      <c r="N30" s="8"/>
    </row>
    <row r="33" spans="10:14" x14ac:dyDescent="0.15">
      <c r="J33" s="8" t="s">
        <v>13</v>
      </c>
      <c r="K33" s="8"/>
      <c r="L33" s="8"/>
      <c r="M33" s="8"/>
      <c r="N33" s="8"/>
    </row>
    <row r="34" spans="10:14" x14ac:dyDescent="0.15">
      <c r="J34" s="8"/>
      <c r="K34" s="8"/>
      <c r="L34" s="8"/>
      <c r="M34" s="8"/>
      <c r="N34" s="8"/>
    </row>
    <row r="35" spans="10:14" x14ac:dyDescent="0.15">
      <c r="J35" s="8"/>
      <c r="K35" s="8"/>
      <c r="L35" s="8"/>
      <c r="M35" s="8"/>
      <c r="N35" s="8"/>
    </row>
    <row r="36" spans="10:14" x14ac:dyDescent="0.15">
      <c r="J36" s="8"/>
      <c r="K36" s="8"/>
      <c r="L36" s="8"/>
      <c r="M36" s="8"/>
      <c r="N36" s="8"/>
    </row>
    <row r="37" spans="10:14" x14ac:dyDescent="0.15">
      <c r="J37" s="8"/>
      <c r="K37" s="8"/>
      <c r="L37" s="8"/>
      <c r="M37" s="8"/>
      <c r="N37" s="8"/>
    </row>
    <row r="38" spans="10:14" x14ac:dyDescent="0.15">
      <c r="J38" s="8"/>
      <c r="K38" s="8"/>
      <c r="L38" s="8"/>
      <c r="M38" s="8"/>
      <c r="N38" s="8"/>
    </row>
    <row r="39" spans="10:14" x14ac:dyDescent="0.15">
      <c r="J39" s="8"/>
      <c r="K39" s="8"/>
      <c r="L39" s="8"/>
      <c r="M39" s="8"/>
      <c r="N39" s="8"/>
    </row>
    <row r="40" spans="10:14" x14ac:dyDescent="0.15">
      <c r="J40" s="8"/>
      <c r="K40" s="8"/>
      <c r="L40" s="8"/>
      <c r="M40" s="8"/>
      <c r="N40" s="8"/>
    </row>
    <row r="41" spans="10:14" x14ac:dyDescent="0.15">
      <c r="J41" s="8"/>
      <c r="K41" s="8"/>
      <c r="L41" s="8"/>
      <c r="M41" s="8"/>
      <c r="N41" s="8"/>
    </row>
    <row r="42" spans="10:14" x14ac:dyDescent="0.15">
      <c r="J42" s="8"/>
      <c r="K42" s="8"/>
      <c r="L42" s="8"/>
      <c r="M42" s="8"/>
      <c r="N42" s="8"/>
    </row>
    <row r="43" spans="10:14" x14ac:dyDescent="0.15">
      <c r="J43" s="8"/>
      <c r="K43" s="8"/>
      <c r="L43" s="8"/>
      <c r="M43" s="8"/>
      <c r="N43" s="8"/>
    </row>
    <row r="44" spans="10:14" x14ac:dyDescent="0.15">
      <c r="J44" s="8"/>
      <c r="K44" s="8"/>
      <c r="L44" s="8"/>
      <c r="M44" s="8"/>
      <c r="N44" s="8"/>
    </row>
    <row r="49" spans="10:17" x14ac:dyDescent="0.15">
      <c r="K49" s="2" t="s">
        <v>2</v>
      </c>
      <c r="L49" s="2"/>
      <c r="M49" s="2"/>
      <c r="N49" s="2" t="s">
        <v>3</v>
      </c>
      <c r="O49" s="2"/>
      <c r="P49" s="2"/>
      <c r="Q49" s="2" t="s">
        <v>4</v>
      </c>
    </row>
    <row r="50" spans="10:17" x14ac:dyDescent="0.15">
      <c r="J50" s="1" t="s">
        <v>5</v>
      </c>
      <c r="K50" s="4"/>
      <c r="L50" s="5"/>
      <c r="M50" s="5"/>
      <c r="N50" s="4"/>
      <c r="O50" s="5"/>
      <c r="P50" s="5"/>
      <c r="Q50" s="4"/>
    </row>
    <row r="51" spans="10:17" x14ac:dyDescent="0.15">
      <c r="J51" s="7" t="s">
        <v>0</v>
      </c>
      <c r="K51" s="4">
        <f>Q7*Q4</f>
        <v>0</v>
      </c>
      <c r="L51" s="5">
        <f t="shared" ref="L51:L56" si="0">N51-K51</f>
        <v>0</v>
      </c>
      <c r="M51" s="4" t="str">
        <f t="shared" ref="M51:M56" si="1">IF(L51&gt;0,"D",IF(L51=0,"-","F"))</f>
        <v>-</v>
      </c>
      <c r="N51" s="4">
        <f>Q7*R4</f>
        <v>0</v>
      </c>
      <c r="O51" s="5">
        <f t="shared" ref="O51:O56" si="2">Q51-N51</f>
        <v>5400</v>
      </c>
      <c r="P51" s="4" t="str">
        <f t="shared" ref="P51:P56" si="3">IF(O51&gt;0,"D",IF(O51=0,"-","F"))</f>
        <v>D</v>
      </c>
      <c r="Q51" s="4">
        <f>L7</f>
        <v>5400</v>
      </c>
    </row>
    <row r="52" spans="10:17" x14ac:dyDescent="0.15">
      <c r="J52" s="7" t="s">
        <v>12</v>
      </c>
      <c r="K52" s="4">
        <f>Q8*Q4</f>
        <v>0</v>
      </c>
      <c r="L52" s="5">
        <f t="shared" si="0"/>
        <v>0</v>
      </c>
      <c r="M52" s="4" t="str">
        <f t="shared" si="1"/>
        <v>-</v>
      </c>
      <c r="N52" s="4">
        <f>Q8*R4</f>
        <v>0</v>
      </c>
      <c r="O52" s="5">
        <f t="shared" si="2"/>
        <v>14000</v>
      </c>
      <c r="P52" s="4" t="str">
        <f t="shared" si="3"/>
        <v>D</v>
      </c>
      <c r="Q52" s="4">
        <f>L8</f>
        <v>14000</v>
      </c>
    </row>
    <row r="53" spans="10:17" x14ac:dyDescent="0.15">
      <c r="J53" s="7" t="s">
        <v>11</v>
      </c>
      <c r="K53" s="4">
        <f>Q9*Q4</f>
        <v>0</v>
      </c>
      <c r="L53" s="5">
        <f t="shared" si="0"/>
        <v>0</v>
      </c>
      <c r="M53" s="4" t="str">
        <f t="shared" si="1"/>
        <v>-</v>
      </c>
      <c r="N53" s="4">
        <f>Q9*R4</f>
        <v>0</v>
      </c>
      <c r="O53" s="5">
        <f t="shared" si="2"/>
        <v>47000</v>
      </c>
      <c r="P53" s="4" t="str">
        <f t="shared" si="3"/>
        <v>D</v>
      </c>
      <c r="Q53" s="4">
        <f>L9</f>
        <v>47000</v>
      </c>
    </row>
    <row r="54" spans="10:17" x14ac:dyDescent="0.15">
      <c r="J54" s="7" t="s">
        <v>10</v>
      </c>
      <c r="K54" s="4">
        <f>K12</f>
        <v>60000</v>
      </c>
      <c r="L54" s="5">
        <f t="shared" si="0"/>
        <v>0</v>
      </c>
      <c r="M54" s="4" t="str">
        <f t="shared" si="1"/>
        <v>-</v>
      </c>
      <c r="N54" s="4">
        <f>K12</f>
        <v>60000</v>
      </c>
      <c r="O54" s="5">
        <f t="shared" si="2"/>
        <v>1900</v>
      </c>
      <c r="P54" s="4" t="str">
        <f t="shared" si="3"/>
        <v>D</v>
      </c>
      <c r="Q54" s="4">
        <f>L12</f>
        <v>61900</v>
      </c>
    </row>
    <row r="55" spans="10:17" x14ac:dyDescent="0.15">
      <c r="J55" s="7" t="s">
        <v>9</v>
      </c>
      <c r="K55" s="4">
        <f>K13</f>
        <v>90000</v>
      </c>
      <c r="L55" s="5">
        <f t="shared" si="0"/>
        <v>0</v>
      </c>
      <c r="M55" s="4" t="str">
        <f t="shared" si="1"/>
        <v>-</v>
      </c>
      <c r="N55" s="4">
        <f>K13</f>
        <v>90000</v>
      </c>
      <c r="O55" s="5">
        <f t="shared" si="2"/>
        <v>0</v>
      </c>
      <c r="P55" s="4" t="str">
        <f t="shared" si="3"/>
        <v>-</v>
      </c>
      <c r="Q55" s="4">
        <f>L13</f>
        <v>90000</v>
      </c>
    </row>
    <row r="56" spans="10:17" x14ac:dyDescent="0.15">
      <c r="J56" s="6" t="s">
        <v>6</v>
      </c>
      <c r="K56" s="2">
        <f>SUM(K51:K55)</f>
        <v>150000</v>
      </c>
      <c r="L56" s="2">
        <f t="shared" si="0"/>
        <v>0</v>
      </c>
      <c r="M56" s="2" t="str">
        <f t="shared" si="1"/>
        <v>-</v>
      </c>
      <c r="N56" s="2">
        <f>SUM(N51:N55)</f>
        <v>150000</v>
      </c>
      <c r="O56" s="2">
        <f t="shared" si="2"/>
        <v>68300</v>
      </c>
      <c r="P56" s="2" t="str">
        <f t="shared" si="3"/>
        <v>D</v>
      </c>
      <c r="Q56" s="2">
        <f>SUM(Q51:Q55)</f>
        <v>218300</v>
      </c>
    </row>
    <row r="59" spans="10:17" x14ac:dyDescent="0.15">
      <c r="J59" s="8" t="s">
        <v>8</v>
      </c>
      <c r="K59" s="8"/>
      <c r="L59" s="8"/>
      <c r="M59" s="8"/>
      <c r="N59" s="8"/>
    </row>
    <row r="60" spans="10:17" x14ac:dyDescent="0.15">
      <c r="J60" s="8" t="s">
        <v>7</v>
      </c>
      <c r="K60" s="8"/>
      <c r="L60" s="8"/>
      <c r="M60" s="8"/>
      <c r="N60" s="8"/>
    </row>
    <row r="61" spans="10:17" x14ac:dyDescent="0.15">
      <c r="J61" s="8"/>
      <c r="K61" s="8"/>
      <c r="L61" s="8"/>
      <c r="M61" s="8"/>
      <c r="N61" s="8"/>
    </row>
    <row r="62" spans="10:17" x14ac:dyDescent="0.15">
      <c r="J62" s="8"/>
      <c r="K62" s="8"/>
      <c r="L62" s="8"/>
      <c r="M62" s="8"/>
      <c r="N62" s="8"/>
    </row>
    <row r="63" spans="10:17" x14ac:dyDescent="0.15">
      <c r="J63" s="8"/>
      <c r="K63" s="8"/>
      <c r="L63" s="8"/>
      <c r="M63" s="8"/>
      <c r="N63" s="8"/>
    </row>
    <row r="64" spans="10:17" x14ac:dyDescent="0.15">
      <c r="J64" s="8"/>
      <c r="K64" s="8"/>
      <c r="L64" s="8"/>
      <c r="M64" s="8"/>
      <c r="N64" s="8"/>
    </row>
    <row r="65" spans="10:14" x14ac:dyDescent="0.15">
      <c r="J65" s="8"/>
      <c r="K65" s="8"/>
      <c r="L65" s="8"/>
      <c r="M65" s="8"/>
      <c r="N65" s="8"/>
    </row>
    <row r="66" spans="10:14" x14ac:dyDescent="0.15">
      <c r="J66" s="8"/>
      <c r="K66" s="8"/>
      <c r="L66" s="8"/>
      <c r="M66" s="8"/>
      <c r="N66" s="8"/>
    </row>
    <row r="67" spans="10:14" x14ac:dyDescent="0.15">
      <c r="J67" s="8"/>
      <c r="K67" s="8"/>
      <c r="L67" s="8"/>
      <c r="M67" s="8"/>
      <c r="N67" s="8"/>
    </row>
    <row r="68" spans="10:14" x14ac:dyDescent="0.15">
      <c r="J68" s="8"/>
      <c r="K68" s="8"/>
      <c r="L68" s="8"/>
      <c r="M68" s="8"/>
      <c r="N68" s="8"/>
    </row>
    <row r="69" spans="10:14" x14ac:dyDescent="0.15">
      <c r="J69" s="8"/>
      <c r="K69" s="8"/>
      <c r="L69" s="8"/>
      <c r="M69" s="8"/>
      <c r="N69" s="8"/>
    </row>
    <row r="70" spans="10:14" x14ac:dyDescent="0.15">
      <c r="J70" s="8"/>
      <c r="K70" s="8"/>
      <c r="L70" s="8"/>
      <c r="M70" s="8"/>
      <c r="N70" s="8"/>
    </row>
  </sheetData>
  <mergeCells count="3">
    <mergeCell ref="J19:N30"/>
    <mergeCell ref="J33:N44"/>
    <mergeCell ref="J59:N70"/>
  </mergeCells>
  <pageMargins left="0.75" right="0.75" top="1" bottom="1" header="0.5" footer="0.5"/>
  <pageSetup paperSize="9" orientation="portrait" horizontalDpi="4294967292" verticalDpi="429496729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8:A48"/>
  <sheetViews>
    <sheetView topLeftCell="A19" zoomScale="145" zoomScaleNormal="145" zoomScalePageLayoutView="145" workbookViewId="0">
      <selection activeCell="I31" sqref="I1:W1048576"/>
    </sheetView>
  </sheetViews>
  <sheetFormatPr baseColWidth="10" defaultColWidth="10.83203125" defaultRowHeight="13" x14ac:dyDescent="0.15"/>
  <cols>
    <col min="1" max="16384" width="10.83203125" style="1"/>
  </cols>
  <sheetData>
    <row r="18" ht="13" customHeight="1" x14ac:dyDescent="0.15"/>
    <row r="48" ht="13" customHeight="1" x14ac:dyDescent="0.15"/>
  </sheetData>
  <pageMargins left="0.75" right="0.75" top="1" bottom="1" header="0.5" footer="0.5"/>
  <pageSetup paperSize="9"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8"/>
  <sheetViews>
    <sheetView zoomScale="145" zoomScaleNormal="145" zoomScalePageLayoutView="145" workbookViewId="0">
      <selection activeCell="H1" sqref="H1:Q1048576"/>
    </sheetView>
  </sheetViews>
  <sheetFormatPr baseColWidth="10" defaultColWidth="10.83203125" defaultRowHeight="13" x14ac:dyDescent="0.15"/>
  <cols>
    <col min="1" max="16384" width="10.83203125" style="1"/>
  </cols>
  <sheetData>
    <row r="18" ht="13" customHeight="1" x14ac:dyDescent="0.15"/>
  </sheetData>
  <pageMargins left="0.75" right="0.75" top="1" bottom="1" header="0.5" footer="0.5"/>
  <pageSetup paperSize="9" orientation="portrait" horizontalDpi="4294967292" verticalDpi="429496729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6"/>
  <sheetViews>
    <sheetView topLeftCell="A6" zoomScale="145" zoomScaleNormal="145" zoomScalePageLayoutView="145" workbookViewId="0">
      <selection activeCell="I6" sqref="I1:W1048576"/>
    </sheetView>
  </sheetViews>
  <sheetFormatPr baseColWidth="10" defaultColWidth="10.83203125" defaultRowHeight="13" x14ac:dyDescent="0.15"/>
  <cols>
    <col min="1" max="16384" width="10.83203125" style="1"/>
  </cols>
  <sheetData>
    <row r="36" ht="13" customHeight="1" x14ac:dyDescent="0.15"/>
  </sheetData>
  <pageMargins left="0.75" right="0.75" top="1" bottom="1" header="0.5" footer="0.5"/>
  <pageSetup paperSize="9" orientation="portrait"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43"/>
  <sheetViews>
    <sheetView tabSelected="1" zoomScale="145" zoomScaleNormal="145" zoomScalePageLayoutView="145" workbookViewId="0">
      <selection activeCell="I32" sqref="I32"/>
    </sheetView>
  </sheetViews>
  <sheetFormatPr baseColWidth="10" defaultColWidth="10.83203125" defaultRowHeight="13" x14ac:dyDescent="0.15"/>
  <cols>
    <col min="1" max="16384" width="10.83203125" style="1"/>
  </cols>
  <sheetData>
    <row r="43" ht="13" customHeight="1" x14ac:dyDescent="0.15"/>
  </sheetData>
  <pageMargins left="0.75" right="0.75" top="1" bottom="1" header="0.5" footer="0.5"/>
  <pageSetup paperSize="9"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Planilhas</vt:lpstr>
      </vt:variant>
      <vt:variant>
        <vt:i4>7</vt:i4>
      </vt:variant>
    </vt:vector>
  </HeadingPairs>
  <TitlesOfParts>
    <vt:vector size="7" baseType="lpstr">
      <vt:lpstr>9,20</vt:lpstr>
      <vt:lpstr>9,21</vt:lpstr>
      <vt:lpstr>9,23</vt:lpstr>
      <vt:lpstr>9,25</vt:lpstr>
      <vt:lpstr>9.26</vt:lpstr>
      <vt:lpstr>9,27</vt:lpstr>
      <vt:lpstr>9,28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Eugenio Jose Silva Bitti</dc:creator>
  <cp:lastModifiedBy>Eugenio Jose Silva Bitti</cp:lastModifiedBy>
  <dcterms:created xsi:type="dcterms:W3CDTF">2017-04-07T18:54:02Z</dcterms:created>
  <dcterms:modified xsi:type="dcterms:W3CDTF">2018-04-27T15:03:59Z</dcterms:modified>
</cp:coreProperties>
</file>