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840"/>
  </bookViews>
  <sheets>
    <sheet name="Respostas" sheetId="1" r:id="rId1"/>
  </sheets>
  <calcPr calcId="152511"/>
</workbook>
</file>

<file path=xl/calcChain.xml><?xml version="1.0" encoding="utf-8"?>
<calcChain xmlns="http://schemas.openxmlformats.org/spreadsheetml/2006/main">
  <c r="K28" i="1" l="1"/>
  <c r="B16" i="1" l="1"/>
  <c r="B15" i="1"/>
  <c r="B14" i="1"/>
  <c r="B12" i="1"/>
  <c r="B10" i="1"/>
  <c r="B11" i="1" s="1"/>
  <c r="B6" i="1"/>
  <c r="A6" i="1"/>
  <c r="K27" i="1"/>
  <c r="K26" i="1"/>
  <c r="K24" i="1"/>
  <c r="O19" i="1"/>
  <c r="O16" i="1"/>
  <c r="O13" i="1"/>
  <c r="O12" i="1"/>
  <c r="O3" i="1"/>
  <c r="O4" i="1"/>
  <c r="O5" i="1"/>
  <c r="O6" i="1"/>
  <c r="O7" i="1"/>
  <c r="O8" i="1"/>
  <c r="O9" i="1"/>
  <c r="O10" i="1"/>
  <c r="O2" i="1"/>
  <c r="J18" i="1"/>
  <c r="J21" i="1"/>
  <c r="J15" i="1"/>
  <c r="I15" i="1"/>
  <c r="J13" i="1"/>
  <c r="J14" i="1"/>
  <c r="I14" i="1"/>
  <c r="I13" i="1"/>
</calcChain>
</file>

<file path=xl/sharedStrings.xml><?xml version="1.0" encoding="utf-8"?>
<sst xmlns="http://schemas.openxmlformats.org/spreadsheetml/2006/main" count="52" uniqueCount="42">
  <si>
    <t>Normal</t>
  </si>
  <si>
    <t>Especialista</t>
  </si>
  <si>
    <t>C.C</t>
  </si>
  <si>
    <t>S.E.</t>
  </si>
  <si>
    <t>E.G.</t>
  </si>
  <si>
    <t>B.L.</t>
  </si>
  <si>
    <t>C.M.</t>
  </si>
  <si>
    <t>C.N.</t>
  </si>
  <si>
    <t>G.N.</t>
  </si>
  <si>
    <t>R.M.</t>
  </si>
  <si>
    <t>P.V.</t>
  </si>
  <si>
    <t>Marca A</t>
  </si>
  <si>
    <t>Marca B</t>
  </si>
  <si>
    <t>Ponta de Corredor</t>
  </si>
  <si>
    <t>Média</t>
  </si>
  <si>
    <t>desvPAd</t>
  </si>
  <si>
    <t>n</t>
  </si>
  <si>
    <t>t</t>
  </si>
  <si>
    <t>gl</t>
  </si>
  <si>
    <t>t_crítico</t>
  </si>
  <si>
    <t>alfa</t>
  </si>
  <si>
    <t>valor-P</t>
  </si>
  <si>
    <t>d</t>
  </si>
  <si>
    <t>d-</t>
  </si>
  <si>
    <t>s_d</t>
  </si>
  <si>
    <t>t_teste</t>
  </si>
  <si>
    <t>Estatísticas</t>
  </si>
  <si>
    <t>Teste t</t>
  </si>
  <si>
    <t>Teste F</t>
  </si>
  <si>
    <t>F_teste</t>
  </si>
  <si>
    <t>F_crítico</t>
  </si>
  <si>
    <t>gl_num</t>
  </si>
  <si>
    <t>gl_den</t>
  </si>
  <si>
    <t>Beachcomber</t>
  </si>
  <si>
    <t>Windsurfer</t>
  </si>
  <si>
    <t>x</t>
  </si>
  <si>
    <t xml:space="preserve"> p^</t>
  </si>
  <si>
    <t>p-</t>
  </si>
  <si>
    <t>q-</t>
  </si>
  <si>
    <t>Teste proporções</t>
  </si>
  <si>
    <t>z_teste</t>
  </si>
  <si>
    <t>z_crítico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</si>
</sst>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1" xfId="0" applyNumberFormat="1" applyBorder="1"/>
    <xf numFmtId="0" fontId="0" fillId="0" borderId="8" xfId="0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5" xfId="0" applyNumberFormat="1" applyBorder="1"/>
    <xf numFmtId="164" fontId="0" fillId="0" borderId="6" xfId="0" applyNumberFormat="1" applyBorder="1"/>
    <xf numFmtId="165" fontId="0" fillId="0" borderId="6" xfId="0" applyNumberFormat="1" applyBorder="1"/>
    <xf numFmtId="165" fontId="0" fillId="0" borderId="6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Fill="1" applyBorder="1"/>
    <xf numFmtId="0" fontId="0" fillId="0" borderId="4" xfId="0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533401</xdr:colOff>
      <xdr:row>9</xdr:row>
      <xdr:rowOff>34721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3343276" cy="17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180975</xdr:colOff>
      <xdr:row>43</xdr:row>
      <xdr:rowOff>28575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0"/>
          <a:ext cx="4448175" cy="829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/>
  </sheetViews>
  <sheetFormatPr defaultRowHeight="15" x14ac:dyDescent="0.25"/>
  <cols>
    <col min="1" max="1" width="13.140625" bestFit="1" customWidth="1"/>
    <col min="2" max="2" width="11.5703125" bestFit="1" customWidth="1"/>
    <col min="3" max="6" width="11" customWidth="1"/>
    <col min="9" max="9" width="9.5703125" bestFit="1" customWidth="1"/>
    <col min="10" max="10" width="17.5703125" bestFit="1" customWidth="1"/>
    <col min="11" max="12" width="11.28515625" bestFit="1" customWidth="1"/>
    <col min="13" max="13" width="10.5703125" bestFit="1" customWidth="1"/>
    <col min="15" max="15" width="12.28515625" bestFit="1" customWidth="1"/>
  </cols>
  <sheetData>
    <row r="1" spans="1:23" x14ac:dyDescent="0.25">
      <c r="A1" s="12" t="s">
        <v>33</v>
      </c>
      <c r="B1" s="13" t="s">
        <v>34</v>
      </c>
      <c r="C1" s="14"/>
      <c r="D1" s="14"/>
      <c r="E1" s="14"/>
      <c r="F1" s="14"/>
      <c r="G1" s="14"/>
      <c r="H1" s="14"/>
      <c r="I1" s="12" t="s">
        <v>0</v>
      </c>
      <c r="J1" s="13" t="s">
        <v>13</v>
      </c>
      <c r="K1" s="15"/>
      <c r="L1" s="14" t="s">
        <v>1</v>
      </c>
      <c r="M1" s="31" t="s">
        <v>11</v>
      </c>
      <c r="N1" s="31" t="s">
        <v>12</v>
      </c>
      <c r="O1" s="32" t="s">
        <v>22</v>
      </c>
    </row>
    <row r="2" spans="1:23" x14ac:dyDescent="0.25">
      <c r="A2" s="16">
        <v>227</v>
      </c>
      <c r="B2" s="1">
        <v>262</v>
      </c>
      <c r="C2" s="1" t="s">
        <v>16</v>
      </c>
      <c r="D2" s="1"/>
      <c r="E2" s="1"/>
      <c r="F2" s="1"/>
      <c r="G2" s="1"/>
      <c r="H2" s="1"/>
      <c r="I2" s="22">
        <v>22</v>
      </c>
      <c r="J2" s="5">
        <v>52</v>
      </c>
      <c r="K2" s="23"/>
      <c r="L2" s="3" t="s">
        <v>2</v>
      </c>
      <c r="M2" s="4">
        <v>24</v>
      </c>
      <c r="N2" s="4">
        <v>26</v>
      </c>
      <c r="O2" s="23">
        <f>N2-M2</f>
        <v>2</v>
      </c>
    </row>
    <row r="3" spans="1:23" x14ac:dyDescent="0.25">
      <c r="A3" s="16">
        <v>163</v>
      </c>
      <c r="B3" s="1">
        <v>154</v>
      </c>
      <c r="C3" s="1" t="s">
        <v>35</v>
      </c>
      <c r="D3" s="1"/>
      <c r="E3" s="1"/>
      <c r="F3" s="1"/>
      <c r="G3" s="1"/>
      <c r="H3" s="1"/>
      <c r="I3" s="22">
        <v>34</v>
      </c>
      <c r="J3" s="5">
        <v>71</v>
      </c>
      <c r="K3" s="23"/>
      <c r="L3" s="3" t="s">
        <v>3</v>
      </c>
      <c r="M3" s="4">
        <v>27</v>
      </c>
      <c r="N3" s="4">
        <v>27</v>
      </c>
      <c r="O3" s="23">
        <f t="shared" ref="O3:O10" si="0">N3-M3</f>
        <v>0</v>
      </c>
    </row>
    <row r="4" spans="1:23" x14ac:dyDescent="0.25">
      <c r="A4" s="16"/>
      <c r="B4" s="1"/>
      <c r="C4" s="1"/>
      <c r="D4" s="1"/>
      <c r="E4" s="1"/>
      <c r="F4" s="1"/>
      <c r="G4" s="1"/>
      <c r="H4" s="1"/>
      <c r="I4" s="22">
        <v>52</v>
      </c>
      <c r="J4" s="5">
        <v>76</v>
      </c>
      <c r="K4" s="23"/>
      <c r="L4" s="3" t="s">
        <v>4</v>
      </c>
      <c r="M4" s="4">
        <v>19</v>
      </c>
      <c r="N4" s="4">
        <v>22</v>
      </c>
      <c r="O4" s="23">
        <f t="shared" si="0"/>
        <v>3</v>
      </c>
    </row>
    <row r="5" spans="1:23" x14ac:dyDescent="0.25">
      <c r="A5" s="16" t="s">
        <v>26</v>
      </c>
      <c r="B5" s="1"/>
      <c r="C5" s="1"/>
      <c r="D5" s="1"/>
      <c r="E5" s="1"/>
      <c r="F5" s="1"/>
      <c r="G5" s="1"/>
      <c r="H5" s="1"/>
      <c r="I5" s="22">
        <v>62</v>
      </c>
      <c r="J5" s="5">
        <v>54</v>
      </c>
      <c r="K5" s="23"/>
      <c r="L5" s="3" t="s">
        <v>5</v>
      </c>
      <c r="M5" s="4">
        <v>24</v>
      </c>
      <c r="N5" s="4">
        <v>27</v>
      </c>
      <c r="O5" s="23">
        <f t="shared" si="0"/>
        <v>3</v>
      </c>
    </row>
    <row r="6" spans="1:23" x14ac:dyDescent="0.25">
      <c r="A6" s="16">
        <f>ROUND(A3/A2,4)</f>
        <v>0.71809999999999996</v>
      </c>
      <c r="B6" s="1">
        <f>ROUND(B3/B2,4)</f>
        <v>0.58779999999999999</v>
      </c>
      <c r="C6" s="1" t="s">
        <v>36</v>
      </c>
      <c r="D6" s="1"/>
      <c r="E6" s="1"/>
      <c r="F6" s="1"/>
      <c r="G6" s="1"/>
      <c r="H6" s="1"/>
      <c r="I6" s="22">
        <v>30</v>
      </c>
      <c r="J6" s="5">
        <v>67</v>
      </c>
      <c r="K6" s="23"/>
      <c r="L6" s="3" t="s">
        <v>6</v>
      </c>
      <c r="M6" s="4">
        <v>22</v>
      </c>
      <c r="N6" s="4">
        <v>25</v>
      </c>
      <c r="O6" s="23">
        <f t="shared" si="0"/>
        <v>3</v>
      </c>
    </row>
    <row r="7" spans="1:23" x14ac:dyDescent="0.25">
      <c r="A7" s="16"/>
      <c r="B7" s="1"/>
      <c r="C7" s="1"/>
      <c r="D7" s="1"/>
      <c r="E7" s="1"/>
      <c r="F7" s="1"/>
      <c r="G7" s="1"/>
      <c r="H7" s="1"/>
      <c r="I7" s="22">
        <v>40</v>
      </c>
      <c r="J7" s="5">
        <v>83</v>
      </c>
      <c r="K7" s="23"/>
      <c r="L7" s="3" t="s">
        <v>7</v>
      </c>
      <c r="M7" s="4">
        <v>26</v>
      </c>
      <c r="N7" s="4">
        <v>27</v>
      </c>
      <c r="O7" s="23">
        <f t="shared" si="0"/>
        <v>1</v>
      </c>
    </row>
    <row r="8" spans="1:23" ht="15.75" thickBot="1" x14ac:dyDescent="0.3">
      <c r="A8" s="18"/>
      <c r="B8" s="8"/>
      <c r="C8" s="8"/>
      <c r="D8" s="1"/>
      <c r="E8" s="1"/>
      <c r="F8" s="1"/>
      <c r="G8" s="1"/>
      <c r="H8" s="1"/>
      <c r="I8" s="22">
        <v>64</v>
      </c>
      <c r="J8" s="5">
        <v>66</v>
      </c>
      <c r="K8" s="23"/>
      <c r="L8" s="3" t="s">
        <v>8</v>
      </c>
      <c r="M8" s="4">
        <v>27</v>
      </c>
      <c r="N8" s="4">
        <v>26</v>
      </c>
      <c r="O8" s="23">
        <f t="shared" si="0"/>
        <v>-1</v>
      </c>
    </row>
    <row r="9" spans="1:23" x14ac:dyDescent="0.25">
      <c r="A9" s="1" t="s">
        <v>39</v>
      </c>
      <c r="B9" s="1"/>
      <c r="C9" s="1"/>
      <c r="D9" s="1"/>
      <c r="E9" s="1"/>
      <c r="F9" s="1"/>
      <c r="G9" s="1"/>
      <c r="H9" s="1"/>
      <c r="I9" s="22">
        <v>84</v>
      </c>
      <c r="J9" s="5">
        <v>90</v>
      </c>
      <c r="K9" s="23"/>
      <c r="L9" s="3" t="s">
        <v>9</v>
      </c>
      <c r="M9" s="4">
        <v>25</v>
      </c>
      <c r="N9" s="4">
        <v>27</v>
      </c>
      <c r="O9" s="23">
        <f t="shared" si="0"/>
        <v>2</v>
      </c>
    </row>
    <row r="10" spans="1:23" ht="15.75" thickBot="1" x14ac:dyDescent="0.3">
      <c r="A10" s="16"/>
      <c r="B10" s="1">
        <f>ROUND(SUM(A3:B3)/SUM(A2:B2),4)</f>
        <v>0.64829999999999999</v>
      </c>
      <c r="C10" s="1" t="s">
        <v>37</v>
      </c>
      <c r="D10" s="1"/>
      <c r="E10" s="1"/>
      <c r="F10" s="1"/>
      <c r="G10" s="1"/>
      <c r="H10" s="1"/>
      <c r="I10" s="22">
        <v>56</v>
      </c>
      <c r="J10" s="5">
        <v>77</v>
      </c>
      <c r="K10" s="23"/>
      <c r="L10" s="6" t="s">
        <v>10</v>
      </c>
      <c r="M10" s="7">
        <v>22</v>
      </c>
      <c r="N10" s="7">
        <v>23</v>
      </c>
      <c r="O10" s="30">
        <f t="shared" si="0"/>
        <v>1</v>
      </c>
    </row>
    <row r="11" spans="1:23" ht="15.75" thickBot="1" x14ac:dyDescent="0.3">
      <c r="A11" s="16"/>
      <c r="B11" s="1">
        <f>1-B10</f>
        <v>0.35170000000000001</v>
      </c>
      <c r="C11" s="1" t="s">
        <v>38</v>
      </c>
      <c r="D11" s="1"/>
      <c r="E11" s="1"/>
      <c r="F11" s="1"/>
      <c r="G11" s="1"/>
      <c r="H11" s="1"/>
      <c r="I11" s="24">
        <v>59</v>
      </c>
      <c r="J11" s="9">
        <v>84</v>
      </c>
      <c r="K11" s="30"/>
      <c r="L11" s="21"/>
      <c r="M11" s="29" t="s">
        <v>26</v>
      </c>
      <c r="N11" s="14"/>
      <c r="O11" s="15"/>
    </row>
    <row r="12" spans="1:23" x14ac:dyDescent="0.25">
      <c r="A12" s="16"/>
      <c r="B12" s="10">
        <f>(A6-B6)/SQRT(B10*B11*(1/A2+1/B2))</f>
        <v>3.0093961805969207</v>
      </c>
      <c r="C12" s="1" t="s">
        <v>40</v>
      </c>
      <c r="D12" s="1"/>
      <c r="E12" s="1"/>
      <c r="F12" s="1"/>
      <c r="G12" s="1"/>
      <c r="H12" s="1"/>
      <c r="I12" s="16" t="s">
        <v>26</v>
      </c>
      <c r="J12" s="1"/>
      <c r="K12" s="17"/>
      <c r="L12" s="16"/>
      <c r="M12" s="1"/>
      <c r="N12" s="5" t="s">
        <v>23</v>
      </c>
      <c r="O12" s="33">
        <f>AVERAGE(O2:O10)</f>
        <v>1.5555555555555556</v>
      </c>
    </row>
    <row r="13" spans="1:23" x14ac:dyDescent="0.25">
      <c r="A13" s="16"/>
      <c r="B13" s="1">
        <v>0.05</v>
      </c>
      <c r="C13" s="1" t="s">
        <v>20</v>
      </c>
      <c r="D13" s="1"/>
      <c r="E13" s="1"/>
      <c r="F13" s="1"/>
      <c r="G13" s="1"/>
      <c r="H13" s="1"/>
      <c r="I13" s="16">
        <f>AVERAGE(I2:I11)</f>
        <v>50.3</v>
      </c>
      <c r="J13" s="1">
        <f>AVERAGE(J2:J11)</f>
        <v>72</v>
      </c>
      <c r="K13" s="17" t="s">
        <v>14</v>
      </c>
      <c r="L13" s="16"/>
      <c r="M13" s="1"/>
      <c r="N13" s="1" t="s">
        <v>24</v>
      </c>
      <c r="O13" s="33">
        <f>STDEV(O2:O10)</f>
        <v>1.4240006242195884</v>
      </c>
    </row>
    <row r="14" spans="1:23" ht="15.75" thickBot="1" x14ac:dyDescent="0.3">
      <c r="A14" s="16"/>
      <c r="B14" s="11">
        <f>NORMSINV(B13/2)</f>
        <v>-1.9599639845400538</v>
      </c>
      <c r="C14" s="1" t="s">
        <v>41</v>
      </c>
      <c r="D14" s="1"/>
      <c r="E14" s="1"/>
      <c r="F14" s="1"/>
      <c r="G14" s="1"/>
      <c r="H14" s="1"/>
      <c r="I14" s="25">
        <f>STDEV(I2:I11)</f>
        <v>18.726392545756848</v>
      </c>
      <c r="J14" s="11">
        <f>STDEV(J2:J11)</f>
        <v>12.54325848148452</v>
      </c>
      <c r="K14" s="17" t="s">
        <v>15</v>
      </c>
      <c r="L14" s="18"/>
      <c r="M14" s="8"/>
      <c r="N14" s="8"/>
      <c r="O14" s="20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6"/>
      <c r="B15" s="11">
        <f>-NORMSINV(B13/2)</f>
        <v>1.9599639845400538</v>
      </c>
      <c r="C15" s="1" t="s">
        <v>41</v>
      </c>
      <c r="D15" s="1"/>
      <c r="E15" s="1"/>
      <c r="F15" s="1"/>
      <c r="G15" s="1"/>
      <c r="H15" s="1"/>
      <c r="I15" s="16">
        <f>COUNT(I2:I11)</f>
        <v>10</v>
      </c>
      <c r="J15" s="1">
        <f>COUNT(J2:J11)</f>
        <v>10</v>
      </c>
      <c r="K15" s="17" t="s">
        <v>16</v>
      </c>
      <c r="L15" s="16"/>
      <c r="M15" s="1" t="s">
        <v>27</v>
      </c>
      <c r="N15" s="1"/>
      <c r="O15" s="17"/>
      <c r="P15" s="1"/>
      <c r="Q15" s="1"/>
      <c r="R15" s="1"/>
      <c r="S15" s="1"/>
      <c r="T15" s="1"/>
      <c r="U15" s="1"/>
      <c r="V15" s="1"/>
      <c r="W15" s="1"/>
    </row>
    <row r="16" spans="1:23" ht="15.75" thickBot="1" x14ac:dyDescent="0.3">
      <c r="A16" s="18"/>
      <c r="B16" s="19">
        <f>2*(1-NORMSDIST(B12))</f>
        <v>2.6176752545907789E-3</v>
      </c>
      <c r="C16" s="8" t="s">
        <v>21</v>
      </c>
      <c r="D16" s="8"/>
      <c r="E16" s="8"/>
      <c r="F16" s="8"/>
      <c r="G16" s="8"/>
      <c r="H16" s="8"/>
      <c r="I16" s="18"/>
      <c r="J16" s="8"/>
      <c r="K16" s="20"/>
      <c r="L16" s="16"/>
      <c r="M16" s="2"/>
      <c r="N16" s="1" t="s">
        <v>25</v>
      </c>
      <c r="O16" s="27">
        <f>O12/(O13/SQRT(9))</f>
        <v>3.2771521214916564</v>
      </c>
      <c r="P16" s="2"/>
      <c r="Q16" s="2"/>
      <c r="R16" s="2"/>
      <c r="S16" s="2"/>
      <c r="T16" s="2"/>
      <c r="U16" s="2"/>
      <c r="V16" s="1"/>
      <c r="W16" s="1"/>
    </row>
    <row r="17" spans="9:23" x14ac:dyDescent="0.25">
      <c r="I17" s="16" t="s">
        <v>27</v>
      </c>
      <c r="J17" s="1"/>
      <c r="K17" s="17"/>
      <c r="L17" s="16"/>
      <c r="M17" s="1"/>
      <c r="N17" s="1" t="s">
        <v>20</v>
      </c>
      <c r="O17" s="17">
        <v>0.05</v>
      </c>
      <c r="P17" s="1"/>
      <c r="Q17" s="1"/>
      <c r="R17" s="1"/>
      <c r="S17" s="1"/>
      <c r="T17" s="1"/>
      <c r="U17" s="1"/>
      <c r="V17" s="1"/>
      <c r="W17" s="1"/>
    </row>
    <row r="18" spans="9:23" x14ac:dyDescent="0.25">
      <c r="I18" s="16"/>
      <c r="J18" s="10">
        <f>(I13-J13)/SQRT(I14^2/I15+J14^2/J15)</f>
        <v>-3.0445501225467986</v>
      </c>
      <c r="K18" s="17" t="s">
        <v>17</v>
      </c>
      <c r="L18" s="16"/>
      <c r="M18" s="1"/>
      <c r="N18" s="1" t="s">
        <v>18</v>
      </c>
      <c r="O18" s="17">
        <v>8</v>
      </c>
      <c r="P18" s="1"/>
      <c r="Q18" s="1"/>
      <c r="R18" s="1"/>
      <c r="S18" s="1"/>
      <c r="T18" s="1"/>
      <c r="U18" s="1"/>
      <c r="V18" s="1"/>
      <c r="W18" s="1"/>
    </row>
    <row r="19" spans="9:23" x14ac:dyDescent="0.25">
      <c r="I19" s="16"/>
      <c r="J19" s="1">
        <v>9</v>
      </c>
      <c r="K19" s="17" t="s">
        <v>18</v>
      </c>
      <c r="L19" s="16"/>
      <c r="M19" s="1"/>
      <c r="N19" s="1" t="s">
        <v>19</v>
      </c>
      <c r="O19" s="28">
        <f>TINV(O17,O18)</f>
        <v>2.3060041352041671</v>
      </c>
    </row>
    <row r="20" spans="9:23" ht="15.75" thickBot="1" x14ac:dyDescent="0.3">
      <c r="I20" s="16"/>
      <c r="J20" s="1">
        <v>0.05</v>
      </c>
      <c r="K20" s="17" t="s">
        <v>20</v>
      </c>
      <c r="L20" s="18"/>
      <c r="M20" s="8"/>
      <c r="N20" s="8"/>
      <c r="O20" s="20"/>
    </row>
    <row r="21" spans="9:23" x14ac:dyDescent="0.25">
      <c r="I21" s="16"/>
      <c r="J21" s="11">
        <f>TINV(J20,J19)</f>
        <v>2.2621571627982053</v>
      </c>
      <c r="K21" s="17" t="s">
        <v>19</v>
      </c>
    </row>
    <row r="22" spans="9:23" ht="15.75" thickBot="1" x14ac:dyDescent="0.3">
      <c r="I22" s="18"/>
      <c r="J22" s="8"/>
      <c r="K22" s="20"/>
    </row>
    <row r="23" spans="9:23" x14ac:dyDescent="0.25">
      <c r="I23" s="16" t="s">
        <v>28</v>
      </c>
      <c r="J23" s="1"/>
      <c r="K23" s="17"/>
    </row>
    <row r="24" spans="9:23" x14ac:dyDescent="0.25">
      <c r="I24" s="16"/>
      <c r="J24" s="1" t="s">
        <v>29</v>
      </c>
      <c r="K24" s="26">
        <f>I14^2/J14^2</f>
        <v>2.2288841807909594</v>
      </c>
    </row>
    <row r="25" spans="9:23" x14ac:dyDescent="0.25">
      <c r="I25" s="16"/>
      <c r="J25" s="1" t="s">
        <v>20</v>
      </c>
      <c r="K25" s="17">
        <v>0.05</v>
      </c>
    </row>
    <row r="26" spans="9:23" x14ac:dyDescent="0.25">
      <c r="I26" s="16"/>
      <c r="J26" s="1" t="s">
        <v>31</v>
      </c>
      <c r="K26" s="17">
        <f>I15-1</f>
        <v>9</v>
      </c>
    </row>
    <row r="27" spans="9:23" x14ac:dyDescent="0.25">
      <c r="I27" s="16"/>
      <c r="J27" s="1" t="s">
        <v>32</v>
      </c>
      <c r="K27" s="17">
        <f>J15-1</f>
        <v>9</v>
      </c>
    </row>
    <row r="28" spans="9:23" x14ac:dyDescent="0.25">
      <c r="I28" s="16"/>
      <c r="J28" s="1" t="s">
        <v>30</v>
      </c>
      <c r="K28" s="26">
        <f>FINV(K25/2,K26,K27)</f>
        <v>4.0259941582829777</v>
      </c>
    </row>
    <row r="29" spans="9:23" ht="15.75" thickBot="1" x14ac:dyDescent="0.3">
      <c r="I29" s="18"/>
      <c r="J29" s="8"/>
      <c r="K29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2014-03-12T18:48:54Z</dcterms:modified>
</cp:coreProperties>
</file>