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dos" sheetId="2" r:id="rId1"/>
    <sheet name="Solução" sheetId="1" r:id="rId2"/>
  </sheets>
  <calcPr calcId="152511"/>
</workbook>
</file>

<file path=xl/calcChain.xml><?xml version="1.0" encoding="utf-8"?>
<calcChain xmlns="http://schemas.openxmlformats.org/spreadsheetml/2006/main">
  <c r="B16" i="1" l="1"/>
  <c r="B15" i="1"/>
  <c r="B14" i="1"/>
  <c r="B12" i="1"/>
  <c r="B10" i="1"/>
  <c r="B11" i="1" s="1"/>
  <c r="B6" i="1"/>
  <c r="A6" i="1"/>
  <c r="K27" i="1"/>
  <c r="K28" i="1" s="1"/>
  <c r="K26" i="1"/>
  <c r="K24" i="1"/>
  <c r="O19" i="1"/>
  <c r="O16" i="1"/>
  <c r="O13" i="1"/>
  <c r="O12" i="1"/>
  <c r="O3" i="1"/>
  <c r="O4" i="1"/>
  <c r="O5" i="1"/>
  <c r="O6" i="1"/>
  <c r="O7" i="1"/>
  <c r="O8" i="1"/>
  <c r="O9" i="1"/>
  <c r="O10" i="1"/>
  <c r="O2" i="1"/>
  <c r="J18" i="1"/>
  <c r="J21" i="1"/>
  <c r="J15" i="1"/>
  <c r="I15" i="1"/>
  <c r="J13" i="1"/>
  <c r="J14" i="1"/>
  <c r="I14" i="1"/>
  <c r="I13" i="1"/>
</calcChain>
</file>

<file path=xl/sharedStrings.xml><?xml version="1.0" encoding="utf-8"?>
<sst xmlns="http://schemas.openxmlformats.org/spreadsheetml/2006/main" count="68" uniqueCount="42">
  <si>
    <t>Normal</t>
  </si>
  <si>
    <t>Especialista</t>
  </si>
  <si>
    <t>C.C</t>
  </si>
  <si>
    <t>S.E.</t>
  </si>
  <si>
    <t>E.G.</t>
  </si>
  <si>
    <t>B.L.</t>
  </si>
  <si>
    <t>C.M.</t>
  </si>
  <si>
    <t>C.N.</t>
  </si>
  <si>
    <t>G.N.</t>
  </si>
  <si>
    <t>R.M.</t>
  </si>
  <si>
    <t>P.V.</t>
  </si>
  <si>
    <t>Marca A</t>
  </si>
  <si>
    <t>Marca B</t>
  </si>
  <si>
    <t>Ponta de Corredor</t>
  </si>
  <si>
    <t>Média</t>
  </si>
  <si>
    <t>desvPAd</t>
  </si>
  <si>
    <t>n</t>
  </si>
  <si>
    <t>t</t>
  </si>
  <si>
    <t>gl</t>
  </si>
  <si>
    <t>t_crítico</t>
  </si>
  <si>
    <t>alfa</t>
  </si>
  <si>
    <t>valor-P</t>
  </si>
  <si>
    <t>d</t>
  </si>
  <si>
    <t>d-</t>
  </si>
  <si>
    <t>s_d</t>
  </si>
  <si>
    <t>t_teste</t>
  </si>
  <si>
    <t>Estatísticas</t>
  </si>
  <si>
    <t>Teste t</t>
  </si>
  <si>
    <t>Teste F</t>
  </si>
  <si>
    <t>F_teste</t>
  </si>
  <si>
    <t>F_crítico</t>
  </si>
  <si>
    <t>gl_num</t>
  </si>
  <si>
    <t>gl_den</t>
  </si>
  <si>
    <t>Beachcomber</t>
  </si>
  <si>
    <t>Windsurfer</t>
  </si>
  <si>
    <t>x</t>
  </si>
  <si>
    <t xml:space="preserve"> p^</t>
  </si>
  <si>
    <t>p-</t>
  </si>
  <si>
    <t>q-</t>
  </si>
  <si>
    <t>Teste proporções</t>
  </si>
  <si>
    <t>z_teste</t>
  </si>
  <si>
    <t>z_crítico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</si>
</sst>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5" fontId="0" fillId="0" borderId="0" xfId="0" applyNumberFormat="1" applyFill="1" applyBorder="1"/>
    <xf numFmtId="165" fontId="0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533401</xdr:colOff>
      <xdr:row>9</xdr:row>
      <xdr:rowOff>44246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0"/>
          <a:ext cx="3343276" cy="17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23</xdr:col>
      <xdr:colOff>180975</xdr:colOff>
      <xdr:row>43</xdr:row>
      <xdr:rowOff>104775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0"/>
          <a:ext cx="4448175" cy="829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533401</xdr:colOff>
      <xdr:row>9</xdr:row>
      <xdr:rowOff>34721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0"/>
          <a:ext cx="3343276" cy="17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23</xdr:col>
      <xdr:colOff>180975</xdr:colOff>
      <xdr:row>43</xdr:row>
      <xdr:rowOff>47625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0"/>
          <a:ext cx="4448175" cy="829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K1" workbookViewId="0">
      <selection activeCell="Q1" sqref="Q1"/>
    </sheetView>
  </sheetViews>
  <sheetFormatPr defaultRowHeight="15" x14ac:dyDescent="0.25"/>
  <cols>
    <col min="1" max="1" width="13.140625" bestFit="1" customWidth="1"/>
    <col min="2" max="2" width="11.5703125" bestFit="1" customWidth="1"/>
    <col min="3" max="6" width="11" customWidth="1"/>
    <col min="10" max="10" width="17.42578125" bestFit="1" customWidth="1"/>
    <col min="11" max="12" width="11.28515625" style="1" bestFit="1" customWidth="1"/>
    <col min="13" max="13" width="10.5703125" style="1" bestFit="1" customWidth="1"/>
    <col min="14" max="14" width="9.140625" style="1"/>
    <col min="15" max="15" width="12.28515625" style="1" bestFit="1" customWidth="1"/>
  </cols>
  <sheetData>
    <row r="1" spans="1:23" x14ac:dyDescent="0.25">
      <c r="A1" s="19" t="s">
        <v>33</v>
      </c>
      <c r="B1" s="19" t="s">
        <v>34</v>
      </c>
      <c r="I1" s="19" t="s">
        <v>0</v>
      </c>
      <c r="J1" s="19" t="s">
        <v>13</v>
      </c>
      <c r="L1" s="20" t="s">
        <v>1</v>
      </c>
      <c r="M1" s="21" t="s">
        <v>11</v>
      </c>
      <c r="N1" s="21" t="s">
        <v>12</v>
      </c>
      <c r="O1" s="16"/>
    </row>
    <row r="2" spans="1:23" x14ac:dyDescent="0.25">
      <c r="I2" s="4">
        <v>22</v>
      </c>
      <c r="J2" s="4">
        <v>52</v>
      </c>
      <c r="K2" s="7"/>
      <c r="L2" s="5" t="s">
        <v>2</v>
      </c>
      <c r="M2" s="6">
        <v>24</v>
      </c>
      <c r="N2" s="6">
        <v>26</v>
      </c>
    </row>
    <row r="3" spans="1:23" x14ac:dyDescent="0.25">
      <c r="I3" s="4">
        <v>34</v>
      </c>
      <c r="J3" s="4">
        <v>71</v>
      </c>
      <c r="K3" s="7"/>
      <c r="L3" s="5" t="s">
        <v>3</v>
      </c>
      <c r="M3" s="6">
        <v>27</v>
      </c>
      <c r="N3" s="6">
        <v>27</v>
      </c>
    </row>
    <row r="4" spans="1:23" x14ac:dyDescent="0.25">
      <c r="I4" s="4">
        <v>52</v>
      </c>
      <c r="J4" s="4">
        <v>76</v>
      </c>
      <c r="K4" s="7"/>
      <c r="L4" s="5" t="s">
        <v>4</v>
      </c>
      <c r="M4" s="6">
        <v>19</v>
      </c>
      <c r="N4" s="6">
        <v>22</v>
      </c>
    </row>
    <row r="5" spans="1:23" x14ac:dyDescent="0.25">
      <c r="I5" s="4">
        <v>62</v>
      </c>
      <c r="J5" s="4">
        <v>54</v>
      </c>
      <c r="K5" s="7"/>
      <c r="L5" s="5" t="s">
        <v>5</v>
      </c>
      <c r="M5" s="6">
        <v>24</v>
      </c>
      <c r="N5" s="6">
        <v>27</v>
      </c>
    </row>
    <row r="6" spans="1:23" x14ac:dyDescent="0.25">
      <c r="I6" s="4">
        <v>30</v>
      </c>
      <c r="J6" s="4">
        <v>67</v>
      </c>
      <c r="K6" s="7"/>
      <c r="L6" s="5" t="s">
        <v>6</v>
      </c>
      <c r="M6" s="6">
        <v>22</v>
      </c>
      <c r="N6" s="6">
        <v>25</v>
      </c>
    </row>
    <row r="7" spans="1:23" x14ac:dyDescent="0.25">
      <c r="I7" s="4">
        <v>40</v>
      </c>
      <c r="J7" s="4">
        <v>83</v>
      </c>
      <c r="K7" s="7"/>
      <c r="L7" s="5" t="s">
        <v>7</v>
      </c>
      <c r="M7" s="6">
        <v>26</v>
      </c>
      <c r="N7" s="6">
        <v>27</v>
      </c>
    </row>
    <row r="8" spans="1:23" x14ac:dyDescent="0.25">
      <c r="I8" s="4">
        <v>64</v>
      </c>
      <c r="J8" s="4">
        <v>66</v>
      </c>
      <c r="K8" s="7"/>
      <c r="L8" s="5" t="s">
        <v>8</v>
      </c>
      <c r="M8" s="6">
        <v>27</v>
      </c>
      <c r="N8" s="6">
        <v>26</v>
      </c>
    </row>
    <row r="9" spans="1:23" x14ac:dyDescent="0.25">
      <c r="I9" s="4">
        <v>84</v>
      </c>
      <c r="J9" s="4">
        <v>90</v>
      </c>
      <c r="K9" s="7"/>
      <c r="L9" s="5" t="s">
        <v>9</v>
      </c>
      <c r="M9" s="6">
        <v>25</v>
      </c>
      <c r="N9" s="6">
        <v>27</v>
      </c>
    </row>
    <row r="10" spans="1:23" x14ac:dyDescent="0.25">
      <c r="I10" s="4">
        <v>56</v>
      </c>
      <c r="J10" s="4">
        <v>77</v>
      </c>
      <c r="K10" s="7"/>
      <c r="L10" s="5" t="s">
        <v>10</v>
      </c>
      <c r="M10" s="6">
        <v>22</v>
      </c>
      <c r="N10" s="6">
        <v>23</v>
      </c>
    </row>
    <row r="11" spans="1:23" x14ac:dyDescent="0.25">
      <c r="I11" s="7">
        <v>59</v>
      </c>
      <c r="J11" s="7">
        <v>84</v>
      </c>
      <c r="K11" s="7"/>
      <c r="M11" s="7"/>
    </row>
    <row r="12" spans="1:23" x14ac:dyDescent="0.25">
      <c r="I12" s="1"/>
      <c r="J12" s="1"/>
      <c r="N12" s="7"/>
      <c r="O12" s="13"/>
    </row>
    <row r="13" spans="1:23" x14ac:dyDescent="0.25">
      <c r="I13" s="1"/>
      <c r="J13" s="1"/>
      <c r="O13" s="13"/>
    </row>
    <row r="14" spans="1:23" x14ac:dyDescent="0.25">
      <c r="I14" s="1"/>
      <c r="J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I15" s="1"/>
      <c r="J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I16" s="1"/>
      <c r="J16" s="1"/>
      <c r="M16" s="3"/>
      <c r="O16" s="18"/>
      <c r="P16" s="3"/>
      <c r="Q16" s="3"/>
      <c r="R16" s="3"/>
      <c r="S16" s="3"/>
      <c r="T16" s="3"/>
      <c r="U16" s="3"/>
      <c r="V16" s="1"/>
      <c r="W16" s="1"/>
    </row>
    <row r="17" spans="9:23" x14ac:dyDescent="0.25">
      <c r="I17" s="1"/>
      <c r="J17" s="1"/>
      <c r="P17" s="1"/>
      <c r="Q17" s="1"/>
      <c r="R17" s="1"/>
      <c r="S17" s="1"/>
      <c r="T17" s="1"/>
      <c r="U17" s="1"/>
      <c r="V17" s="1"/>
      <c r="W17" s="1"/>
    </row>
    <row r="18" spans="9:23" x14ac:dyDescent="0.25">
      <c r="I18" s="1"/>
      <c r="J18" s="17"/>
      <c r="P18" s="1"/>
      <c r="Q18" s="1"/>
      <c r="R18" s="1"/>
      <c r="S18" s="1"/>
      <c r="T18" s="1"/>
      <c r="U18" s="1"/>
      <c r="V18" s="1"/>
      <c r="W18" s="1"/>
    </row>
    <row r="19" spans="9:23" x14ac:dyDescent="0.25">
      <c r="I19" s="1"/>
      <c r="J19" s="1"/>
      <c r="O19" s="14"/>
    </row>
    <row r="20" spans="9:23" x14ac:dyDescent="0.25">
      <c r="I20" s="1"/>
      <c r="J20" s="1"/>
    </row>
    <row r="21" spans="9:23" x14ac:dyDescent="0.25">
      <c r="I21" s="1"/>
      <c r="J21" s="18"/>
    </row>
    <row r="22" spans="9:23" x14ac:dyDescent="0.25">
      <c r="I22" s="1"/>
      <c r="J22" s="1"/>
    </row>
    <row r="23" spans="9:23" x14ac:dyDescent="0.25">
      <c r="I23" s="1"/>
      <c r="J23" s="1"/>
    </row>
    <row r="24" spans="9:23" x14ac:dyDescent="0.25">
      <c r="I24" s="1"/>
      <c r="J24" s="1"/>
      <c r="K24" s="17"/>
    </row>
    <row r="25" spans="9:23" x14ac:dyDescent="0.25">
      <c r="I25" s="1"/>
      <c r="J25" s="1"/>
    </row>
    <row r="26" spans="9:23" x14ac:dyDescent="0.25">
      <c r="I26" s="1"/>
      <c r="J26" s="1"/>
    </row>
    <row r="27" spans="9:23" x14ac:dyDescent="0.25">
      <c r="I27" s="1"/>
      <c r="J27" s="1"/>
    </row>
    <row r="28" spans="9:23" x14ac:dyDescent="0.25">
      <c r="I28" s="1"/>
      <c r="J28" s="1"/>
      <c r="K28" s="17"/>
    </row>
    <row r="29" spans="9:23" x14ac:dyDescent="0.25">
      <c r="I29" s="1"/>
      <c r="J29" s="1"/>
    </row>
    <row r="30" spans="9:23" x14ac:dyDescent="0.25">
      <c r="I30" s="1"/>
      <c r="J30" s="1"/>
    </row>
    <row r="31" spans="9:23" x14ac:dyDescent="0.25">
      <c r="I31" s="1"/>
      <c r="J31" s="1"/>
    </row>
    <row r="32" spans="9:23" x14ac:dyDescent="0.25">
      <c r="I32" s="1"/>
      <c r="J32" s="1"/>
    </row>
    <row r="33" spans="9:10" x14ac:dyDescent="0.25">
      <c r="I33" s="1"/>
      <c r="J33" s="1"/>
    </row>
    <row r="34" spans="9:10" x14ac:dyDescent="0.25">
      <c r="I34" s="1"/>
      <c r="J34" s="1"/>
    </row>
    <row r="35" spans="9:10" x14ac:dyDescent="0.25">
      <c r="I35" s="1"/>
      <c r="J35" s="1"/>
    </row>
    <row r="36" spans="9:10" x14ac:dyDescent="0.25">
      <c r="I36" s="1"/>
      <c r="J36" s="1"/>
    </row>
    <row r="37" spans="9:10" x14ac:dyDescent="0.25">
      <c r="I37" s="1"/>
      <c r="J3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/>
  </sheetViews>
  <sheetFormatPr defaultRowHeight="15" x14ac:dyDescent="0.25"/>
  <cols>
    <col min="1" max="1" width="13.140625" bestFit="1" customWidth="1"/>
    <col min="2" max="2" width="11.5703125" bestFit="1" customWidth="1"/>
    <col min="3" max="6" width="11" customWidth="1"/>
    <col min="10" max="10" width="17.42578125" bestFit="1" customWidth="1"/>
    <col min="11" max="12" width="11.28515625" bestFit="1" customWidth="1"/>
    <col min="13" max="13" width="10.5703125" bestFit="1" customWidth="1"/>
    <col min="15" max="15" width="12.28515625" bestFit="1" customWidth="1"/>
  </cols>
  <sheetData>
    <row r="1" spans="1:23" x14ac:dyDescent="0.25">
      <c r="A1" s="19" t="s">
        <v>33</v>
      </c>
      <c r="B1" s="19" t="s">
        <v>34</v>
      </c>
      <c r="I1" t="s">
        <v>0</v>
      </c>
      <c r="J1" t="s">
        <v>13</v>
      </c>
      <c r="L1" s="1" t="s">
        <v>1</v>
      </c>
      <c r="M1" s="2" t="s">
        <v>11</v>
      </c>
      <c r="N1" s="2" t="s">
        <v>12</v>
      </c>
      <c r="O1" s="16" t="s">
        <v>22</v>
      </c>
    </row>
    <row r="2" spans="1:23" x14ac:dyDescent="0.25">
      <c r="A2">
        <v>227</v>
      </c>
      <c r="B2">
        <v>262</v>
      </c>
      <c r="C2" t="s">
        <v>16</v>
      </c>
      <c r="I2" s="4">
        <v>22</v>
      </c>
      <c r="J2" s="4">
        <v>52</v>
      </c>
      <c r="K2" s="4"/>
      <c r="L2" s="5" t="s">
        <v>2</v>
      </c>
      <c r="M2" s="6">
        <v>24</v>
      </c>
      <c r="N2" s="6">
        <v>26</v>
      </c>
      <c r="O2">
        <f>N2-M2</f>
        <v>2</v>
      </c>
    </row>
    <row r="3" spans="1:23" x14ac:dyDescent="0.25">
      <c r="A3">
        <v>163</v>
      </c>
      <c r="B3">
        <v>154</v>
      </c>
      <c r="C3" t="s">
        <v>35</v>
      </c>
      <c r="I3" s="4">
        <v>34</v>
      </c>
      <c r="J3" s="4">
        <v>71</v>
      </c>
      <c r="K3" s="4"/>
      <c r="L3" s="5" t="s">
        <v>3</v>
      </c>
      <c r="M3" s="6">
        <v>27</v>
      </c>
      <c r="N3" s="6">
        <v>27</v>
      </c>
      <c r="O3">
        <f t="shared" ref="O3:O10" si="0">N3-M3</f>
        <v>0</v>
      </c>
    </row>
    <row r="4" spans="1:23" x14ac:dyDescent="0.25">
      <c r="I4" s="4">
        <v>52</v>
      </c>
      <c r="J4" s="4">
        <v>76</v>
      </c>
      <c r="K4" s="4"/>
      <c r="L4" s="5" t="s">
        <v>4</v>
      </c>
      <c r="M4" s="6">
        <v>19</v>
      </c>
      <c r="N4" s="6">
        <v>22</v>
      </c>
      <c r="O4">
        <f t="shared" si="0"/>
        <v>3</v>
      </c>
    </row>
    <row r="5" spans="1:23" x14ac:dyDescent="0.25">
      <c r="A5" t="s">
        <v>26</v>
      </c>
      <c r="I5" s="4">
        <v>62</v>
      </c>
      <c r="J5" s="4">
        <v>54</v>
      </c>
      <c r="K5" s="4"/>
      <c r="L5" s="5" t="s">
        <v>5</v>
      </c>
      <c r="M5" s="6">
        <v>24</v>
      </c>
      <c r="N5" s="6">
        <v>27</v>
      </c>
      <c r="O5">
        <f t="shared" si="0"/>
        <v>3</v>
      </c>
    </row>
    <row r="6" spans="1:23" x14ac:dyDescent="0.25">
      <c r="A6">
        <f>ROUND(A3/A2,4)</f>
        <v>0.71809999999999996</v>
      </c>
      <c r="B6">
        <f>ROUND(B3/B2,4)</f>
        <v>0.58779999999999999</v>
      </c>
      <c r="C6" t="s">
        <v>36</v>
      </c>
      <c r="I6" s="4">
        <v>30</v>
      </c>
      <c r="J6" s="4">
        <v>67</v>
      </c>
      <c r="K6" s="4"/>
      <c r="L6" s="5" t="s">
        <v>6</v>
      </c>
      <c r="M6" s="6">
        <v>22</v>
      </c>
      <c r="N6" s="6">
        <v>25</v>
      </c>
      <c r="O6">
        <f t="shared" si="0"/>
        <v>3</v>
      </c>
    </row>
    <row r="7" spans="1:23" x14ac:dyDescent="0.25">
      <c r="I7" s="4">
        <v>40</v>
      </c>
      <c r="J7" s="4">
        <v>83</v>
      </c>
      <c r="K7" s="4"/>
      <c r="L7" s="5" t="s">
        <v>7</v>
      </c>
      <c r="M7" s="6">
        <v>26</v>
      </c>
      <c r="N7" s="6">
        <v>27</v>
      </c>
      <c r="O7">
        <f t="shared" si="0"/>
        <v>1</v>
      </c>
    </row>
    <row r="8" spans="1:23" x14ac:dyDescent="0.25">
      <c r="I8" s="4">
        <v>64</v>
      </c>
      <c r="J8" s="4">
        <v>66</v>
      </c>
      <c r="K8" s="4"/>
      <c r="L8" s="5" t="s">
        <v>8</v>
      </c>
      <c r="M8" s="6">
        <v>27</v>
      </c>
      <c r="N8" s="6">
        <v>26</v>
      </c>
      <c r="O8">
        <f t="shared" si="0"/>
        <v>-1</v>
      </c>
    </row>
    <row r="9" spans="1:23" ht="15.75" thickBot="1" x14ac:dyDescent="0.3">
      <c r="A9" s="12" t="s">
        <v>39</v>
      </c>
      <c r="B9" s="12"/>
      <c r="C9" s="12"/>
      <c r="I9" s="4">
        <v>84</v>
      </c>
      <c r="J9" s="4">
        <v>90</v>
      </c>
      <c r="K9" s="4"/>
      <c r="L9" s="5" t="s">
        <v>9</v>
      </c>
      <c r="M9" s="6">
        <v>25</v>
      </c>
      <c r="N9" s="6">
        <v>27</v>
      </c>
      <c r="O9">
        <f t="shared" si="0"/>
        <v>2</v>
      </c>
    </row>
    <row r="10" spans="1:23" ht="15.75" thickBot="1" x14ac:dyDescent="0.3">
      <c r="B10">
        <f>ROUND(SUM(A3:B3)/SUM(A2:B2),4)</f>
        <v>0.64829999999999999</v>
      </c>
      <c r="C10" t="s">
        <v>37</v>
      </c>
      <c r="I10" s="4">
        <v>56</v>
      </c>
      <c r="J10" s="4">
        <v>77</v>
      </c>
      <c r="K10" s="4"/>
      <c r="L10" s="10" t="s">
        <v>10</v>
      </c>
      <c r="M10" s="11">
        <v>22</v>
      </c>
      <c r="N10" s="11">
        <v>23</v>
      </c>
      <c r="O10" s="12">
        <f t="shared" si="0"/>
        <v>1</v>
      </c>
    </row>
    <row r="11" spans="1:23" ht="15.75" thickBot="1" x14ac:dyDescent="0.3">
      <c r="B11">
        <f>1-B10</f>
        <v>0.35170000000000001</v>
      </c>
      <c r="C11" t="s">
        <v>38</v>
      </c>
      <c r="I11" s="15">
        <v>59</v>
      </c>
      <c r="J11" s="15">
        <v>84</v>
      </c>
      <c r="K11" s="4"/>
      <c r="M11" s="7" t="s">
        <v>26</v>
      </c>
    </row>
    <row r="12" spans="1:23" x14ac:dyDescent="0.25">
      <c r="B12" s="8">
        <f>(A6-B6)/SQRT(B10*B11*(1/A2+1/B2))</f>
        <v>3.0093961805969207</v>
      </c>
      <c r="C12" t="s">
        <v>40</v>
      </c>
      <c r="I12" t="s">
        <v>26</v>
      </c>
      <c r="N12" s="4" t="s">
        <v>23</v>
      </c>
      <c r="O12" s="13">
        <f>AVERAGE(O2:O10)</f>
        <v>1.5555555555555556</v>
      </c>
    </row>
    <row r="13" spans="1:23" x14ac:dyDescent="0.25">
      <c r="B13">
        <v>0.05</v>
      </c>
      <c r="C13" t="s">
        <v>20</v>
      </c>
      <c r="I13">
        <f>AVERAGE(I2:I11)</f>
        <v>50.3</v>
      </c>
      <c r="J13">
        <f>AVERAGE(J2:J11)</f>
        <v>72</v>
      </c>
      <c r="K13" t="s">
        <v>14</v>
      </c>
      <c r="N13" t="s">
        <v>24</v>
      </c>
      <c r="O13" s="13">
        <f>STDEV(O2:O10)</f>
        <v>1.4240006242195884</v>
      </c>
    </row>
    <row r="14" spans="1:23" x14ac:dyDescent="0.25">
      <c r="B14" s="9">
        <f>NORMSINV(B13/2)</f>
        <v>-1.9599639845400538</v>
      </c>
      <c r="C14" t="s">
        <v>41</v>
      </c>
      <c r="I14">
        <f>STDEV(I2:I11)</f>
        <v>18.726392545756848</v>
      </c>
      <c r="J14">
        <f>STDEV(J2:J11)</f>
        <v>12.54325848148452</v>
      </c>
      <c r="K14" t="s">
        <v>15</v>
      </c>
      <c r="L14" s="1"/>
      <c r="M14" s="1"/>
      <c r="P14" s="1"/>
      <c r="Q14" s="1"/>
      <c r="R14" s="1"/>
      <c r="S14" s="1"/>
      <c r="T14" s="1"/>
      <c r="U14" s="1"/>
      <c r="V14" s="1"/>
      <c r="W14" s="1"/>
    </row>
    <row r="15" spans="1:23" ht="15.75" thickBot="1" x14ac:dyDescent="0.3">
      <c r="B15" s="9">
        <f>-NORMSINV(B13/2)</f>
        <v>1.9599639845400538</v>
      </c>
      <c r="C15" t="s">
        <v>41</v>
      </c>
      <c r="I15">
        <f>COUNT(I2:I11)</f>
        <v>10</v>
      </c>
      <c r="J15">
        <f>COUNT(J2:J11)</f>
        <v>10</v>
      </c>
      <c r="K15" t="s">
        <v>16</v>
      </c>
      <c r="M15" s="12" t="s">
        <v>27</v>
      </c>
      <c r="N15" s="12"/>
      <c r="O15" s="12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B16" s="8">
        <f>2*(1-NORMSDIST(B12))</f>
        <v>2.6176752545907789E-3</v>
      </c>
      <c r="C16" t="s">
        <v>21</v>
      </c>
      <c r="L16" s="1"/>
      <c r="M16" s="3"/>
      <c r="N16" t="s">
        <v>25</v>
      </c>
      <c r="O16" s="9">
        <f>O12/(O13/SQRT(9))</f>
        <v>3.2771521214916564</v>
      </c>
      <c r="P16" s="3"/>
      <c r="Q16" s="3"/>
      <c r="R16" s="3"/>
      <c r="S16" s="3"/>
      <c r="T16" s="3"/>
      <c r="U16" s="3"/>
      <c r="V16" s="1"/>
      <c r="W16" s="1"/>
    </row>
    <row r="17" spans="9:23" ht="15.75" thickBot="1" x14ac:dyDescent="0.3">
      <c r="I17" s="12" t="s">
        <v>27</v>
      </c>
      <c r="J17" s="12"/>
      <c r="K17" s="12"/>
      <c r="L17" s="1"/>
      <c r="M17" s="1"/>
      <c r="N17" t="s">
        <v>20</v>
      </c>
      <c r="O17" s="1">
        <v>0.05</v>
      </c>
      <c r="P17" s="1"/>
      <c r="Q17" s="1"/>
      <c r="R17" s="1"/>
      <c r="S17" s="1"/>
      <c r="T17" s="1"/>
      <c r="U17" s="1"/>
      <c r="V17" s="1"/>
      <c r="W17" s="1"/>
    </row>
    <row r="18" spans="9:23" x14ac:dyDescent="0.25">
      <c r="J18" s="8">
        <f>(I13-J13)/SQRT(I14^2/I15+J14^2/J15)</f>
        <v>-3.0445501225467986</v>
      </c>
      <c r="K18" t="s">
        <v>17</v>
      </c>
      <c r="L18" s="1"/>
      <c r="M18" s="1"/>
      <c r="N18" s="1" t="s">
        <v>18</v>
      </c>
      <c r="O18" s="1">
        <v>8</v>
      </c>
      <c r="P18" s="1"/>
      <c r="Q18" s="1"/>
      <c r="R18" s="1"/>
      <c r="S18" s="1"/>
      <c r="T18" s="1"/>
      <c r="U18" s="1"/>
      <c r="V18" s="1"/>
      <c r="W18" s="1"/>
    </row>
    <row r="19" spans="9:23" x14ac:dyDescent="0.25">
      <c r="J19">
        <v>9</v>
      </c>
      <c r="K19" t="s">
        <v>18</v>
      </c>
      <c r="N19" s="1" t="s">
        <v>19</v>
      </c>
      <c r="O19" s="14">
        <f>TINV(O17,O18)</f>
        <v>2.3060041352041671</v>
      </c>
    </row>
    <row r="20" spans="9:23" x14ac:dyDescent="0.25">
      <c r="J20">
        <v>0.05</v>
      </c>
      <c r="K20" t="s">
        <v>20</v>
      </c>
    </row>
    <row r="21" spans="9:23" x14ac:dyDescent="0.25">
      <c r="J21" s="9">
        <f>TINV(J20,J19)</f>
        <v>2.2621571627982053</v>
      </c>
      <c r="K21" t="s">
        <v>19</v>
      </c>
    </row>
    <row r="23" spans="9:23" ht="15.75" thickBot="1" x14ac:dyDescent="0.3">
      <c r="I23" s="12" t="s">
        <v>28</v>
      </c>
      <c r="J23" s="12"/>
      <c r="K23" s="12"/>
    </row>
    <row r="24" spans="9:23" x14ac:dyDescent="0.25">
      <c r="J24" t="s">
        <v>29</v>
      </c>
      <c r="K24" s="8">
        <f>I14^2/J14^2</f>
        <v>2.2288841807909594</v>
      </c>
    </row>
    <row r="25" spans="9:23" x14ac:dyDescent="0.25">
      <c r="J25" t="s">
        <v>20</v>
      </c>
      <c r="K25">
        <v>0.05</v>
      </c>
    </row>
    <row r="26" spans="9:23" x14ac:dyDescent="0.25">
      <c r="J26" t="s">
        <v>31</v>
      </c>
      <c r="K26">
        <f>I15-1</f>
        <v>9</v>
      </c>
    </row>
    <row r="27" spans="9:23" x14ac:dyDescent="0.25">
      <c r="J27" t="s">
        <v>32</v>
      </c>
      <c r="K27">
        <f>J15-1</f>
        <v>9</v>
      </c>
    </row>
    <row r="28" spans="9:23" x14ac:dyDescent="0.25">
      <c r="J28" t="s">
        <v>30</v>
      </c>
      <c r="K28" s="8">
        <f>FINV(K25,K26,K27)</f>
        <v>3.17889310445827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Solução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2014-03-06T20:48:14Z</dcterms:modified>
</cp:coreProperties>
</file>