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8010" activeTab="1"/>
  </bookViews>
  <sheets>
    <sheet name="Ex. 11" sheetId="1" r:id="rId1"/>
    <sheet name="Ex. 12" sheetId="2" r:id="rId2"/>
    <sheet name="Plan3" sheetId="3" r:id="rId3"/>
  </sheets>
  <calcPr calcId="145621"/>
</workbook>
</file>

<file path=xl/calcChain.xml><?xml version="1.0" encoding="utf-8"?>
<calcChain xmlns="http://schemas.openxmlformats.org/spreadsheetml/2006/main">
  <c r="E33" i="2" l="1"/>
  <c r="E32" i="2"/>
  <c r="E31" i="2"/>
  <c r="E23" i="2"/>
  <c r="E25" i="2" s="1"/>
  <c r="E26" i="2" l="1"/>
  <c r="E28" i="2" s="1"/>
  <c r="E29" i="2" s="1"/>
  <c r="K4" i="1"/>
  <c r="E11" i="1" l="1"/>
  <c r="D10" i="1"/>
  <c r="D9" i="1"/>
  <c r="A9" i="1" s="1"/>
  <c r="E6" i="1" l="1"/>
  <c r="E8" i="1" s="1"/>
  <c r="E10" i="1"/>
  <c r="E5" i="1"/>
  <c r="E4" i="1" s="1"/>
  <c r="E7" i="1"/>
  <c r="E9" i="1"/>
  <c r="E12" i="1" l="1"/>
</calcChain>
</file>

<file path=xl/sharedStrings.xml><?xml version="1.0" encoding="utf-8"?>
<sst xmlns="http://schemas.openxmlformats.org/spreadsheetml/2006/main" count="21" uniqueCount="21">
  <si>
    <t xml:space="preserve">Faturamento </t>
  </si>
  <si>
    <t>IPI</t>
  </si>
  <si>
    <t>Receita Bruto</t>
  </si>
  <si>
    <t>PIS/COFINS</t>
  </si>
  <si>
    <t>ICMS</t>
  </si>
  <si>
    <t>Lucro Bruto</t>
  </si>
  <si>
    <t>IR (15% x 8%)</t>
  </si>
  <si>
    <t>CSLL (9% x 12%)</t>
  </si>
  <si>
    <t xml:space="preserve">CUSTO </t>
  </si>
  <si>
    <t>Mark-up</t>
  </si>
  <si>
    <t xml:space="preserve">   = 1 / (1- Soma dos Tributos)</t>
  </si>
  <si>
    <t xml:space="preserve">Valor da Importação </t>
  </si>
  <si>
    <t>Imposto de Importação (II) = 20%</t>
  </si>
  <si>
    <t>Imposto sobre Produtos Industrializados (IPI) = 15%</t>
  </si>
  <si>
    <t>Imposto sobre Circulação de Mercadorias (ICMS) = 18%</t>
  </si>
  <si>
    <t>Base IPI</t>
  </si>
  <si>
    <t>Base ICMS (DI+II+IPI) / (1-0,18)</t>
  </si>
  <si>
    <t>Pesquisar alíquotas no site</t>
  </si>
  <si>
    <t>BASE  PIS / COFINS</t>
  </si>
  <si>
    <t xml:space="preserve">Pis </t>
  </si>
  <si>
    <t>Cofins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</si>
</sst>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
    <xf numFmtId="0" fontId="0" fillId="0" borderId="0" xfId="0"/>
    <xf numFmtId="10" fontId="0" fillId="0" borderId="0" xfId="0" applyNumberFormat="1"/>
    <xf numFmtId="9" fontId="0" fillId="0" borderId="0" xfId="2" applyFont="1"/>
    <xf numFmtId="10" fontId="0" fillId="0" borderId="0" xfId="2" applyNumberFormat="1" applyFont="1"/>
    <xf numFmtId="43" fontId="0" fillId="0" borderId="0" xfId="1" applyFont="1"/>
    <xf numFmtId="0" fontId="2" fillId="0" borderId="0" xfId="0" applyFont="1"/>
    <xf numFmtId="0" fontId="3" fillId="2" borderId="0" xfId="0" applyFont="1" applyFill="1" applyAlignment="1">
      <alignment horizontal="left" vertical="center" indent="1"/>
    </xf>
    <xf numFmtId="9" fontId="2" fillId="2" borderId="0" xfId="2" applyFont="1" applyFill="1"/>
    <xf numFmtId="9" fontId="2" fillId="0" borderId="0" xfId="2" applyFont="1"/>
    <xf numFmtId="9" fontId="3" fillId="2" borderId="0" xfId="2" applyFont="1" applyFill="1" applyAlignment="1">
      <alignment horizontal="left" vertical="center" indent="1"/>
    </xf>
    <xf numFmtId="43" fontId="2" fillId="2" borderId="0" xfId="1" applyFont="1" applyFill="1"/>
    <xf numFmtId="43" fontId="2" fillId="0" borderId="0" xfId="1" applyFont="1"/>
    <xf numFmtId="43" fontId="3" fillId="2" borderId="0" xfId="1" applyFont="1" applyFill="1" applyAlignment="1">
      <alignment horizontal="left" vertical="center" indent="1"/>
    </xf>
    <xf numFmtId="0" fontId="3" fillId="0" borderId="0" xfId="0" applyFont="1" applyAlignment="1">
      <alignment horizontal="left" vertical="center" indent="1"/>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5</xdr:row>
      <xdr:rowOff>175846</xdr:rowOff>
    </xdr:from>
    <xdr:to>
      <xdr:col>2</xdr:col>
      <xdr:colOff>51289</xdr:colOff>
      <xdr:row>11</xdr:row>
      <xdr:rowOff>175846</xdr:rowOff>
    </xdr:to>
    <xdr:sp macro="" textlink="">
      <xdr:nvSpPr>
        <xdr:cNvPr id="2" name="Chave direita 1"/>
        <xdr:cNvSpPr/>
      </xdr:nvSpPr>
      <xdr:spPr>
        <a:xfrm flipH="1">
          <a:off x="703385" y="1128346"/>
          <a:ext cx="402981" cy="1143000"/>
        </a:xfrm>
        <a:prstGeom prst="rightBrace">
          <a:avLst>
            <a:gd name="adj1" fmla="val 8333"/>
            <a:gd name="adj2" fmla="val 3840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xdr:row>
      <xdr:rowOff>47625</xdr:rowOff>
    </xdr:from>
    <xdr:to>
      <xdr:col>21</xdr:col>
      <xdr:colOff>66674</xdr:colOff>
      <xdr:row>18</xdr:row>
      <xdr:rowOff>114300</xdr:rowOff>
    </xdr:to>
    <xdr:sp macro="" textlink="">
      <xdr:nvSpPr>
        <xdr:cNvPr id="2" name="CaixaDeTexto 1"/>
        <xdr:cNvSpPr txBox="1"/>
      </xdr:nvSpPr>
      <xdr:spPr>
        <a:xfrm>
          <a:off x="1123949" y="238125"/>
          <a:ext cx="11744325" cy="330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pt-BR" sz="1100" b="1">
              <a:solidFill>
                <a:schemeClr val="dk1"/>
              </a:solidFill>
              <a:effectLst/>
              <a:latin typeface="+mn-lt"/>
              <a:ea typeface="+mn-ea"/>
              <a:cs typeface="+mn-cs"/>
            </a:rPr>
            <a:t>Estudo de Caso - Imposto de Importação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A empresa Bahia Madero Ltda, estabelecida na cidade do Rio de Janeiro, realizou importação de decantadores de vinho, diretamente da Itália. As mercadorias importadas, classificadas na posição fiscal 7013.42.90, foram desembaraçadas no Porto do Rio de Janeiro pelo valor aduaneiro de R$ 200.000,00, tendo a incidência dos seguintes tributos:</a:t>
          </a:r>
        </a:p>
        <a:p>
          <a:pPr lvl="1"/>
          <a:r>
            <a:rPr lang="pt-BR" sz="1100">
              <a:solidFill>
                <a:schemeClr val="dk1"/>
              </a:solidFill>
              <a:effectLst/>
              <a:latin typeface="+mn-lt"/>
              <a:ea typeface="+mn-ea"/>
              <a:cs typeface="+mn-cs"/>
            </a:rPr>
            <a:t>Imposto de Importação (II) = 20%</a:t>
          </a:r>
        </a:p>
        <a:p>
          <a:pPr lvl="1"/>
          <a:r>
            <a:rPr lang="pt-BR" sz="1100">
              <a:solidFill>
                <a:schemeClr val="dk1"/>
              </a:solidFill>
              <a:effectLst/>
              <a:latin typeface="+mn-lt"/>
              <a:ea typeface="+mn-ea"/>
              <a:cs typeface="+mn-cs"/>
            </a:rPr>
            <a:t>Imposto sobre Produtos Industrializados (IPI) = 15%</a:t>
          </a:r>
        </a:p>
        <a:p>
          <a:pPr lvl="1"/>
          <a:r>
            <a:rPr lang="pt-BR" sz="1100">
              <a:solidFill>
                <a:schemeClr val="dk1"/>
              </a:solidFill>
              <a:effectLst/>
              <a:latin typeface="+mn-lt"/>
              <a:ea typeface="+mn-ea"/>
              <a:cs typeface="+mn-cs"/>
            </a:rPr>
            <a:t>Imposto sobre Circulação de Mercadorias (ICMS) = 18%</a:t>
          </a:r>
        </a:p>
        <a:p>
          <a:pPr lvl="1"/>
          <a:r>
            <a:rPr lang="pt-BR" sz="1100">
              <a:solidFill>
                <a:schemeClr val="dk1"/>
              </a:solidFill>
              <a:effectLst/>
              <a:latin typeface="+mn-lt"/>
              <a:ea typeface="+mn-ea"/>
              <a:cs typeface="+mn-cs"/>
            </a:rPr>
            <a:t>PIS/Cofins – ver Instrução Normativa SRF 1401/2013</a:t>
          </a:r>
        </a:p>
        <a:p>
          <a:r>
            <a:rPr lang="pt-BR" sz="1100">
              <a:solidFill>
                <a:schemeClr val="dk1"/>
              </a:solidFill>
              <a:effectLst/>
              <a:latin typeface="+mn-lt"/>
              <a:ea typeface="+mn-ea"/>
              <a:cs typeface="+mn-cs"/>
            </a:rPr>
            <a:t>As mercadorias, após o desembaraço aduaneiro, foram remetidas diretamente do Porto do Rio de Janeiro ao estabelecimento da Bahia Madero Ltda. Em seguida, a importadora promoveu a saída destas mercadorias para lojas estabelecidas em shopping centers que comercializam artigos importados adquiridos no mercado interno.</a:t>
          </a:r>
        </a:p>
        <a:p>
          <a:endParaRPr lang="pt-BR" sz="1100">
            <a:solidFill>
              <a:schemeClr val="dk1"/>
            </a:solidFill>
            <a:effectLst/>
            <a:latin typeface="+mn-lt"/>
            <a:ea typeface="+mn-ea"/>
            <a:cs typeface="+mn-cs"/>
          </a:endParaRPr>
        </a:p>
        <a:p>
          <a:r>
            <a:rPr lang="pt-BR" sz="1100">
              <a:solidFill>
                <a:schemeClr val="dk1"/>
              </a:solidFill>
              <a:effectLst/>
              <a:latin typeface="+mn-lt"/>
              <a:ea typeface="+mn-ea"/>
              <a:cs typeface="+mn-cs"/>
            </a:rPr>
            <a:t>Na formação do preço de revenda das mercadorias, a Bahia Madero Ltda considerou o valor de R$ 100.000, concernente a outros custos, bem como uma margem de lucro de 50% sobre o valor aduaneiro.</a:t>
          </a:r>
        </a:p>
        <a:p>
          <a:endParaRPr lang="pt-BR" sz="1100">
            <a:solidFill>
              <a:schemeClr val="dk1"/>
            </a:solidFill>
            <a:effectLst/>
            <a:latin typeface="+mn-lt"/>
            <a:ea typeface="+mn-ea"/>
            <a:cs typeface="+mn-cs"/>
          </a:endParaRPr>
        </a:p>
        <a:p>
          <a:r>
            <a:rPr lang="pt-BR" sz="1100">
              <a:solidFill>
                <a:schemeClr val="dk1"/>
              </a:solidFill>
              <a:effectLst/>
              <a:latin typeface="+mn-lt"/>
              <a:ea typeface="+mn-ea"/>
              <a:cs typeface="+mn-cs"/>
            </a:rPr>
            <a:t>Face ao exposto, pede-se:</a:t>
          </a:r>
        </a:p>
        <a:p>
          <a:pPr lvl="1"/>
          <a:r>
            <a:rPr lang="pt-BR" sz="1100">
              <a:solidFill>
                <a:schemeClr val="dk1"/>
              </a:solidFill>
              <a:effectLst/>
              <a:latin typeface="+mn-lt"/>
              <a:ea typeface="+mn-ea"/>
              <a:cs typeface="+mn-cs"/>
            </a:rPr>
            <a:t>Determine os valores dos tributos incidentes na importação;</a:t>
          </a:r>
        </a:p>
        <a:p>
          <a:pPr lvl="1"/>
          <a:r>
            <a:rPr lang="pt-BR" sz="1100">
              <a:solidFill>
                <a:schemeClr val="dk1"/>
              </a:solidFill>
              <a:effectLst/>
              <a:latin typeface="+mn-lt"/>
              <a:ea typeface="+mn-ea"/>
              <a:cs typeface="+mn-cs"/>
            </a:rPr>
            <a:t>Determine o preço de venda na saída das mercadorias importadas;</a:t>
          </a:r>
        </a:p>
        <a:p>
          <a:pPr lvl="1"/>
          <a:r>
            <a:rPr lang="pt-BR" sz="1100">
              <a:solidFill>
                <a:schemeClr val="dk1"/>
              </a:solidFill>
              <a:effectLst/>
              <a:latin typeface="+mn-lt"/>
              <a:ea typeface="+mn-ea"/>
              <a:cs typeface="+mn-cs"/>
            </a:rPr>
            <a:t>Efetue a apuração dos tributos ao final do período de apuração, considerando que a Bahia Madero Ltda promoveu a saída de toda a mercadoria importada;</a:t>
          </a:r>
        </a:p>
        <a:p>
          <a:pPr lvl="1"/>
          <a:r>
            <a:rPr lang="pt-BR" sz="1100">
              <a:solidFill>
                <a:schemeClr val="dk1"/>
              </a:solidFill>
              <a:effectLst/>
              <a:latin typeface="+mn-lt"/>
              <a:ea typeface="+mn-ea"/>
              <a:cs typeface="+mn-cs"/>
            </a:rPr>
            <a:t>Elabore a DRE da Bahia Madero;</a:t>
          </a:r>
        </a:p>
      </xdr:txBody>
    </xdr:sp>
    <xdr:clientData/>
  </xdr:twoCellAnchor>
  <xdr:twoCellAnchor editAs="oneCell">
    <xdr:from>
      <xdr:col>10</xdr:col>
      <xdr:colOff>0</xdr:colOff>
      <xdr:row>22</xdr:row>
      <xdr:rowOff>0</xdr:rowOff>
    </xdr:from>
    <xdr:to>
      <xdr:col>39</xdr:col>
      <xdr:colOff>528395</xdr:colOff>
      <xdr:row>75</xdr:row>
      <xdr:rowOff>189215</xdr:rowOff>
    </xdr:to>
    <xdr:pic>
      <xdr:nvPicPr>
        <xdr:cNvPr id="5" name="Imagem 4"/>
        <xdr:cNvPicPr>
          <a:picLocks noChangeAspect="1"/>
        </xdr:cNvPicPr>
      </xdr:nvPicPr>
      <xdr:blipFill>
        <a:blip xmlns:r="http://schemas.openxmlformats.org/officeDocument/2006/relationships" r:embed="rId1"/>
        <a:stretch>
          <a:fillRect/>
        </a:stretch>
      </xdr:blipFill>
      <xdr:spPr>
        <a:xfrm>
          <a:off x="9497786" y="4191000"/>
          <a:ext cx="18285716" cy="1028571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2"/>
  <sheetViews>
    <sheetView zoomScale="145" zoomScaleNormal="145" workbookViewId="0">
      <selection activeCell="G15" sqref="G15"/>
    </sheetView>
  </sheetViews>
  <sheetFormatPr defaultRowHeight="15" x14ac:dyDescent="0.25"/>
  <cols>
    <col min="2" max="2" width="6.7109375" customWidth="1"/>
    <col min="3" max="3" width="14.85546875" bestFit="1" customWidth="1"/>
    <col min="4" max="4" width="9.140625" style="3"/>
    <col min="5" max="5" width="9.140625" style="4"/>
  </cols>
  <sheetData>
    <row r="4" spans="1:11" x14ac:dyDescent="0.25">
      <c r="C4" t="s">
        <v>0</v>
      </c>
      <c r="E4" s="4">
        <f>E5+E6</f>
        <v>6.4348136258248623</v>
      </c>
      <c r="G4" t="s">
        <v>9</v>
      </c>
      <c r="H4" t="s">
        <v>10</v>
      </c>
      <c r="K4">
        <f>1/(1-A9)</f>
        <v>1.7834849295523454</v>
      </c>
    </row>
    <row r="5" spans="1:11" x14ac:dyDescent="0.25">
      <c r="C5" t="s">
        <v>1</v>
      </c>
      <c r="D5" s="3">
        <v>0.1</v>
      </c>
      <c r="E5" s="4">
        <f>E6*D5</f>
        <v>0.58498305689316932</v>
      </c>
    </row>
    <row r="6" spans="1:11" x14ac:dyDescent="0.25">
      <c r="C6" t="s">
        <v>2</v>
      </c>
      <c r="E6" s="4">
        <f>E11*K4</f>
        <v>5.8498305689316927</v>
      </c>
    </row>
    <row r="7" spans="1:11" x14ac:dyDescent="0.25">
      <c r="C7" t="s">
        <v>3</v>
      </c>
      <c r="D7" s="3">
        <v>3.6499999999999998E-2</v>
      </c>
      <c r="E7" s="4">
        <f>$E$6*D7</f>
        <v>0.21351881576600676</v>
      </c>
      <c r="G7" s="2"/>
    </row>
    <row r="8" spans="1:11" x14ac:dyDescent="0.25">
      <c r="C8" t="s">
        <v>4</v>
      </c>
      <c r="D8" s="3">
        <v>0.18</v>
      </c>
      <c r="E8" s="4">
        <f t="shared" ref="E8:E10" si="0">$E$6*D8</f>
        <v>1.0529695024077046</v>
      </c>
      <c r="G8" s="2"/>
    </row>
    <row r="9" spans="1:11" x14ac:dyDescent="0.25">
      <c r="A9" s="1">
        <f>SUM(D7:D12)</f>
        <v>0.43930000000000002</v>
      </c>
      <c r="C9" t="s">
        <v>6</v>
      </c>
      <c r="D9" s="3">
        <f>(15%*8%)</f>
        <v>1.2E-2</v>
      </c>
      <c r="E9" s="4">
        <f t="shared" si="0"/>
        <v>7.0197966827180311E-2</v>
      </c>
      <c r="G9" s="2"/>
    </row>
    <row r="10" spans="1:11" x14ac:dyDescent="0.25">
      <c r="C10" t="s">
        <v>7</v>
      </c>
      <c r="D10" s="3">
        <f>(9%*12%)</f>
        <v>1.0799999999999999E-2</v>
      </c>
      <c r="E10" s="4">
        <f t="shared" si="0"/>
        <v>6.3178170144462281E-2</v>
      </c>
      <c r="G10" s="2"/>
    </row>
    <row r="11" spans="1:11" x14ac:dyDescent="0.25">
      <c r="C11" t="s">
        <v>8</v>
      </c>
      <c r="E11" s="4">
        <f>4*0.82</f>
        <v>3.28</v>
      </c>
    </row>
    <row r="12" spans="1:11" x14ac:dyDescent="0.25">
      <c r="C12" t="s">
        <v>5</v>
      </c>
      <c r="D12" s="3">
        <v>0.2</v>
      </c>
      <c r="E12" s="4">
        <f>E6-SUM(E7:E11)</f>
        <v>1.1699661137863391</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G40"/>
  <sheetViews>
    <sheetView tabSelected="1" zoomScale="70" zoomScaleNormal="70" workbookViewId="0">
      <selection activeCell="E47" sqref="E47"/>
    </sheetView>
  </sheetViews>
  <sheetFormatPr defaultRowHeight="15" x14ac:dyDescent="0.25"/>
  <cols>
    <col min="3" max="3" width="67.42578125" customWidth="1"/>
    <col min="5" max="5" width="17.42578125" bestFit="1" customWidth="1"/>
  </cols>
  <sheetData>
    <row r="22" spans="3:7" x14ac:dyDescent="0.25">
      <c r="C22" t="s">
        <v>11</v>
      </c>
      <c r="E22" s="4">
        <v>200000</v>
      </c>
    </row>
    <row r="23" spans="3:7" x14ac:dyDescent="0.25">
      <c r="C23" s="6" t="s">
        <v>12</v>
      </c>
      <c r="D23" s="7">
        <v>0.2</v>
      </c>
      <c r="E23" s="10">
        <f>E22*D23</f>
        <v>40000</v>
      </c>
    </row>
    <row r="25" spans="3:7" x14ac:dyDescent="0.25">
      <c r="C25" s="5" t="s">
        <v>15</v>
      </c>
      <c r="D25" s="8"/>
      <c r="E25" s="11">
        <f>E22+E23</f>
        <v>240000</v>
      </c>
    </row>
    <row r="26" spans="3:7" x14ac:dyDescent="0.25">
      <c r="C26" s="6" t="s">
        <v>13</v>
      </c>
      <c r="D26" s="7">
        <v>0.15</v>
      </c>
      <c r="E26" s="10">
        <f>E25*D26</f>
        <v>36000</v>
      </c>
    </row>
    <row r="28" spans="3:7" x14ac:dyDescent="0.25">
      <c r="C28" t="s">
        <v>16</v>
      </c>
      <c r="D28" s="2"/>
      <c r="E28" s="4">
        <f>(E25+E26)/(1-0.18)</f>
        <v>336585.36585365853</v>
      </c>
    </row>
    <row r="29" spans="3:7" x14ac:dyDescent="0.25">
      <c r="C29" s="13" t="s">
        <v>14</v>
      </c>
      <c r="D29" s="8">
        <v>0.18</v>
      </c>
      <c r="E29" s="11">
        <f>E28*D29</f>
        <v>60585.365853658535</v>
      </c>
    </row>
    <row r="30" spans="3:7" x14ac:dyDescent="0.25">
      <c r="D30" s="2"/>
      <c r="E30" s="4"/>
      <c r="G30" t="s">
        <v>17</v>
      </c>
    </row>
    <row r="31" spans="3:7" x14ac:dyDescent="0.25">
      <c r="C31" t="s">
        <v>18</v>
      </c>
      <c r="D31" s="2"/>
      <c r="E31" s="4">
        <f>E22</f>
        <v>200000</v>
      </c>
    </row>
    <row r="32" spans="3:7" x14ac:dyDescent="0.25">
      <c r="C32" s="6" t="s">
        <v>19</v>
      </c>
      <c r="D32" s="9">
        <v>2.1000000000000001E-2</v>
      </c>
      <c r="E32" s="12">
        <f>E31*D32</f>
        <v>4200</v>
      </c>
    </row>
    <row r="33" spans="3:5" x14ac:dyDescent="0.25">
      <c r="C33" s="6" t="s">
        <v>20</v>
      </c>
      <c r="D33" s="9">
        <v>0.1065</v>
      </c>
      <c r="E33" s="12">
        <f>E31*D33</f>
        <v>21300</v>
      </c>
    </row>
    <row r="34" spans="3:5" x14ac:dyDescent="0.25">
      <c r="E34" s="4"/>
    </row>
    <row r="35" spans="3:5" x14ac:dyDescent="0.25">
      <c r="E35" s="4"/>
    </row>
    <row r="36" spans="3:5" x14ac:dyDescent="0.25">
      <c r="E36" s="4"/>
    </row>
    <row r="37" spans="3:5" x14ac:dyDescent="0.25">
      <c r="E37" s="4"/>
    </row>
    <row r="38" spans="3:5" x14ac:dyDescent="0.25">
      <c r="E38" s="4"/>
    </row>
    <row r="39" spans="3:5" x14ac:dyDescent="0.25">
      <c r="E39" s="4"/>
    </row>
    <row r="40" spans="3:5" x14ac:dyDescent="0.25">
      <c r="E40" s="4"/>
    </row>
  </sheetData>
  <pageMargins left="0.511811024" right="0.511811024" top="0.78740157499999996" bottom="0.78740157499999996" header="0.31496062000000002" footer="0.31496062000000002"/>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Ex. 11</vt:lpstr>
      <vt:lpstr>Ex. 12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Amaury Jose Rezende</dc:creator>
  <cp:lastModifiedBy>Amaury Jose Rezende</cp:lastModifiedBy>
  <dcterms:created xsi:type="dcterms:W3CDTF">2017-09-15T01:00:11Z</dcterms:created>
  <dcterms:modified xsi:type="dcterms:W3CDTF">2017-10-10T14:52:16Z</dcterms:modified>
</cp:coreProperties>
</file>