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385"/>
  </bookViews>
  <sheets>
    <sheet name="absorção" sheetId="1" r:id="rId1"/>
    <sheet name="depart" sheetId="3" r:id="rId2"/>
    <sheet name="ABC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3" l="1"/>
  <c r="K25" i="3" s="1"/>
  <c r="J24" i="3"/>
  <c r="K22" i="3"/>
  <c r="J22" i="3"/>
  <c r="J23" i="3" s="1"/>
  <c r="J25" i="3"/>
  <c r="K23" i="3"/>
  <c r="G30" i="3"/>
  <c r="G29" i="3"/>
  <c r="F30" i="3"/>
  <c r="F29" i="3"/>
  <c r="E30" i="3"/>
  <c r="E29" i="3"/>
  <c r="D30" i="3"/>
  <c r="D29" i="3"/>
  <c r="D20" i="3"/>
  <c r="D25" i="3"/>
  <c r="D24" i="3"/>
  <c r="C26" i="3"/>
  <c r="K9" i="3"/>
  <c r="L8" i="3"/>
  <c r="J9" i="3"/>
  <c r="E15" i="3"/>
  <c r="D15" i="3"/>
  <c r="C15" i="3"/>
  <c r="E10" i="3"/>
  <c r="D10" i="3"/>
  <c r="C10" i="3"/>
  <c r="F5" i="3"/>
  <c r="F4" i="3"/>
  <c r="C9" i="3" s="1"/>
  <c r="C14" i="3" s="1"/>
  <c r="F3" i="3"/>
  <c r="E8" i="3" s="1"/>
  <c r="E13" i="3" s="1"/>
  <c r="L23" i="3" l="1"/>
  <c r="L25" i="3"/>
  <c r="E9" i="3"/>
  <c r="E14" i="3" s="1"/>
  <c r="D9" i="3"/>
  <c r="D14" i="3" s="1"/>
  <c r="E16" i="3"/>
  <c r="C17" i="3" s="1"/>
  <c r="C8" i="3"/>
  <c r="C13" i="3" s="1"/>
  <c r="C16" i="3" s="1"/>
  <c r="D8" i="3"/>
  <c r="D13" i="3" s="1"/>
  <c r="D16" i="3" s="1"/>
  <c r="F16" i="3"/>
  <c r="E17" i="3"/>
  <c r="M24" i="2"/>
  <c r="L24" i="2"/>
  <c r="F19" i="2"/>
  <c r="F18" i="2"/>
  <c r="M22" i="2"/>
  <c r="L22" i="2"/>
  <c r="C19" i="2"/>
  <c r="C18" i="2"/>
  <c r="D19" i="2"/>
  <c r="D18" i="2"/>
  <c r="M14" i="2"/>
  <c r="L14" i="2"/>
  <c r="N13" i="2"/>
  <c r="N12" i="2"/>
  <c r="N11" i="2"/>
  <c r="N10" i="2"/>
  <c r="N9" i="2"/>
  <c r="M13" i="2"/>
  <c r="L13" i="2"/>
  <c r="M12" i="2"/>
  <c r="L12" i="2"/>
  <c r="M11" i="2"/>
  <c r="L11" i="2"/>
  <c r="M10" i="2"/>
  <c r="L10" i="2"/>
  <c r="M9" i="2"/>
  <c r="L9" i="2"/>
  <c r="I13" i="2"/>
  <c r="H13" i="2"/>
  <c r="I12" i="2"/>
  <c r="H12" i="2"/>
  <c r="I11" i="2"/>
  <c r="H11" i="2"/>
  <c r="I10" i="2"/>
  <c r="H10" i="2"/>
  <c r="I9" i="2"/>
  <c r="H9" i="2"/>
  <c r="F13" i="2"/>
  <c r="F12" i="2"/>
  <c r="F11" i="2"/>
  <c r="F10" i="2"/>
  <c r="F9" i="2"/>
  <c r="L11" i="1"/>
  <c r="K11" i="1"/>
  <c r="L10" i="1"/>
  <c r="K10" i="1"/>
  <c r="L9" i="1"/>
  <c r="K9" i="1"/>
  <c r="L8" i="1"/>
  <c r="K8" i="1"/>
  <c r="F15" i="1"/>
  <c r="F14" i="1"/>
  <c r="E15" i="1"/>
  <c r="E14" i="1"/>
  <c r="D15" i="1"/>
  <c r="D14" i="1"/>
  <c r="C15" i="1"/>
  <c r="C14" i="1"/>
  <c r="D10" i="1"/>
  <c r="D9" i="1"/>
  <c r="C10" i="1"/>
  <c r="C9" i="1"/>
  <c r="B11" i="1"/>
  <c r="L26" i="3" l="1"/>
  <c r="L28" i="3" s="1"/>
  <c r="D17" i="3"/>
  <c r="D18" i="3"/>
  <c r="D19" i="3"/>
  <c r="C18" i="3"/>
  <c r="F17" i="3"/>
  <c r="M11" i="1"/>
  <c r="M9" i="1"/>
  <c r="M12" i="1" s="1"/>
  <c r="M14" i="1" s="1"/>
  <c r="N24" i="2"/>
  <c r="N22" i="2"/>
  <c r="C20" i="3" l="1"/>
  <c r="C19" i="3"/>
  <c r="E19" i="3" s="1"/>
  <c r="E20" i="3"/>
  <c r="N25" i="2"/>
  <c r="N27" i="2" s="1"/>
</calcChain>
</file>

<file path=xl/sharedStrings.xml><?xml version="1.0" encoding="utf-8"?>
<sst xmlns="http://schemas.openxmlformats.org/spreadsheetml/2006/main" count="149" uniqueCount="56">
  <si>
    <t>Custos diretos</t>
  </si>
  <si>
    <t>Produção</t>
  </si>
  <si>
    <t>quant vend</t>
  </si>
  <si>
    <t>Preço</t>
  </si>
  <si>
    <t>Produto A</t>
  </si>
  <si>
    <t>Produto B</t>
  </si>
  <si>
    <t>Custos indiretos</t>
  </si>
  <si>
    <t>Rateio</t>
  </si>
  <si>
    <t>rateio CI</t>
  </si>
  <si>
    <t>%</t>
  </si>
  <si>
    <t>Custo total</t>
  </si>
  <si>
    <t>Custo unitário</t>
  </si>
  <si>
    <t>Resultado</t>
  </si>
  <si>
    <t>Quant vend</t>
  </si>
  <si>
    <t>Prod A</t>
  </si>
  <si>
    <t>Prod B</t>
  </si>
  <si>
    <t>Preço venda</t>
  </si>
  <si>
    <t>Receita</t>
  </si>
  <si>
    <t>Total</t>
  </si>
  <si>
    <t>Cusot unitario</t>
  </si>
  <si>
    <t>CMV</t>
  </si>
  <si>
    <t>Lucro bruto</t>
  </si>
  <si>
    <t>Despesas</t>
  </si>
  <si>
    <t>Atividades</t>
  </si>
  <si>
    <t>Custos</t>
  </si>
  <si>
    <t>Administrar a produção</t>
  </si>
  <si>
    <t>Controle de qualidade</t>
  </si>
  <si>
    <t>Cortar</t>
  </si>
  <si>
    <t>Costurar</t>
  </si>
  <si>
    <t>Acabamento</t>
  </si>
  <si>
    <t>Direcionadores de Custos</t>
  </si>
  <si>
    <t>A</t>
  </si>
  <si>
    <t>B</t>
  </si>
  <si>
    <t>Finalização de produtos</t>
  </si>
  <si>
    <t>Peças cortadas</t>
  </si>
  <si>
    <t>Peças costuradas</t>
  </si>
  <si>
    <t>Pontos de controle da qualidade</t>
  </si>
  <si>
    <t>Horas de apoio da administração</t>
  </si>
  <si>
    <t>Total ind</t>
  </si>
  <si>
    <t>DRE</t>
  </si>
  <si>
    <t>acabamento</t>
  </si>
  <si>
    <t>corte e costura</t>
  </si>
  <si>
    <t>gestão da produção</t>
  </si>
  <si>
    <t>m2</t>
  </si>
  <si>
    <t xml:space="preserve"> horas mod</t>
  </si>
  <si>
    <t>horas maq</t>
  </si>
  <si>
    <t>Aluguel</t>
  </si>
  <si>
    <t>MOI</t>
  </si>
  <si>
    <t>Depreciação</t>
  </si>
  <si>
    <t>Número de funcionários</t>
  </si>
  <si>
    <t>rateio setor de apoio</t>
  </si>
  <si>
    <t>rateio adm</t>
  </si>
  <si>
    <t>rateio aos produtos</t>
  </si>
  <si>
    <t>Custo indireto</t>
  </si>
  <si>
    <t>Cusot indireto</t>
  </si>
  <si>
    <t>Custo 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</si>
</sst>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8" fontId="0" fillId="0" borderId="0" xfId="0" applyNumberFormat="1"/>
    <xf numFmtId="8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44" fontId="0" fillId="0" borderId="0" xfId="1" applyFont="1"/>
    <xf numFmtId="44" fontId="0" fillId="0" borderId="0" xfId="0" applyNumberFormat="1"/>
    <xf numFmtId="9" fontId="3" fillId="0" borderId="2" xfId="2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/>
    <xf numFmtId="8" fontId="2" fillId="0" borderId="0" xfId="0" applyNumberFormat="1" applyFont="1"/>
    <xf numFmtId="44" fontId="2" fillId="0" borderId="0" xfId="0" applyNumberFormat="1" applyFont="1"/>
    <xf numFmtId="8" fontId="2" fillId="2" borderId="1" xfId="0" applyNumberFormat="1" applyFont="1" applyFill="1" applyBorder="1"/>
    <xf numFmtId="0" fontId="3" fillId="0" borderId="5" xfId="0" applyFont="1" applyFill="1" applyBorder="1" applyAlignment="1">
      <alignment vertical="center"/>
    </xf>
    <xf numFmtId="164" fontId="3" fillId="0" borderId="3" xfId="2" applyNumberFormat="1" applyFont="1" applyBorder="1" applyAlignment="1">
      <alignment vertical="center"/>
    </xf>
    <xf numFmtId="44" fontId="3" fillId="0" borderId="3" xfId="1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164" fontId="3" fillId="0" borderId="4" xfId="2" applyNumberFormat="1" applyFont="1" applyBorder="1" applyAlignment="1">
      <alignment horizontal="right" vertical="center"/>
    </xf>
    <xf numFmtId="44" fontId="3" fillId="0" borderId="5" xfId="1" applyFont="1" applyFill="1" applyBorder="1" applyAlignment="1">
      <alignment horizontal="right" vertical="center"/>
    </xf>
    <xf numFmtId="44" fontId="3" fillId="0" borderId="4" xfId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0" fillId="0" borderId="0" xfId="2" applyNumberFormat="1" applyFon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J6" sqref="J6:M14"/>
    </sheetView>
  </sheetViews>
  <sheetFormatPr defaultRowHeight="15" x14ac:dyDescent="0.25"/>
  <cols>
    <col min="1" max="1" width="9.85546875" bestFit="1" customWidth="1"/>
    <col min="2" max="2" width="13.7109375" bestFit="1" customWidth="1"/>
    <col min="3" max="4" width="14.28515625" bestFit="1" customWidth="1"/>
    <col min="6" max="6" width="13.5703125" bestFit="1" customWidth="1"/>
    <col min="10" max="10" width="11.28515625" bestFit="1" customWidth="1"/>
    <col min="11" max="11" width="13.28515625" bestFit="1" customWidth="1"/>
    <col min="12" max="12" width="14.28515625" bestFit="1" customWidth="1"/>
    <col min="13" max="13" width="13.28515625" bestFit="1" customWidth="1"/>
  </cols>
  <sheetData>
    <row r="1" spans="1:13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13" ht="15.75" thickBot="1" x14ac:dyDescent="0.3">
      <c r="A2" s="3" t="s">
        <v>4</v>
      </c>
      <c r="B2" s="5">
        <v>18000</v>
      </c>
      <c r="C2" s="6">
        <v>10000</v>
      </c>
      <c r="D2" s="6">
        <v>7500</v>
      </c>
      <c r="E2" s="5">
        <v>8.5</v>
      </c>
    </row>
    <row r="3" spans="1:13" ht="15.75" thickBot="1" x14ac:dyDescent="0.3">
      <c r="A3" s="3" t="s">
        <v>5</v>
      </c>
      <c r="B3" s="5">
        <v>12000</v>
      </c>
      <c r="C3" s="6">
        <v>5000</v>
      </c>
      <c r="D3" s="6">
        <v>4000</v>
      </c>
      <c r="E3" s="5">
        <v>11</v>
      </c>
    </row>
    <row r="6" spans="1:13" x14ac:dyDescent="0.25">
      <c r="A6" t="s">
        <v>6</v>
      </c>
      <c r="C6" s="7">
        <v>100000</v>
      </c>
      <c r="J6" t="s">
        <v>39</v>
      </c>
      <c r="K6" t="s">
        <v>14</v>
      </c>
      <c r="L6" t="s">
        <v>15</v>
      </c>
      <c r="M6" t="s">
        <v>18</v>
      </c>
    </row>
    <row r="7" spans="1:13" ht="15.75" thickBot="1" x14ac:dyDescent="0.3">
      <c r="B7" t="s">
        <v>7</v>
      </c>
      <c r="J7" t="s">
        <v>13</v>
      </c>
      <c r="K7">
        <v>7500</v>
      </c>
      <c r="L7">
        <v>4000</v>
      </c>
    </row>
    <row r="8" spans="1:13" ht="15.75" thickBot="1" x14ac:dyDescent="0.3">
      <c r="A8" s="1"/>
      <c r="B8" s="2" t="s">
        <v>0</v>
      </c>
      <c r="C8" s="2" t="s">
        <v>9</v>
      </c>
      <c r="D8" s="2" t="s">
        <v>8</v>
      </c>
      <c r="J8" t="s">
        <v>16</v>
      </c>
      <c r="K8" s="4">
        <f>E2</f>
        <v>8.5</v>
      </c>
      <c r="L8" s="4">
        <f>E3</f>
        <v>11</v>
      </c>
    </row>
    <row r="9" spans="1:13" ht="15.75" thickBot="1" x14ac:dyDescent="0.3">
      <c r="A9" s="3" t="s">
        <v>4</v>
      </c>
      <c r="B9" s="5">
        <v>18000</v>
      </c>
      <c r="C9" s="9">
        <f>B9/$B$11</f>
        <v>0.6</v>
      </c>
      <c r="D9" s="10">
        <f>C9*$D$11</f>
        <v>60000</v>
      </c>
      <c r="J9" s="12" t="s">
        <v>17</v>
      </c>
      <c r="K9" s="13">
        <f>K8*K7</f>
        <v>63750</v>
      </c>
      <c r="L9" s="13">
        <f>L8*L7</f>
        <v>44000</v>
      </c>
      <c r="M9" s="13">
        <f>L9+K9</f>
        <v>107750</v>
      </c>
    </row>
    <row r="10" spans="1:13" ht="15.75" thickBot="1" x14ac:dyDescent="0.3">
      <c r="A10" s="3" t="s">
        <v>5</v>
      </c>
      <c r="B10" s="5">
        <v>12000</v>
      </c>
      <c r="C10" s="9">
        <f>B10/$B$11</f>
        <v>0.4</v>
      </c>
      <c r="D10" s="10">
        <f>C10*$D$11</f>
        <v>40000</v>
      </c>
      <c r="J10" t="s">
        <v>19</v>
      </c>
      <c r="K10" s="8">
        <f>F14</f>
        <v>7.8</v>
      </c>
      <c r="L10" s="8">
        <f>F15</f>
        <v>10.4</v>
      </c>
    </row>
    <row r="11" spans="1:13" x14ac:dyDescent="0.25">
      <c r="B11" s="4">
        <f>SUM(B9:B10)</f>
        <v>30000</v>
      </c>
      <c r="D11" s="7">
        <v>100000</v>
      </c>
      <c r="J11" t="s">
        <v>20</v>
      </c>
      <c r="K11" s="14">
        <f>K10*K7</f>
        <v>58500</v>
      </c>
      <c r="L11" s="14">
        <f>L10*L7</f>
        <v>41600</v>
      </c>
      <c r="M11" s="13">
        <f>L11+K11</f>
        <v>100100</v>
      </c>
    </row>
    <row r="12" spans="1:13" ht="15.75" thickBot="1" x14ac:dyDescent="0.3">
      <c r="J12" t="s">
        <v>21</v>
      </c>
      <c r="M12" s="4">
        <f>M9-M11</f>
        <v>7650</v>
      </c>
    </row>
    <row r="13" spans="1:13" ht="15.75" thickBot="1" x14ac:dyDescent="0.3">
      <c r="A13" s="1"/>
      <c r="B13" s="2" t="s">
        <v>0</v>
      </c>
      <c r="C13" s="2" t="s">
        <v>6</v>
      </c>
      <c r="D13" t="s">
        <v>10</v>
      </c>
      <c r="E13" s="11" t="s">
        <v>1</v>
      </c>
      <c r="F13" s="11" t="s">
        <v>11</v>
      </c>
      <c r="J13" t="s">
        <v>22</v>
      </c>
      <c r="M13" s="7">
        <v>-25000</v>
      </c>
    </row>
    <row r="14" spans="1:13" ht="15.75" thickBot="1" x14ac:dyDescent="0.3">
      <c r="A14" s="3" t="s">
        <v>4</v>
      </c>
      <c r="B14" s="5">
        <v>18000</v>
      </c>
      <c r="C14" s="8">
        <f>D9</f>
        <v>60000</v>
      </c>
      <c r="D14" s="8">
        <f>C14+B14</f>
        <v>78000</v>
      </c>
      <c r="E14">
        <f>C2</f>
        <v>10000</v>
      </c>
      <c r="F14" s="8">
        <f>D14/E14</f>
        <v>7.8</v>
      </c>
      <c r="J14" t="s">
        <v>12</v>
      </c>
      <c r="M14" s="15">
        <f>M12+M13</f>
        <v>-17350</v>
      </c>
    </row>
    <row r="15" spans="1:13" ht="15.75" thickBot="1" x14ac:dyDescent="0.3">
      <c r="A15" s="3" t="s">
        <v>5</v>
      </c>
      <c r="B15" s="5">
        <v>12000</v>
      </c>
      <c r="C15" s="8">
        <f>D10</f>
        <v>40000</v>
      </c>
      <c r="D15" s="8">
        <f>C15+B15</f>
        <v>52000</v>
      </c>
      <c r="E15">
        <f>C3</f>
        <v>5000</v>
      </c>
      <c r="F15" s="8">
        <f>D15/E15</f>
        <v>10.4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workbookViewId="0">
      <selection activeCell="K27" sqref="K27"/>
    </sheetView>
  </sheetViews>
  <sheetFormatPr defaultRowHeight="15" x14ac:dyDescent="0.25"/>
  <cols>
    <col min="3" max="3" width="13.28515625" bestFit="1" customWidth="1"/>
    <col min="4" max="4" width="14.140625" bestFit="1" customWidth="1"/>
    <col min="5" max="5" width="18.42578125" bestFit="1" customWidth="1"/>
    <col min="6" max="6" width="14.28515625" bestFit="1" customWidth="1"/>
    <col min="7" max="7" width="13.5703125" bestFit="1" customWidth="1"/>
    <col min="9" max="9" width="22.85546875" bestFit="1" customWidth="1"/>
    <col min="10" max="10" width="16.42578125" bestFit="1" customWidth="1"/>
    <col min="11" max="11" width="18" bestFit="1" customWidth="1"/>
    <col min="12" max="12" width="16.42578125" bestFit="1" customWidth="1"/>
  </cols>
  <sheetData>
    <row r="1" spans="2:12" ht="15.75" thickBot="1" x14ac:dyDescent="0.3"/>
    <row r="2" spans="2:12" ht="15.75" thickBot="1" x14ac:dyDescent="0.3">
      <c r="B2" s="1"/>
      <c r="C2" s="2" t="s">
        <v>40</v>
      </c>
      <c r="D2" s="2" t="s">
        <v>41</v>
      </c>
      <c r="E2" s="2" t="s">
        <v>42</v>
      </c>
    </row>
    <row r="3" spans="2:12" ht="15.75" thickBot="1" x14ac:dyDescent="0.3">
      <c r="B3" s="3" t="s">
        <v>43</v>
      </c>
      <c r="C3" s="6">
        <v>100</v>
      </c>
      <c r="D3" s="6">
        <v>250</v>
      </c>
      <c r="E3" s="6">
        <v>50</v>
      </c>
      <c r="F3">
        <f>SUM(C3:E3)</f>
        <v>400</v>
      </c>
    </row>
    <row r="4" spans="2:12" ht="15.75" thickBot="1" x14ac:dyDescent="0.3">
      <c r="B4" s="3" t="s">
        <v>44</v>
      </c>
      <c r="C4" s="6">
        <v>600</v>
      </c>
      <c r="D4" s="6">
        <v>300</v>
      </c>
      <c r="E4" s="6">
        <v>100</v>
      </c>
      <c r="F4">
        <f t="shared" ref="F4:F5" si="0">SUM(C4:E4)</f>
        <v>1000</v>
      </c>
    </row>
    <row r="5" spans="2:12" ht="15.75" thickBot="1" x14ac:dyDescent="0.3">
      <c r="B5" s="3" t="s">
        <v>45</v>
      </c>
      <c r="C5" s="6">
        <v>60</v>
      </c>
      <c r="D5" s="6">
        <v>70</v>
      </c>
      <c r="E5" s="6">
        <v>20</v>
      </c>
      <c r="F5">
        <f t="shared" si="0"/>
        <v>150</v>
      </c>
    </row>
    <row r="6" spans="2:12" ht="15.75" thickBot="1" x14ac:dyDescent="0.3"/>
    <row r="7" spans="2:12" ht="15.75" thickBot="1" x14ac:dyDescent="0.3">
      <c r="B7" s="1"/>
      <c r="C7" s="2" t="s">
        <v>40</v>
      </c>
      <c r="D7" s="2" t="s">
        <v>41</v>
      </c>
      <c r="E7" s="2" t="s">
        <v>42</v>
      </c>
      <c r="I7" t="s">
        <v>50</v>
      </c>
      <c r="J7" s="2" t="s">
        <v>40</v>
      </c>
      <c r="K7" s="2" t="s">
        <v>41</v>
      </c>
    </row>
    <row r="8" spans="2:12" ht="15.75" thickBot="1" x14ac:dyDescent="0.3">
      <c r="B8" s="3" t="s">
        <v>43</v>
      </c>
      <c r="C8" s="21">
        <f>C3/$F3</f>
        <v>0.25</v>
      </c>
      <c r="D8" s="21">
        <f t="shared" ref="D8:E8" si="1">D3/$F3</f>
        <v>0.625</v>
      </c>
      <c r="E8" s="21">
        <f t="shared" si="1"/>
        <v>0.125</v>
      </c>
      <c r="I8" s="1" t="s">
        <v>49</v>
      </c>
      <c r="J8" s="24">
        <v>10</v>
      </c>
      <c r="K8" s="24">
        <v>15</v>
      </c>
      <c r="L8">
        <f>SUM(J8:$K$8)</f>
        <v>25</v>
      </c>
    </row>
    <row r="9" spans="2:12" ht="15.75" thickBot="1" x14ac:dyDescent="0.3">
      <c r="B9" s="3" t="s">
        <v>44</v>
      </c>
      <c r="C9" s="21">
        <f t="shared" ref="C9:E10" si="2">C4/$F4</f>
        <v>0.6</v>
      </c>
      <c r="D9" s="21">
        <f t="shared" si="2"/>
        <v>0.3</v>
      </c>
      <c r="E9" s="21">
        <f t="shared" si="2"/>
        <v>0.1</v>
      </c>
      <c r="J9" s="25">
        <f>J8/L8</f>
        <v>0.4</v>
      </c>
      <c r="K9" s="25">
        <f>K8/L8</f>
        <v>0.6</v>
      </c>
    </row>
    <row r="10" spans="2:12" ht="15.75" thickBot="1" x14ac:dyDescent="0.3">
      <c r="B10" s="3" t="s">
        <v>45</v>
      </c>
      <c r="C10" s="21">
        <f t="shared" si="2"/>
        <v>0.4</v>
      </c>
      <c r="D10" s="21">
        <f t="shared" si="2"/>
        <v>0.46666666666666667</v>
      </c>
      <c r="E10" s="21">
        <f t="shared" si="2"/>
        <v>0.13333333333333333</v>
      </c>
    </row>
    <row r="11" spans="2:12" ht="15.75" thickBot="1" x14ac:dyDescent="0.3"/>
    <row r="12" spans="2:12" ht="15.75" thickBot="1" x14ac:dyDescent="0.3">
      <c r="B12" s="1"/>
      <c r="C12" s="2" t="s">
        <v>40</v>
      </c>
      <c r="D12" s="2" t="s">
        <v>41</v>
      </c>
      <c r="E12" s="2" t="s">
        <v>42</v>
      </c>
    </row>
    <row r="13" spans="2:12" ht="15.75" thickBot="1" x14ac:dyDescent="0.3">
      <c r="B13" s="3" t="s">
        <v>46</v>
      </c>
      <c r="C13" s="23">
        <f>C8*$F13</f>
        <v>2500</v>
      </c>
      <c r="D13" s="23">
        <f t="shared" ref="D13:E13" si="3">D8*$F13</f>
        <v>6250</v>
      </c>
      <c r="E13" s="23">
        <f t="shared" si="3"/>
        <v>1250</v>
      </c>
      <c r="F13" s="22">
        <v>10000</v>
      </c>
    </row>
    <row r="14" spans="2:12" ht="15.75" thickBot="1" x14ac:dyDescent="0.3">
      <c r="B14" s="3" t="s">
        <v>47</v>
      </c>
      <c r="C14" s="23">
        <f t="shared" ref="C14:E14" si="4">C9*$F14</f>
        <v>30000</v>
      </c>
      <c r="D14" s="23">
        <f t="shared" si="4"/>
        <v>15000</v>
      </c>
      <c r="E14" s="23">
        <f t="shared" si="4"/>
        <v>5000</v>
      </c>
      <c r="F14" s="22">
        <v>50000</v>
      </c>
      <c r="I14" s="2" t="s">
        <v>1</v>
      </c>
      <c r="J14" s="2" t="s">
        <v>2</v>
      </c>
      <c r="K14" s="2" t="s">
        <v>3</v>
      </c>
    </row>
    <row r="15" spans="2:12" ht="15.75" thickBot="1" x14ac:dyDescent="0.3">
      <c r="B15" s="3" t="s">
        <v>48</v>
      </c>
      <c r="C15" s="23">
        <f t="shared" ref="C15:E15" si="5">C10*$F15</f>
        <v>16000</v>
      </c>
      <c r="D15" s="23">
        <f t="shared" si="5"/>
        <v>18666.666666666668</v>
      </c>
      <c r="E15" s="23">
        <f t="shared" si="5"/>
        <v>5333.333333333333</v>
      </c>
      <c r="F15" s="22">
        <v>40000</v>
      </c>
      <c r="I15" s="6">
        <v>10000</v>
      </c>
      <c r="J15" s="6">
        <v>7500</v>
      </c>
      <c r="K15" s="5">
        <v>8.5</v>
      </c>
    </row>
    <row r="16" spans="2:12" ht="15.75" thickBot="1" x14ac:dyDescent="0.3">
      <c r="B16" s="11" t="s">
        <v>18</v>
      </c>
      <c r="C16" s="8">
        <f>SUM(C13:C15)</f>
        <v>48500</v>
      </c>
      <c r="D16" s="8">
        <f>SUM(D13:D15)</f>
        <v>39916.666666666672</v>
      </c>
      <c r="E16" s="8">
        <f>SUM(E13:E15)</f>
        <v>11583.333333333332</v>
      </c>
      <c r="F16" s="8">
        <f>SUM(C16:E16)</f>
        <v>100000</v>
      </c>
      <c r="I16" s="6">
        <v>5000</v>
      </c>
      <c r="J16" s="6">
        <v>4000</v>
      </c>
      <c r="K16" s="5">
        <v>11</v>
      </c>
    </row>
    <row r="17" spans="2:12" x14ac:dyDescent="0.25">
      <c r="B17" s="11" t="s">
        <v>51</v>
      </c>
      <c r="C17" s="8">
        <f>$E$16*J9</f>
        <v>4633.333333333333</v>
      </c>
      <c r="D17" s="8">
        <f>$E$16*K9</f>
        <v>6949.9999999999991</v>
      </c>
      <c r="E17" s="8">
        <f>-E16</f>
        <v>-11583.333333333332</v>
      </c>
      <c r="F17" s="8">
        <f>SUM(C17:E17)</f>
        <v>0</v>
      </c>
    </row>
    <row r="18" spans="2:12" x14ac:dyDescent="0.25">
      <c r="B18" s="11" t="s">
        <v>18</v>
      </c>
      <c r="C18" s="8">
        <f>C17+C16</f>
        <v>53133.333333333336</v>
      </c>
      <c r="D18" s="8">
        <f>D17+D16</f>
        <v>46866.666666666672</v>
      </c>
      <c r="E18" t="s">
        <v>53</v>
      </c>
    </row>
    <row r="19" spans="2:12" x14ac:dyDescent="0.25">
      <c r="B19" s="11" t="s">
        <v>14</v>
      </c>
      <c r="C19" s="8">
        <f>C18*$D24</f>
        <v>31880</v>
      </c>
      <c r="D19" s="8">
        <f>D18*$D24</f>
        <v>28120.000000000004</v>
      </c>
      <c r="E19" s="7">
        <f>D19+C19</f>
        <v>60000</v>
      </c>
    </row>
    <row r="20" spans="2:12" x14ac:dyDescent="0.25">
      <c r="B20" s="11" t="s">
        <v>15</v>
      </c>
      <c r="C20" s="8">
        <f>C18*$D25</f>
        <v>21253.333333333336</v>
      </c>
      <c r="D20" s="8">
        <f>D18*$D25</f>
        <v>18746.666666666668</v>
      </c>
      <c r="E20" s="7">
        <f>D20+C20</f>
        <v>40000</v>
      </c>
      <c r="I20" t="s">
        <v>39</v>
      </c>
      <c r="J20" t="s">
        <v>14</v>
      </c>
      <c r="K20" t="s">
        <v>15</v>
      </c>
      <c r="L20" t="s">
        <v>18</v>
      </c>
    </row>
    <row r="21" spans="2:12" x14ac:dyDescent="0.25">
      <c r="I21" t="s">
        <v>13</v>
      </c>
      <c r="J21">
        <v>7500</v>
      </c>
      <c r="K21">
        <v>4000</v>
      </c>
    </row>
    <row r="22" spans="2:12" ht="15.75" thickBot="1" x14ac:dyDescent="0.3">
      <c r="I22" t="s">
        <v>16</v>
      </c>
      <c r="J22" s="4">
        <f>K15</f>
        <v>8.5</v>
      </c>
      <c r="K22" s="4">
        <f>K16</f>
        <v>11</v>
      </c>
    </row>
    <row r="23" spans="2:12" ht="15.75" thickBot="1" x14ac:dyDescent="0.3">
      <c r="B23" s="1" t="s">
        <v>52</v>
      </c>
      <c r="C23" s="2" t="s">
        <v>0</v>
      </c>
      <c r="I23" s="12" t="s">
        <v>17</v>
      </c>
      <c r="J23" s="13">
        <f>J22*J21</f>
        <v>63750</v>
      </c>
      <c r="K23" s="13">
        <f>K22*K21</f>
        <v>44000</v>
      </c>
      <c r="L23" s="13">
        <f>K23+J23</f>
        <v>107750</v>
      </c>
    </row>
    <row r="24" spans="2:12" ht="15.75" thickBot="1" x14ac:dyDescent="0.3">
      <c r="B24" s="3" t="s">
        <v>4</v>
      </c>
      <c r="C24" s="5">
        <v>18000</v>
      </c>
      <c r="D24" s="25">
        <f>C24/$C$26</f>
        <v>0.6</v>
      </c>
      <c r="I24" t="s">
        <v>19</v>
      </c>
      <c r="J24" s="8">
        <f>G29</f>
        <v>7.8</v>
      </c>
      <c r="K24" s="8">
        <f>G30</f>
        <v>10.4</v>
      </c>
    </row>
    <row r="25" spans="2:12" ht="15.75" thickBot="1" x14ac:dyDescent="0.3">
      <c r="B25" s="3" t="s">
        <v>5</v>
      </c>
      <c r="C25" s="5">
        <v>12000</v>
      </c>
      <c r="D25" s="25">
        <f>C25/$C$26</f>
        <v>0.4</v>
      </c>
      <c r="I25" t="s">
        <v>20</v>
      </c>
      <c r="J25" s="14">
        <f>J24*J21</f>
        <v>58500</v>
      </c>
      <c r="K25" s="14">
        <f>K24*K21</f>
        <v>41600</v>
      </c>
      <c r="L25" s="13">
        <f>K25+J25</f>
        <v>100100</v>
      </c>
    </row>
    <row r="26" spans="2:12" x14ac:dyDescent="0.25">
      <c r="C26" s="4">
        <f>SUM(C24:C25)</f>
        <v>30000</v>
      </c>
      <c r="I26" t="s">
        <v>21</v>
      </c>
      <c r="L26" s="4">
        <f>L23-L25</f>
        <v>7650</v>
      </c>
    </row>
    <row r="27" spans="2:12" ht="15.75" thickBot="1" x14ac:dyDescent="0.3">
      <c r="I27" t="s">
        <v>22</v>
      </c>
      <c r="L27" s="7">
        <v>-25000</v>
      </c>
    </row>
    <row r="28" spans="2:12" ht="15.75" thickBot="1" x14ac:dyDescent="0.3">
      <c r="B28" s="1" t="s">
        <v>52</v>
      </c>
      <c r="C28" s="2" t="s">
        <v>0</v>
      </c>
      <c r="D28" s="2" t="s">
        <v>54</v>
      </c>
      <c r="E28" s="2" t="s">
        <v>10</v>
      </c>
      <c r="F28" s="2" t="s">
        <v>1</v>
      </c>
      <c r="G28" s="2" t="s">
        <v>55</v>
      </c>
      <c r="I28" t="s">
        <v>12</v>
      </c>
      <c r="L28" s="15">
        <f>L26+L27</f>
        <v>-17350</v>
      </c>
    </row>
    <row r="29" spans="2:12" ht="15.75" thickBot="1" x14ac:dyDescent="0.3">
      <c r="B29" s="3" t="s">
        <v>4</v>
      </c>
      <c r="C29" s="5">
        <v>18000</v>
      </c>
      <c r="D29" s="5">
        <f>E19</f>
        <v>60000</v>
      </c>
      <c r="E29" s="10">
        <f>D29+C29</f>
        <v>78000</v>
      </c>
      <c r="F29" s="2">
        <f>I15</f>
        <v>10000</v>
      </c>
      <c r="G29" s="10">
        <f>E29/F29</f>
        <v>7.8</v>
      </c>
    </row>
    <row r="30" spans="2:12" ht="15.75" thickBot="1" x14ac:dyDescent="0.3">
      <c r="B30" s="3" t="s">
        <v>5</v>
      </c>
      <c r="C30" s="5">
        <v>12000</v>
      </c>
      <c r="D30" s="5">
        <f>E20</f>
        <v>40000</v>
      </c>
      <c r="E30" s="10">
        <f>D30+C30</f>
        <v>52000</v>
      </c>
      <c r="F30" s="2">
        <f>I16</f>
        <v>5000</v>
      </c>
      <c r="G30" s="10">
        <f>E30/F30</f>
        <v>10.4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C1" sqref="C1:E3"/>
    </sheetView>
  </sheetViews>
  <sheetFormatPr defaultRowHeight="15" x14ac:dyDescent="0.25"/>
  <cols>
    <col min="1" max="1" width="9.85546875" bestFit="1" customWidth="1"/>
    <col min="2" max="2" width="13.7109375" bestFit="1" customWidth="1"/>
    <col min="3" max="4" width="13.28515625" bestFit="1" customWidth="1"/>
    <col min="12" max="14" width="13.28515625" bestFit="1" customWidth="1"/>
  </cols>
  <sheetData>
    <row r="1" spans="1:14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14" ht="15.75" thickBot="1" x14ac:dyDescent="0.3">
      <c r="A2" s="3" t="s">
        <v>4</v>
      </c>
      <c r="B2" s="5">
        <v>18000</v>
      </c>
      <c r="C2" s="6">
        <v>10000</v>
      </c>
      <c r="D2" s="6">
        <v>7500</v>
      </c>
      <c r="E2" s="5">
        <v>8.5</v>
      </c>
    </row>
    <row r="3" spans="1:14" ht="15.75" thickBot="1" x14ac:dyDescent="0.3">
      <c r="A3" s="3" t="s">
        <v>5</v>
      </c>
      <c r="B3" s="5">
        <v>12000</v>
      </c>
      <c r="C3" s="6">
        <v>5000</v>
      </c>
      <c r="D3" s="6">
        <v>4000</v>
      </c>
      <c r="E3" s="5">
        <v>11</v>
      </c>
    </row>
    <row r="7" spans="1:14" ht="15.75" thickBot="1" x14ac:dyDescent="0.3"/>
    <row r="8" spans="1:14" ht="15.75" thickBot="1" x14ac:dyDescent="0.3">
      <c r="A8" s="1" t="s">
        <v>23</v>
      </c>
      <c r="B8" s="2" t="s">
        <v>24</v>
      </c>
      <c r="C8" s="1" t="s">
        <v>30</v>
      </c>
      <c r="D8" s="2" t="s">
        <v>31</v>
      </c>
      <c r="E8" s="2" t="s">
        <v>32</v>
      </c>
      <c r="F8" s="16" t="s">
        <v>18</v>
      </c>
      <c r="G8" s="1" t="s">
        <v>30</v>
      </c>
      <c r="H8" s="2" t="s">
        <v>31</v>
      </c>
      <c r="I8" s="2" t="s">
        <v>32</v>
      </c>
      <c r="K8" s="1" t="s">
        <v>24</v>
      </c>
      <c r="L8" s="1" t="s">
        <v>31</v>
      </c>
      <c r="M8" s="1" t="s">
        <v>32</v>
      </c>
      <c r="N8" s="1" t="s">
        <v>18</v>
      </c>
    </row>
    <row r="9" spans="1:14" ht="15.75" thickBot="1" x14ac:dyDescent="0.3">
      <c r="A9" s="3" t="s">
        <v>25</v>
      </c>
      <c r="B9" s="5">
        <v>25000</v>
      </c>
      <c r="C9" s="3" t="s">
        <v>37</v>
      </c>
      <c r="D9" s="6">
        <v>350</v>
      </c>
      <c r="E9" s="6">
        <v>150</v>
      </c>
      <c r="F9">
        <f>SUM(D9:E9)</f>
        <v>500</v>
      </c>
      <c r="G9" s="3" t="s">
        <v>37</v>
      </c>
      <c r="H9" s="17">
        <f>D9/$F9</f>
        <v>0.7</v>
      </c>
      <c r="I9" s="17">
        <f>E9/$F9</f>
        <v>0.3</v>
      </c>
      <c r="K9" s="3" t="s">
        <v>25</v>
      </c>
      <c r="L9" s="18">
        <f>H9*$B9</f>
        <v>17500</v>
      </c>
      <c r="M9" s="18">
        <f>I9*$B9</f>
        <v>7500</v>
      </c>
      <c r="N9" s="18">
        <f>SUM(L9:M9)</f>
        <v>25000</v>
      </c>
    </row>
    <row r="10" spans="1:14" ht="15.75" thickBot="1" x14ac:dyDescent="0.3">
      <c r="A10" s="3" t="s">
        <v>26</v>
      </c>
      <c r="B10" s="5">
        <v>10000</v>
      </c>
      <c r="C10" s="3" t="s">
        <v>36</v>
      </c>
      <c r="D10" s="6">
        <v>4</v>
      </c>
      <c r="E10" s="6">
        <v>8</v>
      </c>
      <c r="F10">
        <f t="shared" ref="F10:F13" si="0">SUM(D10:E10)</f>
        <v>12</v>
      </c>
      <c r="G10" s="3" t="s">
        <v>36</v>
      </c>
      <c r="H10" s="17">
        <f t="shared" ref="H10:H13" si="1">D10/$F10</f>
        <v>0.33333333333333331</v>
      </c>
      <c r="I10" s="17">
        <f t="shared" ref="I10:I13" si="2">E10/$F10</f>
        <v>0.66666666666666663</v>
      </c>
      <c r="K10" s="3" t="s">
        <v>26</v>
      </c>
      <c r="L10" s="18">
        <f t="shared" ref="L10:L13" si="3">H10*$B10</f>
        <v>3333.333333333333</v>
      </c>
      <c r="M10" s="18">
        <f t="shared" ref="M10:M13" si="4">I10*$B10</f>
        <v>6666.6666666666661</v>
      </c>
      <c r="N10" s="18">
        <f t="shared" ref="N10:N13" si="5">SUM(L10:M10)</f>
        <v>10000</v>
      </c>
    </row>
    <row r="11" spans="1:14" ht="15.75" thickBot="1" x14ac:dyDescent="0.3">
      <c r="A11" s="3" t="s">
        <v>27</v>
      </c>
      <c r="B11" s="5">
        <v>20000</v>
      </c>
      <c r="C11" s="3" t="s">
        <v>34</v>
      </c>
      <c r="D11" s="6">
        <v>15000</v>
      </c>
      <c r="E11" s="6">
        <v>6000</v>
      </c>
      <c r="F11">
        <f t="shared" si="0"/>
        <v>21000</v>
      </c>
      <c r="G11" s="3" t="s">
        <v>34</v>
      </c>
      <c r="H11" s="17">
        <f t="shared" si="1"/>
        <v>0.7142857142857143</v>
      </c>
      <c r="I11" s="17">
        <f t="shared" si="2"/>
        <v>0.2857142857142857</v>
      </c>
      <c r="K11" s="3" t="s">
        <v>27</v>
      </c>
      <c r="L11" s="18">
        <f t="shared" si="3"/>
        <v>14285.714285714286</v>
      </c>
      <c r="M11" s="18">
        <f t="shared" si="4"/>
        <v>5714.2857142857138</v>
      </c>
      <c r="N11" s="18">
        <f t="shared" si="5"/>
        <v>20000</v>
      </c>
    </row>
    <row r="12" spans="1:14" ht="15.75" thickBot="1" x14ac:dyDescent="0.3">
      <c r="A12" s="3" t="s">
        <v>28</v>
      </c>
      <c r="B12" s="5">
        <v>30000</v>
      </c>
      <c r="C12" s="3" t="s">
        <v>35</v>
      </c>
      <c r="D12" s="6">
        <v>17000</v>
      </c>
      <c r="E12" s="6">
        <v>10000</v>
      </c>
      <c r="F12">
        <f t="shared" si="0"/>
        <v>27000</v>
      </c>
      <c r="G12" s="3" t="s">
        <v>35</v>
      </c>
      <c r="H12" s="17">
        <f t="shared" si="1"/>
        <v>0.62962962962962965</v>
      </c>
      <c r="I12" s="17">
        <f t="shared" si="2"/>
        <v>0.37037037037037035</v>
      </c>
      <c r="K12" s="3" t="s">
        <v>28</v>
      </c>
      <c r="L12" s="18">
        <f t="shared" si="3"/>
        <v>18888.888888888891</v>
      </c>
      <c r="M12" s="18">
        <f t="shared" si="4"/>
        <v>11111.111111111111</v>
      </c>
      <c r="N12" s="18">
        <f t="shared" si="5"/>
        <v>30000</v>
      </c>
    </row>
    <row r="13" spans="1:14" ht="15.75" thickBot="1" x14ac:dyDescent="0.3">
      <c r="A13" s="3" t="s">
        <v>29</v>
      </c>
      <c r="B13" s="5">
        <v>15000</v>
      </c>
      <c r="C13" s="3" t="s">
        <v>33</v>
      </c>
      <c r="D13" s="6">
        <v>10000</v>
      </c>
      <c r="E13" s="6">
        <v>5000</v>
      </c>
      <c r="F13">
        <f t="shared" si="0"/>
        <v>15000</v>
      </c>
      <c r="G13" s="3" t="s">
        <v>33</v>
      </c>
      <c r="H13" s="17">
        <f t="shared" si="1"/>
        <v>0.66666666666666663</v>
      </c>
      <c r="I13" s="17">
        <f t="shared" si="2"/>
        <v>0.33333333333333331</v>
      </c>
      <c r="K13" s="3" t="s">
        <v>29</v>
      </c>
      <c r="L13" s="18">
        <f t="shared" si="3"/>
        <v>10000</v>
      </c>
      <c r="M13" s="18">
        <f t="shared" si="4"/>
        <v>5000</v>
      </c>
      <c r="N13" s="18">
        <f t="shared" si="5"/>
        <v>15000</v>
      </c>
    </row>
    <row r="14" spans="1:14" ht="15.75" thickBot="1" x14ac:dyDescent="0.3">
      <c r="K14" s="19" t="s">
        <v>38</v>
      </c>
      <c r="L14" s="20">
        <f>ROUND(SUM(L9:L13),2)</f>
        <v>64007.94</v>
      </c>
      <c r="M14" s="20">
        <f>ROUND(SUM(M9:M13),2)</f>
        <v>35992.06</v>
      </c>
    </row>
    <row r="16" spans="1:14" ht="15.75" thickBot="1" x14ac:dyDescent="0.3"/>
    <row r="17" spans="1:14" ht="15.75" thickBot="1" x14ac:dyDescent="0.3">
      <c r="A17" s="1"/>
      <c r="B17" s="2" t="s">
        <v>0</v>
      </c>
      <c r="C17" s="2" t="s">
        <v>6</v>
      </c>
      <c r="D17" t="s">
        <v>10</v>
      </c>
      <c r="E17" s="11" t="s">
        <v>1</v>
      </c>
      <c r="F17" s="11" t="s">
        <v>11</v>
      </c>
    </row>
    <row r="18" spans="1:14" ht="15.75" thickBot="1" x14ac:dyDescent="0.3">
      <c r="A18" s="3" t="s">
        <v>4</v>
      </c>
      <c r="B18" s="5">
        <v>18000</v>
      </c>
      <c r="C18" s="8">
        <f>L14</f>
        <v>64007.94</v>
      </c>
      <c r="D18" s="8">
        <f>C18+B18</f>
        <v>82007.94</v>
      </c>
      <c r="E18">
        <v>10000</v>
      </c>
      <c r="F18" s="8">
        <f>ROUND(D18/E18,2)</f>
        <v>8.1999999999999993</v>
      </c>
      <c r="L18" t="s">
        <v>14</v>
      </c>
      <c r="M18" t="s">
        <v>15</v>
      </c>
      <c r="N18" t="s">
        <v>18</v>
      </c>
    </row>
    <row r="19" spans="1:14" ht="15.75" thickBot="1" x14ac:dyDescent="0.3">
      <c r="A19" s="3" t="s">
        <v>5</v>
      </c>
      <c r="B19" s="5">
        <v>12000</v>
      </c>
      <c r="C19" s="8">
        <f>M14</f>
        <v>35992.06</v>
      </c>
      <c r="D19" s="8">
        <f>C19+B19</f>
        <v>47992.06</v>
      </c>
      <c r="E19">
        <v>5000</v>
      </c>
      <c r="F19" s="8">
        <f>ROUND(D19/E19,2)</f>
        <v>9.6</v>
      </c>
      <c r="K19" t="s">
        <v>39</v>
      </c>
      <c r="L19" t="s">
        <v>14</v>
      </c>
      <c r="M19" t="s">
        <v>15</v>
      </c>
      <c r="N19" t="s">
        <v>18</v>
      </c>
    </row>
    <row r="20" spans="1:14" x14ac:dyDescent="0.25">
      <c r="K20" t="s">
        <v>13</v>
      </c>
      <c r="L20">
        <v>7500</v>
      </c>
      <c r="M20">
        <v>4000</v>
      </c>
    </row>
    <row r="21" spans="1:14" x14ac:dyDescent="0.25">
      <c r="K21" t="s">
        <v>16</v>
      </c>
      <c r="L21" s="4">
        <v>8.5</v>
      </c>
      <c r="M21" s="4">
        <v>11</v>
      </c>
    </row>
    <row r="22" spans="1:14" x14ac:dyDescent="0.25">
      <c r="K22" s="12" t="s">
        <v>17</v>
      </c>
      <c r="L22" s="13">
        <f>L21*L20</f>
        <v>63750</v>
      </c>
      <c r="M22" s="13">
        <f>M21*M20</f>
        <v>44000</v>
      </c>
      <c r="N22" s="13">
        <f>M22+L22</f>
        <v>107750</v>
      </c>
    </row>
    <row r="23" spans="1:14" x14ac:dyDescent="0.25">
      <c r="K23" t="s">
        <v>19</v>
      </c>
      <c r="L23" s="8">
        <v>8.1999999999999993</v>
      </c>
      <c r="M23" s="8">
        <v>9.6</v>
      </c>
    </row>
    <row r="24" spans="1:14" x14ac:dyDescent="0.25">
      <c r="K24" t="s">
        <v>20</v>
      </c>
      <c r="L24" s="14">
        <f>L23*L20</f>
        <v>61499.999999999993</v>
      </c>
      <c r="M24" s="14">
        <f>M23*M20</f>
        <v>38400</v>
      </c>
      <c r="N24" s="13">
        <f>M24+L24</f>
        <v>99900</v>
      </c>
    </row>
    <row r="25" spans="1:14" x14ac:dyDescent="0.25">
      <c r="K25" t="s">
        <v>21</v>
      </c>
      <c r="N25" s="4">
        <f>N22-N24</f>
        <v>7850</v>
      </c>
    </row>
    <row r="26" spans="1:14" ht="15.75" thickBot="1" x14ac:dyDescent="0.3">
      <c r="K26" t="s">
        <v>22</v>
      </c>
      <c r="N26" s="7">
        <v>-25000</v>
      </c>
    </row>
    <row r="27" spans="1:14" ht="15.75" thickBot="1" x14ac:dyDescent="0.3">
      <c r="K27" t="s">
        <v>12</v>
      </c>
      <c r="N27" s="15">
        <f>N25+N26</f>
        <v>-17150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absorção</vt:lpstr>
      <vt:lpstr>depart</vt:lpstr>
      <vt:lpstr>ABC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2017-09-30T03:46:31Z</dcterms:created>
  <dcterms:modified xsi:type="dcterms:W3CDTF">2017-09-30T15:14:02Z</dcterms:modified>
</cp:coreProperties>
</file>