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C:\Users\Clara\Documents\USP\Monitoria\2017.2\"/>
    </mc:Choice>
  </mc:AlternateContent>
  <bookViews>
    <workbookView xWindow="0" yWindow="0" windowWidth="20490" windowHeight="7530" xr2:uid="{00000000-000D-0000-FFFF-FFFF00000000}"/>
  </bookViews>
  <sheets>
    <sheet name="Planilha de notas completa" sheetId="1" r:id="rId1"/>
  </sheets>
  <calcPr calcId="171027"/>
</workbook>
</file>

<file path=xl/calcChain.xml><?xml version="1.0" encoding="utf-8"?>
<calcChain xmlns="http://schemas.openxmlformats.org/spreadsheetml/2006/main">
  <c r="AK6" i="1" l="1"/>
  <c r="AK30" i="1"/>
  <c r="AK24" i="1"/>
  <c r="AK31" i="1"/>
  <c r="AK8" i="1"/>
  <c r="AK32" i="1" l="1"/>
  <c r="AK29" i="1"/>
  <c r="AK23" i="1"/>
  <c r="AK7" i="1"/>
  <c r="AK5" i="1"/>
  <c r="AK38" i="1" l="1"/>
  <c r="AK37" i="1"/>
  <c r="AK36" i="1"/>
  <c r="AK35" i="1"/>
  <c r="AK19" i="1"/>
  <c r="AK16" i="1"/>
  <c r="AK18" i="1"/>
  <c r="AK17" i="1"/>
  <c r="AK25" i="1" l="1"/>
  <c r="AL8" i="1" l="1"/>
  <c r="AL7" i="1"/>
  <c r="AL6" i="1"/>
  <c r="AL5" i="1"/>
  <c r="AL19" i="1"/>
  <c r="AL18" i="1"/>
  <c r="AL17" i="1"/>
  <c r="AL16" i="1"/>
  <c r="AL25" i="1"/>
  <c r="AL24" i="1"/>
  <c r="AL23" i="1"/>
  <c r="AL32" i="1"/>
  <c r="AL31" i="1"/>
  <c r="AL30" i="1"/>
  <c r="AL29" i="1"/>
  <c r="AL38" i="1"/>
  <c r="AL37" i="1"/>
  <c r="AL36" i="1"/>
  <c r="AL35" i="1"/>
  <c r="AJ36" i="1" l="1"/>
  <c r="AJ30" i="1"/>
  <c r="AJ37" i="1" l="1"/>
  <c r="AJ31" i="1"/>
  <c r="AJ26" i="1"/>
  <c r="AJ24" i="1"/>
  <c r="AJ18" i="1"/>
  <c r="AJ17" i="1"/>
  <c r="AJ7" i="1"/>
  <c r="AJ16" i="1"/>
  <c r="AJ5" i="1"/>
  <c r="AJ38" i="1"/>
  <c r="AJ32" i="1"/>
  <c r="AJ25" i="1"/>
  <c r="AJ23" i="1"/>
  <c r="AJ19" i="1"/>
  <c r="AJ35" i="1"/>
  <c r="AJ29" i="1"/>
  <c r="AJ20" i="1"/>
  <c r="AJ8" i="1"/>
  <c r="AJ9" i="1"/>
  <c r="AJ6" i="1"/>
</calcChain>
</file>

<file path=xl/sharedStrings.xml><?xml version="1.0" encoding="utf-8"?>
<sst xmlns="http://schemas.openxmlformats.org/spreadsheetml/2006/main" count="521" uniqueCount="67">
  <si>
    <t>VOTOS</t>
  </si>
  <si>
    <t>APRESENTAÇÕES</t>
  </si>
  <si>
    <t>Vo 1</t>
  </si>
  <si>
    <t>Vo 2</t>
  </si>
  <si>
    <t>Vo 3</t>
  </si>
  <si>
    <t>Vo 4</t>
  </si>
  <si>
    <t>Vo 5</t>
  </si>
  <si>
    <t>Vo 6</t>
  </si>
  <si>
    <t>Vo 7</t>
  </si>
  <si>
    <t>Vo 8</t>
  </si>
  <si>
    <t>Vo 9</t>
  </si>
  <si>
    <t>Vo 10</t>
  </si>
  <si>
    <t>APRESENTACOES</t>
  </si>
  <si>
    <t>NOTAS</t>
  </si>
  <si>
    <t>Sem 1</t>
  </si>
  <si>
    <t>Sem 2</t>
  </si>
  <si>
    <t>Sem 3</t>
  </si>
  <si>
    <t>Sem 4</t>
  </si>
  <si>
    <t>Sem 5</t>
  </si>
  <si>
    <t>Sem 6</t>
  </si>
  <si>
    <t>Sem 7</t>
  </si>
  <si>
    <t>Sem 8</t>
  </si>
  <si>
    <t>Sem 9</t>
  </si>
  <si>
    <t>Sem 10</t>
  </si>
  <si>
    <t>PESO</t>
  </si>
  <si>
    <t>NOTA</t>
  </si>
  <si>
    <t>TOTAL</t>
  </si>
  <si>
    <t>A</t>
  </si>
  <si>
    <t>B</t>
  </si>
  <si>
    <t>Grupo 1</t>
  </si>
  <si>
    <t>C</t>
  </si>
  <si>
    <t>N</t>
  </si>
  <si>
    <t>AA</t>
  </si>
  <si>
    <t>D</t>
  </si>
  <si>
    <t>E</t>
  </si>
  <si>
    <t>F</t>
  </si>
  <si>
    <t>A Bônus</t>
  </si>
  <si>
    <t>BA</t>
  </si>
  <si>
    <t>FA</t>
  </si>
  <si>
    <t>Grupo 2</t>
  </si>
  <si>
    <t xml:space="preserve"> </t>
  </si>
  <si>
    <t>Grupo 3</t>
  </si>
  <si>
    <t>Grupo 4</t>
  </si>
  <si>
    <t>Grupo 5</t>
  </si>
  <si>
    <t>Caroline Oliveira Dias</t>
  </si>
  <si>
    <t>Danilo Soares Oliveira</t>
  </si>
  <si>
    <t>Augusto César Nicolai</t>
  </si>
  <si>
    <t>Cassiano Toledo Ribas</t>
  </si>
  <si>
    <t>Andréia Maria de Souza</t>
  </si>
  <si>
    <t>André Moretti</t>
  </si>
  <si>
    <t>Afonso Bersan</t>
  </si>
  <si>
    <t>Caio Lopes</t>
  </si>
  <si>
    <t>Carlos Imbriani</t>
  </si>
  <si>
    <t>Marco Antonio</t>
  </si>
  <si>
    <t>Antonio Macruz de Sá</t>
  </si>
  <si>
    <t xml:space="preserve">André Parente </t>
  </si>
  <si>
    <t>Bruno Lescher Facciolla</t>
  </si>
  <si>
    <t>André Sebastian</t>
  </si>
  <si>
    <t>Daniel Tokumoto</t>
  </si>
  <si>
    <t>Cristiano Leite</t>
  </si>
  <si>
    <t>Caio Hunnicutt Fleury</t>
  </si>
  <si>
    <t>André Ferreira de Castilho</t>
  </si>
  <si>
    <t>Ana Laura Camargo</t>
  </si>
  <si>
    <t>Beatriz Susa</t>
  </si>
  <si>
    <t>Carolina Bahr Haddad</t>
  </si>
  <si>
    <t>Pedro Vormittag</t>
  </si>
  <si>
    <t>Turma Diurno 11.B - Clara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</si>
</sst>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3" fillId="2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2" fontId="2" fillId="0" borderId="7" xfId="0" applyNumberFormat="1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2" fontId="2" fillId="0" borderId="8" xfId="0" applyNumberFormat="1" applyFont="1" applyFill="1" applyBorder="1" applyAlignment="1" applyProtection="1">
      <alignment horizontal="center"/>
      <protection hidden="1"/>
    </xf>
    <xf numFmtId="0" fontId="2" fillId="0" borderId="18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2" fillId="0" borderId="8" xfId="0" applyFont="1" applyFill="1" applyBorder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2" fontId="2" fillId="0" borderId="9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9" fontId="2" fillId="0" borderId="0" xfId="1" applyNumberFormat="1" applyFont="1" applyFill="1" applyBorder="1" applyAlignment="1" applyProtection="1">
      <alignment horizontal="left"/>
      <protection hidden="1"/>
    </xf>
    <xf numFmtId="0" fontId="0" fillId="0" borderId="0" xfId="0" applyFill="1" applyBorder="1"/>
    <xf numFmtId="0" fontId="2" fillId="0" borderId="21" xfId="0" applyFont="1" applyFill="1" applyBorder="1" applyAlignment="1" applyProtection="1">
      <alignment horizontal="center"/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/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Protection="1">
      <protection hidden="1"/>
    </xf>
    <xf numFmtId="164" fontId="2" fillId="3" borderId="0" xfId="0" applyNumberFormat="1" applyFont="1" applyFill="1" applyBorder="1" applyProtection="1">
      <protection hidden="1"/>
    </xf>
    <xf numFmtId="0" fontId="0" fillId="3" borderId="0" xfId="0" applyFill="1" applyBorder="1"/>
    <xf numFmtId="0" fontId="2" fillId="0" borderId="13" xfId="0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2" fontId="2" fillId="2" borderId="20" xfId="0" applyNumberFormat="1" applyFont="1" applyFill="1" applyBorder="1" applyAlignment="1" applyProtection="1">
      <alignment horizontal="center"/>
      <protection hidden="1"/>
    </xf>
    <xf numFmtId="2" fontId="2" fillId="0" borderId="26" xfId="0" applyNumberFormat="1" applyFont="1" applyFill="1" applyBorder="1" applyAlignment="1" applyProtection="1">
      <alignment horizontal="center"/>
      <protection hidden="1"/>
    </xf>
    <xf numFmtId="2" fontId="2" fillId="2" borderId="5" xfId="0" applyNumberFormat="1" applyFont="1" applyFill="1" applyBorder="1" applyAlignment="1" applyProtection="1">
      <alignment horizontal="center"/>
      <protection hidden="1"/>
    </xf>
    <xf numFmtId="2" fontId="2" fillId="0" borderId="13" xfId="0" applyNumberFormat="1" applyFont="1" applyFill="1" applyBorder="1" applyAlignment="1" applyProtection="1">
      <alignment horizontal="center"/>
      <protection hidden="1"/>
    </xf>
    <xf numFmtId="2" fontId="2" fillId="0" borderId="14" xfId="0" applyNumberFormat="1" applyFont="1" applyFill="1" applyBorder="1" applyAlignment="1" applyProtection="1">
      <alignment horizontal="center"/>
      <protection hidden="1"/>
    </xf>
    <xf numFmtId="2" fontId="3" fillId="0" borderId="14" xfId="1" applyNumberFormat="1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Protection="1"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3" borderId="18" xfId="0" applyFont="1" applyFill="1" applyBorder="1" applyAlignment="1" applyProtection="1">
      <alignment horizontal="center"/>
      <protection hidden="1"/>
    </xf>
    <xf numFmtId="2" fontId="2" fillId="3" borderId="27" xfId="0" applyNumberFormat="1" applyFont="1" applyFill="1" applyBorder="1" applyAlignment="1" applyProtection="1">
      <alignment horizontal="center"/>
      <protection hidden="1"/>
    </xf>
    <xf numFmtId="2" fontId="4" fillId="3" borderId="27" xfId="0" applyNumberFormat="1" applyFont="1" applyFill="1" applyBorder="1" applyAlignment="1" applyProtection="1">
      <alignment horizontal="center"/>
      <protection hidden="1"/>
    </xf>
    <xf numFmtId="0" fontId="2" fillId="0" borderId="29" xfId="0" applyFont="1" applyFill="1" applyBorder="1" applyProtection="1">
      <protection hidden="1"/>
    </xf>
    <xf numFmtId="0" fontId="3" fillId="2" borderId="20" xfId="0" applyFont="1" applyFill="1" applyBorder="1" applyAlignment="1" applyProtection="1">
      <alignment horizontal="left"/>
      <protection hidden="1"/>
    </xf>
    <xf numFmtId="0" fontId="0" fillId="4" borderId="27" xfId="0" applyFont="1" applyFill="1" applyBorder="1"/>
    <xf numFmtId="0" fontId="0" fillId="3" borderId="27" xfId="0" applyFont="1" applyFill="1" applyBorder="1"/>
    <xf numFmtId="0" fontId="2" fillId="0" borderId="30" xfId="0" applyFont="1" applyFill="1" applyBorder="1" applyAlignment="1" applyProtection="1">
      <alignment horizontal="left"/>
      <protection hidden="1"/>
    </xf>
    <xf numFmtId="0" fontId="2" fillId="0" borderId="27" xfId="0" applyFont="1" applyFill="1" applyBorder="1" applyAlignment="1" applyProtection="1">
      <alignment horizontal="left"/>
      <protection hidden="1"/>
    </xf>
    <xf numFmtId="0" fontId="2" fillId="0" borderId="31" xfId="0" applyFont="1" applyFill="1" applyBorder="1" applyAlignment="1" applyProtection="1">
      <alignment horizontal="left"/>
      <protection hidden="1"/>
    </xf>
    <xf numFmtId="0" fontId="2" fillId="0" borderId="29" xfId="0" applyFont="1" applyFill="1" applyBorder="1" applyAlignment="1" applyProtection="1">
      <alignment horizontal="left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3" fillId="0" borderId="2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2" fillId="3" borderId="17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3" borderId="14" xfId="0" applyFont="1" applyFill="1" applyBorder="1" applyAlignment="1" applyProtection="1">
      <alignment horizontal="center"/>
      <protection hidden="1"/>
    </xf>
    <xf numFmtId="2" fontId="3" fillId="3" borderId="14" xfId="1" applyNumberFormat="1" applyFont="1" applyFill="1" applyBorder="1" applyAlignment="1" applyProtection="1">
      <alignment horizontal="center"/>
      <protection hidden="1"/>
    </xf>
    <xf numFmtId="0" fontId="2" fillId="0" borderId="35" xfId="0" applyFont="1" applyFill="1" applyBorder="1" applyAlignment="1" applyProtection="1">
      <alignment horizontal="center"/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35" xfId="0" applyFont="1" applyFill="1" applyBorder="1" applyAlignment="1" applyProtection="1">
      <alignment horizontal="center"/>
      <protection hidden="1"/>
    </xf>
    <xf numFmtId="0" fontId="0" fillId="3" borderId="28" xfId="0" applyFont="1" applyFill="1" applyBorder="1"/>
    <xf numFmtId="0" fontId="2" fillId="3" borderId="15" xfId="0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2" fillId="3" borderId="32" xfId="0" applyFont="1" applyFill="1" applyBorder="1" applyAlignment="1" applyProtection="1">
      <alignment horizontal="center"/>
      <protection hidden="1"/>
    </xf>
    <xf numFmtId="0" fontId="2" fillId="3" borderId="33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/>
    <xf numFmtId="2" fontId="4" fillId="0" borderId="27" xfId="0" applyNumberFormat="1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2"/>
  <sheetViews>
    <sheetView showGridLines="0" tabSelected="1" zoomScale="70" zoomScaleNormal="70" zoomScaleSheetLayoutView="100" zoomScalePageLayoutView="120" workbookViewId="0">
      <selection activeCell="E22" sqref="E22"/>
    </sheetView>
  </sheetViews>
  <sheetFormatPr defaultColWidth="8.85546875" defaultRowHeight="15" x14ac:dyDescent="0.25"/>
  <cols>
    <col min="1" max="1" width="43.7109375" style="23" bestFit="1" customWidth="1"/>
    <col min="2" max="2" width="5.5703125" style="29" bestFit="1" customWidth="1"/>
    <col min="3" max="10" width="6.140625" style="23" bestFit="1" customWidth="1"/>
    <col min="11" max="11" width="6.85546875" style="23" bestFit="1" customWidth="1"/>
    <col min="12" max="24" width="5.7109375" style="23" hidden="1" customWidth="1"/>
    <col min="25" max="25" width="10" style="23" hidden="1" customWidth="1"/>
    <col min="26" max="26" width="7.28515625" style="23" bestFit="1" customWidth="1"/>
    <col min="27" max="34" width="7.7109375" style="23" bestFit="1" customWidth="1"/>
    <col min="35" max="35" width="8.42578125" style="23" bestFit="1" customWidth="1"/>
    <col min="36" max="36" width="5.85546875" style="23" hidden="1" customWidth="1"/>
    <col min="37" max="37" width="8" style="23" bestFit="1" customWidth="1"/>
    <col min="38" max="38" width="9" style="23" bestFit="1" customWidth="1"/>
    <col min="39" max="39" width="10.7109375" style="34" bestFit="1" customWidth="1"/>
    <col min="40" max="40" width="10.42578125" style="23" bestFit="1" customWidth="1"/>
    <col min="41" max="41" width="8.85546875" style="23"/>
    <col min="42" max="42" width="3.85546875" style="23" customWidth="1"/>
    <col min="43" max="43" width="2.7109375" style="23" customWidth="1"/>
    <col min="44" max="44" width="7.42578125" style="23" hidden="1" customWidth="1"/>
    <col min="45" max="45" width="7.7109375" style="23" hidden="1" customWidth="1"/>
    <col min="46" max="46" width="3.42578125" style="23" hidden="1" customWidth="1"/>
    <col min="47" max="47" width="12.85546875" style="23" hidden="1" customWidth="1"/>
    <col min="48" max="48" width="8.42578125" style="23" hidden="1" customWidth="1"/>
    <col min="49" max="16384" width="8.85546875" style="23"/>
  </cols>
  <sheetData>
    <row r="1" spans="1:48" s="4" customFormat="1" ht="15.75" thickBot="1" x14ac:dyDescent="0.3">
      <c r="A1" s="5"/>
      <c r="B1" s="78" t="s">
        <v>0</v>
      </c>
      <c r="C1" s="79"/>
      <c r="D1" s="79"/>
      <c r="E1" s="79"/>
      <c r="F1" s="79"/>
      <c r="G1" s="79"/>
      <c r="H1" s="79"/>
      <c r="I1" s="79"/>
      <c r="J1" s="79"/>
      <c r="K1" s="80"/>
      <c r="L1" s="1"/>
      <c r="M1" s="30"/>
      <c r="N1" s="30"/>
      <c r="O1" s="31"/>
      <c r="P1" s="30"/>
      <c r="Q1" s="30"/>
      <c r="R1" s="30"/>
      <c r="S1" s="30"/>
      <c r="T1" s="30"/>
      <c r="U1" s="30"/>
      <c r="V1" s="30"/>
      <c r="W1" s="30"/>
      <c r="X1" s="30"/>
      <c r="Y1" s="30"/>
      <c r="Z1" s="79" t="s">
        <v>1</v>
      </c>
      <c r="AA1" s="79"/>
      <c r="AB1" s="79"/>
      <c r="AC1" s="79"/>
      <c r="AD1" s="79"/>
      <c r="AE1" s="79"/>
      <c r="AF1" s="79"/>
      <c r="AG1" s="79"/>
      <c r="AH1" s="79"/>
      <c r="AI1" s="80"/>
      <c r="AJ1" s="3"/>
      <c r="AK1" s="19"/>
      <c r="AL1" s="19"/>
      <c r="AM1" s="32"/>
    </row>
    <row r="2" spans="1:48" s="5" customFormat="1" ht="15.75" thickBot="1" x14ac:dyDescent="0.3">
      <c r="A2" s="2" t="s">
        <v>66</v>
      </c>
      <c r="B2" s="45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45" t="s">
        <v>7</v>
      </c>
      <c r="H2" s="45" t="s">
        <v>8</v>
      </c>
      <c r="I2" s="45" t="s">
        <v>9</v>
      </c>
      <c r="J2" s="45" t="s">
        <v>10</v>
      </c>
      <c r="K2" s="45" t="s">
        <v>11</v>
      </c>
      <c r="L2" s="81" t="s">
        <v>12</v>
      </c>
      <c r="M2" s="82"/>
      <c r="N2" s="82"/>
      <c r="O2" s="83"/>
      <c r="P2" s="81" t="s">
        <v>13</v>
      </c>
      <c r="Q2" s="82"/>
      <c r="R2" s="82"/>
      <c r="S2" s="82"/>
      <c r="T2" s="82"/>
      <c r="U2" s="82"/>
      <c r="V2" s="82"/>
      <c r="W2" s="82"/>
      <c r="X2" s="82"/>
      <c r="Y2" s="83"/>
      <c r="Z2" s="44" t="s">
        <v>14</v>
      </c>
      <c r="AA2" s="45" t="s">
        <v>15</v>
      </c>
      <c r="AB2" s="45" t="s">
        <v>16</v>
      </c>
      <c r="AC2" s="45" t="s">
        <v>17</v>
      </c>
      <c r="AD2" s="45" t="s">
        <v>18</v>
      </c>
      <c r="AE2" s="45" t="s">
        <v>19</v>
      </c>
      <c r="AF2" s="45" t="s">
        <v>20</v>
      </c>
      <c r="AG2" s="45" t="s">
        <v>21</v>
      </c>
      <c r="AH2" s="45" t="s">
        <v>22</v>
      </c>
      <c r="AI2" s="46" t="s">
        <v>23</v>
      </c>
      <c r="AJ2" s="45" t="s">
        <v>24</v>
      </c>
      <c r="AK2" s="39" t="s">
        <v>25</v>
      </c>
      <c r="AL2" s="37" t="s">
        <v>26</v>
      </c>
      <c r="AM2" s="32"/>
      <c r="AN2" s="6" t="s">
        <v>27</v>
      </c>
      <c r="AO2" s="7">
        <v>10</v>
      </c>
      <c r="AR2" s="8" t="s">
        <v>27</v>
      </c>
      <c r="AS2" s="8">
        <v>1</v>
      </c>
      <c r="AU2" s="8" t="s">
        <v>27</v>
      </c>
      <c r="AV2" s="8">
        <v>10</v>
      </c>
    </row>
    <row r="3" spans="1:48" s="5" customFormat="1" ht="15.75" thickBot="1" x14ac:dyDescent="0.3">
      <c r="A3" s="50"/>
      <c r="B3" s="67"/>
      <c r="C3" s="25"/>
      <c r="D3" s="25"/>
      <c r="E3" s="25"/>
      <c r="F3" s="25"/>
      <c r="G3" s="25"/>
      <c r="H3" s="25"/>
      <c r="I3" s="59"/>
      <c r="J3" s="25"/>
      <c r="K3" s="26"/>
      <c r="L3" s="27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8"/>
      <c r="Z3" s="24"/>
      <c r="AA3" s="25"/>
      <c r="AB3" s="25"/>
      <c r="AC3" s="25"/>
      <c r="AD3" s="25"/>
      <c r="AE3" s="25"/>
      <c r="AF3" s="25"/>
      <c r="AG3" s="25"/>
      <c r="AH3" s="25"/>
      <c r="AI3" s="26"/>
      <c r="AJ3" s="35"/>
      <c r="AK3" s="40"/>
      <c r="AL3" s="38"/>
      <c r="AM3" s="32"/>
      <c r="AN3" s="9" t="s">
        <v>28</v>
      </c>
      <c r="AO3" s="10">
        <v>8</v>
      </c>
      <c r="AR3" s="8" t="s">
        <v>28</v>
      </c>
      <c r="AS3" s="8">
        <v>1</v>
      </c>
      <c r="AU3" s="8" t="s">
        <v>28</v>
      </c>
      <c r="AV3" s="8">
        <v>8</v>
      </c>
    </row>
    <row r="4" spans="1:48" s="5" customFormat="1" x14ac:dyDescent="0.25">
      <c r="A4" s="51" t="s">
        <v>29</v>
      </c>
      <c r="B4" s="63"/>
      <c r="C4" s="8"/>
      <c r="D4" s="8"/>
      <c r="E4" s="8"/>
      <c r="F4" s="8"/>
      <c r="G4" s="8"/>
      <c r="H4" s="8"/>
      <c r="I4" s="8"/>
      <c r="J4" s="8"/>
      <c r="K4" s="66"/>
      <c r="L4" s="11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2"/>
      <c r="Z4" s="14"/>
      <c r="AA4" s="8"/>
      <c r="AB4" s="8"/>
      <c r="AC4" s="8"/>
      <c r="AD4" s="8"/>
      <c r="AE4" s="8"/>
      <c r="AF4" s="8"/>
      <c r="AG4" s="8"/>
      <c r="AH4" s="8"/>
      <c r="AI4" s="13"/>
      <c r="AJ4" s="36"/>
      <c r="AK4" s="41"/>
      <c r="AL4" s="48"/>
      <c r="AM4" s="32"/>
      <c r="AN4" s="9" t="s">
        <v>30</v>
      </c>
      <c r="AO4" s="10">
        <v>6</v>
      </c>
      <c r="AR4" s="8" t="s">
        <v>30</v>
      </c>
      <c r="AS4" s="8">
        <v>1</v>
      </c>
      <c r="AU4" s="8" t="s">
        <v>30</v>
      </c>
      <c r="AV4" s="8">
        <v>6</v>
      </c>
    </row>
    <row r="5" spans="1:48" s="5" customFormat="1" x14ac:dyDescent="0.25">
      <c r="A5" s="52" t="s">
        <v>44</v>
      </c>
      <c r="B5" s="63" t="s">
        <v>31</v>
      </c>
      <c r="C5" s="8" t="s">
        <v>27</v>
      </c>
      <c r="D5" s="8" t="s">
        <v>31</v>
      </c>
      <c r="E5" s="8" t="s">
        <v>35</v>
      </c>
      <c r="F5" s="8" t="s">
        <v>28</v>
      </c>
      <c r="G5" s="8" t="s">
        <v>31</v>
      </c>
      <c r="H5" s="8" t="s">
        <v>27</v>
      </c>
      <c r="I5" s="8" t="s">
        <v>27</v>
      </c>
      <c r="J5" s="8" t="s">
        <v>31</v>
      </c>
      <c r="K5" s="66" t="s">
        <v>27</v>
      </c>
      <c r="L5" s="11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2"/>
      <c r="Z5" s="14" t="s">
        <v>27</v>
      </c>
      <c r="AA5" s="8" t="s">
        <v>31</v>
      </c>
      <c r="AB5" s="8" t="s">
        <v>32</v>
      </c>
      <c r="AC5" s="8" t="s">
        <v>31</v>
      </c>
      <c r="AD5" s="8" t="s">
        <v>31</v>
      </c>
      <c r="AE5" s="8" t="s">
        <v>32</v>
      </c>
      <c r="AF5" s="8" t="s">
        <v>31</v>
      </c>
      <c r="AG5" s="8" t="s">
        <v>31</v>
      </c>
      <c r="AH5" s="8" t="s">
        <v>27</v>
      </c>
      <c r="AI5" s="13" t="s">
        <v>31</v>
      </c>
      <c r="AJ5" s="36">
        <f>SUM(L5:O5)+6</f>
        <v>6</v>
      </c>
      <c r="AK5" s="42">
        <f>((10*10)+(8*1))/12</f>
        <v>9</v>
      </c>
      <c r="AL5" s="49">
        <f>(AK5*2)/5</f>
        <v>3.6</v>
      </c>
      <c r="AM5" s="33"/>
      <c r="AN5" s="9" t="s">
        <v>33</v>
      </c>
      <c r="AO5" s="10">
        <v>4</v>
      </c>
      <c r="AR5" s="8" t="s">
        <v>33</v>
      </c>
      <c r="AS5" s="8">
        <v>1</v>
      </c>
      <c r="AU5" s="8" t="s">
        <v>33</v>
      </c>
      <c r="AV5" s="8">
        <v>4</v>
      </c>
    </row>
    <row r="6" spans="1:48" s="5" customFormat="1" x14ac:dyDescent="0.25">
      <c r="A6" s="76" t="s">
        <v>45</v>
      </c>
      <c r="B6" s="14" t="s">
        <v>31</v>
      </c>
      <c r="C6" s="8" t="s">
        <v>35</v>
      </c>
      <c r="D6" s="8" t="s">
        <v>31</v>
      </c>
      <c r="E6" s="8" t="s">
        <v>30</v>
      </c>
      <c r="F6" s="8" t="s">
        <v>28</v>
      </c>
      <c r="G6" s="8" t="s">
        <v>31</v>
      </c>
      <c r="H6" s="8" t="s">
        <v>27</v>
      </c>
      <c r="I6" s="8" t="s">
        <v>27</v>
      </c>
      <c r="J6" s="8" t="s">
        <v>31</v>
      </c>
      <c r="K6" s="66" t="s">
        <v>27</v>
      </c>
      <c r="L6" s="11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12"/>
      <c r="Z6" s="14" t="s">
        <v>27</v>
      </c>
      <c r="AA6" s="8" t="s">
        <v>31</v>
      </c>
      <c r="AB6" s="8" t="s">
        <v>32</v>
      </c>
      <c r="AC6" s="8" t="s">
        <v>31</v>
      </c>
      <c r="AD6" s="8" t="s">
        <v>31</v>
      </c>
      <c r="AE6" s="8" t="s">
        <v>32</v>
      </c>
      <c r="AF6" s="8" t="s">
        <v>31</v>
      </c>
      <c r="AG6" s="8" t="s">
        <v>31</v>
      </c>
      <c r="AH6" s="8" t="s">
        <v>27</v>
      </c>
      <c r="AI6" s="13" t="s">
        <v>31</v>
      </c>
      <c r="AJ6" s="36">
        <f>SUM(L6:O6)+6</f>
        <v>6</v>
      </c>
      <c r="AK6" s="42">
        <f>((10*9)+(8*1)+(6*1))/12</f>
        <v>8.6666666666666661</v>
      </c>
      <c r="AL6" s="77">
        <f>(AK6*2)/5</f>
        <v>3.4666666666666663</v>
      </c>
      <c r="AM6" s="33"/>
      <c r="AN6" s="9" t="s">
        <v>34</v>
      </c>
      <c r="AO6" s="10">
        <v>2</v>
      </c>
      <c r="AR6" s="8" t="s">
        <v>34</v>
      </c>
      <c r="AS6" s="8">
        <v>1</v>
      </c>
      <c r="AU6" s="8" t="s">
        <v>34</v>
      </c>
      <c r="AV6" s="8">
        <v>2</v>
      </c>
    </row>
    <row r="7" spans="1:48" s="5" customFormat="1" x14ac:dyDescent="0.25">
      <c r="A7" s="76" t="s">
        <v>46</v>
      </c>
      <c r="B7" s="14" t="s">
        <v>31</v>
      </c>
      <c r="C7" s="8" t="s">
        <v>35</v>
      </c>
      <c r="D7" s="8" t="s">
        <v>31</v>
      </c>
      <c r="E7" s="8" t="s">
        <v>28</v>
      </c>
      <c r="F7" s="8" t="s">
        <v>35</v>
      </c>
      <c r="G7" s="8" t="s">
        <v>31</v>
      </c>
      <c r="H7" s="8" t="s">
        <v>27</v>
      </c>
      <c r="I7" s="8" t="s">
        <v>27</v>
      </c>
      <c r="J7" s="8" t="s">
        <v>31</v>
      </c>
      <c r="K7" s="66" t="s">
        <v>27</v>
      </c>
      <c r="L7" s="11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12"/>
      <c r="Z7" s="14" t="s">
        <v>27</v>
      </c>
      <c r="AA7" s="8" t="s">
        <v>31</v>
      </c>
      <c r="AB7" s="8" t="s">
        <v>27</v>
      </c>
      <c r="AC7" s="8" t="s">
        <v>31</v>
      </c>
      <c r="AD7" s="8" t="s">
        <v>31</v>
      </c>
      <c r="AE7" s="8" t="s">
        <v>27</v>
      </c>
      <c r="AF7" s="8" t="s">
        <v>31</v>
      </c>
      <c r="AG7" s="8" t="s">
        <v>31</v>
      </c>
      <c r="AH7" s="8" t="s">
        <v>27</v>
      </c>
      <c r="AI7" s="13" t="s">
        <v>31</v>
      </c>
      <c r="AJ7" s="36">
        <f>SUM(L7:O7)+6</f>
        <v>6</v>
      </c>
      <c r="AK7" s="42">
        <f>((10*7)+(8*1))/10</f>
        <v>7.8</v>
      </c>
      <c r="AL7" s="77">
        <f>(AK7*2)/5</f>
        <v>3.12</v>
      </c>
      <c r="AM7" s="33"/>
      <c r="AN7" s="9" t="s">
        <v>35</v>
      </c>
      <c r="AO7" s="15">
        <v>0</v>
      </c>
      <c r="AR7" s="8" t="s">
        <v>35</v>
      </c>
      <c r="AS7" s="8">
        <v>1</v>
      </c>
      <c r="AU7" s="8" t="s">
        <v>35</v>
      </c>
      <c r="AV7" s="8">
        <v>0</v>
      </c>
    </row>
    <row r="8" spans="1:48" s="5" customFormat="1" ht="15.75" thickBot="1" x14ac:dyDescent="0.3">
      <c r="A8" s="76" t="s">
        <v>47</v>
      </c>
      <c r="B8" s="14" t="s">
        <v>31</v>
      </c>
      <c r="C8" s="8" t="s">
        <v>27</v>
      </c>
      <c r="D8" s="8" t="s">
        <v>31</v>
      </c>
      <c r="E8" s="8" t="s">
        <v>27</v>
      </c>
      <c r="F8" s="8" t="s">
        <v>27</v>
      </c>
      <c r="G8" s="8" t="s">
        <v>31</v>
      </c>
      <c r="H8" s="8" t="s">
        <v>27</v>
      </c>
      <c r="I8" s="8" t="s">
        <v>27</v>
      </c>
      <c r="J8" s="8" t="s">
        <v>31</v>
      </c>
      <c r="K8" s="66" t="s">
        <v>27</v>
      </c>
      <c r="L8" s="11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2"/>
      <c r="Z8" s="14" t="s">
        <v>27</v>
      </c>
      <c r="AA8" s="8" t="s">
        <v>31</v>
      </c>
      <c r="AB8" s="8" t="s">
        <v>32</v>
      </c>
      <c r="AC8" s="8" t="s">
        <v>31</v>
      </c>
      <c r="AD8" s="8" t="s">
        <v>31</v>
      </c>
      <c r="AE8" s="8" t="s">
        <v>32</v>
      </c>
      <c r="AF8" s="8" t="s">
        <v>31</v>
      </c>
      <c r="AG8" s="8" t="s">
        <v>31</v>
      </c>
      <c r="AH8" s="8" t="s">
        <v>27</v>
      </c>
      <c r="AI8" s="13" t="s">
        <v>31</v>
      </c>
      <c r="AJ8" s="36">
        <f>SUM(L8:O8)+6</f>
        <v>6</v>
      </c>
      <c r="AK8" s="42">
        <f>((10*12))/12</f>
        <v>10</v>
      </c>
      <c r="AL8" s="77">
        <f>(AK8*2)/5</f>
        <v>4</v>
      </c>
      <c r="AM8" s="33"/>
      <c r="AN8" s="16" t="s">
        <v>36</v>
      </c>
      <c r="AO8" s="17">
        <v>10</v>
      </c>
      <c r="AR8" s="8" t="s">
        <v>32</v>
      </c>
      <c r="AS8" s="8">
        <v>2</v>
      </c>
      <c r="AU8" s="8" t="s">
        <v>32</v>
      </c>
      <c r="AV8" s="8">
        <v>20</v>
      </c>
    </row>
    <row r="9" spans="1:48" s="5" customFormat="1" x14ac:dyDescent="0.25">
      <c r="A9" s="76" t="s">
        <v>48</v>
      </c>
      <c r="B9" s="14" t="s">
        <v>31</v>
      </c>
      <c r="C9" s="8" t="s">
        <v>35</v>
      </c>
      <c r="D9" s="8" t="s">
        <v>31</v>
      </c>
      <c r="E9" s="8" t="s">
        <v>35</v>
      </c>
      <c r="F9" s="8" t="s">
        <v>35</v>
      </c>
      <c r="G9" s="8" t="s">
        <v>31</v>
      </c>
      <c r="H9" s="8" t="s">
        <v>35</v>
      </c>
      <c r="I9" s="8" t="s">
        <v>35</v>
      </c>
      <c r="J9" s="8" t="s">
        <v>31</v>
      </c>
      <c r="K9" s="66" t="s">
        <v>35</v>
      </c>
      <c r="L9" s="11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12"/>
      <c r="Z9" s="14" t="s">
        <v>35</v>
      </c>
      <c r="AA9" s="8" t="s">
        <v>31</v>
      </c>
      <c r="AB9" s="8" t="s">
        <v>35</v>
      </c>
      <c r="AC9" s="8" t="s">
        <v>31</v>
      </c>
      <c r="AD9" s="8" t="s">
        <v>31</v>
      </c>
      <c r="AE9" s="8" t="s">
        <v>35</v>
      </c>
      <c r="AF9" s="8" t="s">
        <v>31</v>
      </c>
      <c r="AG9" s="8" t="s">
        <v>31</v>
      </c>
      <c r="AH9" s="8" t="s">
        <v>35</v>
      </c>
      <c r="AI9" s="13" t="s">
        <v>31</v>
      </c>
      <c r="AJ9" s="36">
        <f>SUM(L9:O9)+6</f>
        <v>6</v>
      </c>
      <c r="AK9" s="42">
        <v>0</v>
      </c>
      <c r="AL9" s="77">
        <v>0</v>
      </c>
      <c r="AM9" s="33"/>
      <c r="AR9" s="8" t="s">
        <v>37</v>
      </c>
      <c r="AS9" s="8">
        <v>2</v>
      </c>
      <c r="AU9" s="8" t="s">
        <v>37</v>
      </c>
      <c r="AV9" s="8">
        <v>18</v>
      </c>
    </row>
    <row r="10" spans="1:48" s="5" customFormat="1" ht="15.75" thickBot="1" x14ac:dyDescent="0.3">
      <c r="A10" s="54"/>
      <c r="B10" s="63"/>
      <c r="C10" s="8"/>
      <c r="D10" s="8"/>
      <c r="E10" s="8"/>
      <c r="F10" s="8"/>
      <c r="G10" s="8"/>
      <c r="H10" s="8"/>
      <c r="I10" s="8"/>
      <c r="J10" s="8"/>
      <c r="K10" s="66"/>
      <c r="L10" s="11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12"/>
      <c r="Z10" s="14"/>
      <c r="AA10" s="8"/>
      <c r="AB10" s="8"/>
      <c r="AC10" s="8"/>
      <c r="AD10" s="8"/>
      <c r="AE10" s="8"/>
      <c r="AF10" s="8"/>
      <c r="AG10" s="8"/>
      <c r="AH10" s="8"/>
      <c r="AI10" s="13"/>
      <c r="AJ10" s="36"/>
      <c r="AK10" s="42"/>
      <c r="AL10" s="49"/>
      <c r="AM10" s="33"/>
      <c r="AR10" s="8" t="s">
        <v>38</v>
      </c>
      <c r="AS10" s="8">
        <v>2</v>
      </c>
      <c r="AU10" s="8" t="s">
        <v>38</v>
      </c>
      <c r="AV10" s="8">
        <v>10</v>
      </c>
    </row>
    <row r="11" spans="1:48" s="5" customFormat="1" ht="0" hidden="1" customHeight="1" x14ac:dyDescent="0.3">
      <c r="A11" s="55"/>
      <c r="B11" s="63"/>
      <c r="C11" s="8"/>
      <c r="D11" s="8"/>
      <c r="E11" s="8"/>
      <c r="F11" s="8"/>
      <c r="G11" s="8"/>
      <c r="H11" s="8"/>
      <c r="I11" s="8"/>
      <c r="J11" s="8"/>
      <c r="K11" s="66"/>
      <c r="L11" s="11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12"/>
      <c r="Z11" s="14"/>
      <c r="AA11" s="8"/>
      <c r="AB11" s="8"/>
      <c r="AC11" s="8"/>
      <c r="AD11" s="8"/>
      <c r="AE11" s="8"/>
      <c r="AF11" s="8"/>
      <c r="AG11" s="8"/>
      <c r="AH11" s="8"/>
      <c r="AI11" s="13"/>
      <c r="AJ11" s="36"/>
      <c r="AK11" s="41"/>
      <c r="AL11" s="49"/>
      <c r="AM11" s="33"/>
    </row>
    <row r="12" spans="1:48" s="5" customFormat="1" ht="0" hidden="1" customHeight="1" x14ac:dyDescent="0.3">
      <c r="A12" s="55"/>
      <c r="B12" s="63"/>
      <c r="C12" s="8"/>
      <c r="D12" s="8"/>
      <c r="E12" s="8"/>
      <c r="F12" s="8"/>
      <c r="G12" s="8"/>
      <c r="H12" s="8"/>
      <c r="I12" s="8"/>
      <c r="J12" s="8"/>
      <c r="K12" s="66"/>
      <c r="L12" s="11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12"/>
      <c r="Z12" s="14"/>
      <c r="AA12" s="8"/>
      <c r="AB12" s="8"/>
      <c r="AC12" s="8"/>
      <c r="AD12" s="8"/>
      <c r="AE12" s="8"/>
      <c r="AF12" s="8"/>
      <c r="AG12" s="8"/>
      <c r="AH12" s="8"/>
      <c r="AI12" s="13"/>
      <c r="AJ12" s="36"/>
      <c r="AK12" s="41"/>
      <c r="AL12" s="49"/>
      <c r="AM12" s="33"/>
    </row>
    <row r="13" spans="1:48" s="5" customFormat="1" ht="0" hidden="1" customHeight="1" x14ac:dyDescent="0.3">
      <c r="A13" s="55"/>
      <c r="B13" s="63"/>
      <c r="C13" s="8"/>
      <c r="D13" s="8"/>
      <c r="E13" s="8"/>
      <c r="F13" s="8"/>
      <c r="G13" s="8"/>
      <c r="H13" s="8"/>
      <c r="I13" s="8"/>
      <c r="J13" s="8"/>
      <c r="K13" s="66"/>
      <c r="L13" s="11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12"/>
      <c r="Z13" s="14"/>
      <c r="AA13" s="8"/>
      <c r="AB13" s="8"/>
      <c r="AC13" s="8"/>
      <c r="AD13" s="8"/>
      <c r="AE13" s="8"/>
      <c r="AF13" s="8"/>
      <c r="AG13" s="8"/>
      <c r="AH13" s="8"/>
      <c r="AI13" s="13"/>
      <c r="AJ13" s="36"/>
      <c r="AK13" s="41"/>
      <c r="AL13" s="49"/>
      <c r="AM13" s="33"/>
    </row>
    <row r="14" spans="1:48" s="5" customFormat="1" ht="0" hidden="1" customHeight="1" x14ac:dyDescent="0.3">
      <c r="A14" s="56"/>
      <c r="B14" s="63"/>
      <c r="C14" s="8"/>
      <c r="D14" s="8"/>
      <c r="E14" s="8"/>
      <c r="F14" s="8"/>
      <c r="G14" s="8"/>
      <c r="H14" s="8"/>
      <c r="I14" s="8"/>
      <c r="J14" s="8"/>
      <c r="K14" s="66"/>
      <c r="L14" s="11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12"/>
      <c r="Z14" s="14"/>
      <c r="AA14" s="8"/>
      <c r="AB14" s="8"/>
      <c r="AC14" s="8"/>
      <c r="AD14" s="8"/>
      <c r="AE14" s="8"/>
      <c r="AF14" s="8"/>
      <c r="AG14" s="8"/>
      <c r="AH14" s="8"/>
      <c r="AI14" s="13"/>
      <c r="AJ14" s="36"/>
      <c r="AK14" s="41"/>
      <c r="AL14" s="49"/>
      <c r="AM14" s="33"/>
    </row>
    <row r="15" spans="1:48" s="5" customFormat="1" x14ac:dyDescent="0.25">
      <c r="A15" s="51" t="s">
        <v>39</v>
      </c>
      <c r="B15" s="63"/>
      <c r="C15" s="8"/>
      <c r="D15" s="8"/>
      <c r="E15" s="8"/>
      <c r="F15" s="8"/>
      <c r="G15" s="8"/>
      <c r="H15" s="8"/>
      <c r="I15" s="8"/>
      <c r="J15" s="8" t="s">
        <v>40</v>
      </c>
      <c r="K15" s="66"/>
      <c r="L15" s="11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12"/>
      <c r="Z15" s="14"/>
      <c r="AA15" s="8"/>
      <c r="AB15" s="8"/>
      <c r="AC15" s="8"/>
      <c r="AD15" s="8"/>
      <c r="AE15" s="8"/>
      <c r="AF15" s="8"/>
      <c r="AG15" s="8"/>
      <c r="AH15" s="8"/>
      <c r="AI15" s="13"/>
      <c r="AJ15" s="36"/>
      <c r="AK15" s="42"/>
      <c r="AL15" s="49"/>
      <c r="AM15" s="33"/>
    </row>
    <row r="16" spans="1:48" s="5" customFormat="1" x14ac:dyDescent="0.25">
      <c r="A16" s="52" t="s">
        <v>49</v>
      </c>
      <c r="B16" s="63" t="s">
        <v>31</v>
      </c>
      <c r="C16" s="60" t="s">
        <v>27</v>
      </c>
      <c r="D16" s="60" t="s">
        <v>27</v>
      </c>
      <c r="E16" s="60" t="s">
        <v>31</v>
      </c>
      <c r="F16" s="60" t="s">
        <v>28</v>
      </c>
      <c r="G16" s="60" t="s">
        <v>35</v>
      </c>
      <c r="H16" s="60" t="s">
        <v>31</v>
      </c>
      <c r="I16" s="60" t="s">
        <v>35</v>
      </c>
      <c r="J16" s="60" t="s">
        <v>35</v>
      </c>
      <c r="K16" s="68" t="s">
        <v>31</v>
      </c>
      <c r="L16" s="47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2"/>
      <c r="Z16" s="63" t="s">
        <v>27</v>
      </c>
      <c r="AA16" s="60" t="s">
        <v>31</v>
      </c>
      <c r="AB16" s="60" t="s">
        <v>31</v>
      </c>
      <c r="AC16" s="60" t="s">
        <v>30</v>
      </c>
      <c r="AD16" s="60" t="s">
        <v>31</v>
      </c>
      <c r="AE16" s="60" t="s">
        <v>31</v>
      </c>
      <c r="AF16" s="60" t="s">
        <v>27</v>
      </c>
      <c r="AG16" s="60" t="s">
        <v>31</v>
      </c>
      <c r="AH16" s="60" t="s">
        <v>31</v>
      </c>
      <c r="AI16" s="61" t="s">
        <v>27</v>
      </c>
      <c r="AJ16" s="64">
        <f>SUM(L16:O16)+6</f>
        <v>6</v>
      </c>
      <c r="AK16" s="65">
        <f>((10*5)+(8*1)+(6*1))/10</f>
        <v>6.4</v>
      </c>
      <c r="AL16" s="49">
        <f>(AK16*2)/5</f>
        <v>2.56</v>
      </c>
      <c r="AM16" s="33"/>
    </row>
    <row r="17" spans="1:39" s="5" customFormat="1" x14ac:dyDescent="0.25">
      <c r="A17" s="53" t="s">
        <v>50</v>
      </c>
      <c r="B17" s="63" t="s">
        <v>31</v>
      </c>
      <c r="C17" s="60" t="s">
        <v>27</v>
      </c>
      <c r="D17" s="60" t="s">
        <v>28</v>
      </c>
      <c r="E17" s="60" t="s">
        <v>31</v>
      </c>
      <c r="F17" s="60" t="s">
        <v>27</v>
      </c>
      <c r="G17" s="60" t="s">
        <v>27</v>
      </c>
      <c r="H17" s="60" t="s">
        <v>31</v>
      </c>
      <c r="I17" s="60" t="s">
        <v>35</v>
      </c>
      <c r="J17" s="60" t="s">
        <v>27</v>
      </c>
      <c r="K17" s="68" t="s">
        <v>31</v>
      </c>
      <c r="L17" s="47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2"/>
      <c r="Z17" s="63" t="s">
        <v>27</v>
      </c>
      <c r="AA17" s="60" t="s">
        <v>31</v>
      </c>
      <c r="AB17" s="60" t="s">
        <v>31</v>
      </c>
      <c r="AC17" s="60" t="s">
        <v>30</v>
      </c>
      <c r="AD17" s="60" t="s">
        <v>31</v>
      </c>
      <c r="AE17" s="60" t="s">
        <v>31</v>
      </c>
      <c r="AF17" s="60" t="s">
        <v>35</v>
      </c>
      <c r="AG17" s="60" t="s">
        <v>31</v>
      </c>
      <c r="AH17" s="60" t="s">
        <v>31</v>
      </c>
      <c r="AI17" s="61" t="s">
        <v>32</v>
      </c>
      <c r="AJ17" s="64">
        <f>SUM(L17:O17)+6</f>
        <v>6</v>
      </c>
      <c r="AK17" s="65">
        <f>((10*7)+(8*1)+(6*1))/11</f>
        <v>7.6363636363636367</v>
      </c>
      <c r="AL17" s="49">
        <f>(AK17*2)/5</f>
        <v>3.0545454545454547</v>
      </c>
      <c r="AM17" s="33"/>
    </row>
    <row r="18" spans="1:39" s="5" customFormat="1" x14ac:dyDescent="0.25">
      <c r="A18" s="52" t="s">
        <v>51</v>
      </c>
      <c r="B18" s="63" t="s">
        <v>31</v>
      </c>
      <c r="C18" s="60" t="s">
        <v>27</v>
      </c>
      <c r="D18" s="60" t="s">
        <v>27</v>
      </c>
      <c r="E18" s="60" t="s">
        <v>31</v>
      </c>
      <c r="F18" s="60" t="s">
        <v>27</v>
      </c>
      <c r="G18" s="60" t="s">
        <v>27</v>
      </c>
      <c r="H18" s="60" t="s">
        <v>31</v>
      </c>
      <c r="I18" s="60" t="s">
        <v>35</v>
      </c>
      <c r="J18" s="60" t="s">
        <v>28</v>
      </c>
      <c r="K18" s="68" t="s">
        <v>31</v>
      </c>
      <c r="L18" s="47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2"/>
      <c r="Z18" s="63" t="s">
        <v>27</v>
      </c>
      <c r="AA18" s="60" t="s">
        <v>31</v>
      </c>
      <c r="AB18" s="60" t="s">
        <v>31</v>
      </c>
      <c r="AC18" s="60" t="s">
        <v>30</v>
      </c>
      <c r="AD18" s="60" t="s">
        <v>31</v>
      </c>
      <c r="AE18" s="60" t="s">
        <v>31</v>
      </c>
      <c r="AF18" s="60" t="s">
        <v>27</v>
      </c>
      <c r="AG18" s="60" t="s">
        <v>31</v>
      </c>
      <c r="AH18" s="60" t="s">
        <v>31</v>
      </c>
      <c r="AI18" s="61" t="s">
        <v>32</v>
      </c>
      <c r="AJ18" s="64">
        <f>SUM(L18:O18)+6</f>
        <v>6</v>
      </c>
      <c r="AK18" s="65">
        <f>((10*8)+(8*1)+(6*1))/11</f>
        <v>8.545454545454545</v>
      </c>
      <c r="AL18" s="49">
        <f>(AK18*2)/5</f>
        <v>3.418181818181818</v>
      </c>
      <c r="AM18" s="43"/>
    </row>
    <row r="19" spans="1:39" s="5" customFormat="1" x14ac:dyDescent="0.25">
      <c r="A19" s="53" t="s">
        <v>52</v>
      </c>
      <c r="B19" s="63" t="s">
        <v>31</v>
      </c>
      <c r="C19" s="60" t="s">
        <v>27</v>
      </c>
      <c r="D19" s="60" t="s">
        <v>27</v>
      </c>
      <c r="E19" s="60" t="s">
        <v>31</v>
      </c>
      <c r="F19" s="60" t="s">
        <v>28</v>
      </c>
      <c r="G19" s="60" t="s">
        <v>35</v>
      </c>
      <c r="H19" s="60" t="s">
        <v>31</v>
      </c>
      <c r="I19" s="60" t="s">
        <v>35</v>
      </c>
      <c r="J19" s="60" t="s">
        <v>28</v>
      </c>
      <c r="K19" s="68" t="s">
        <v>31</v>
      </c>
      <c r="L19" s="47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2"/>
      <c r="Z19" s="63" t="s">
        <v>27</v>
      </c>
      <c r="AA19" s="60" t="s">
        <v>31</v>
      </c>
      <c r="AB19" s="60" t="s">
        <v>31</v>
      </c>
      <c r="AC19" s="60" t="s">
        <v>30</v>
      </c>
      <c r="AD19" s="60" t="s">
        <v>31</v>
      </c>
      <c r="AE19" s="60" t="s">
        <v>31</v>
      </c>
      <c r="AF19" s="60" t="s">
        <v>27</v>
      </c>
      <c r="AG19" s="60" t="s">
        <v>31</v>
      </c>
      <c r="AH19" s="60" t="s">
        <v>31</v>
      </c>
      <c r="AI19" s="61" t="s">
        <v>27</v>
      </c>
      <c r="AJ19" s="64">
        <f>SUM(L19:O19)+6</f>
        <v>6</v>
      </c>
      <c r="AK19" s="65">
        <f>((10*5)+(8*2)+(6*1))/10</f>
        <v>7.2</v>
      </c>
      <c r="AL19" s="49">
        <f>(AK19*2)/5</f>
        <v>2.88</v>
      </c>
      <c r="AM19" s="43"/>
    </row>
    <row r="20" spans="1:39" s="5" customFormat="1" x14ac:dyDescent="0.25">
      <c r="A20" s="52" t="s">
        <v>53</v>
      </c>
      <c r="B20" s="63" t="s">
        <v>31</v>
      </c>
      <c r="C20" s="60" t="s">
        <v>35</v>
      </c>
      <c r="D20" s="60" t="s">
        <v>35</v>
      </c>
      <c r="E20" s="60" t="s">
        <v>31</v>
      </c>
      <c r="F20" s="60" t="s">
        <v>35</v>
      </c>
      <c r="G20" s="60" t="s">
        <v>35</v>
      </c>
      <c r="H20" s="60" t="s">
        <v>31</v>
      </c>
      <c r="I20" s="60" t="s">
        <v>35</v>
      </c>
      <c r="J20" s="60" t="s">
        <v>35</v>
      </c>
      <c r="K20" s="68" t="s">
        <v>31</v>
      </c>
      <c r="L20" s="47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2"/>
      <c r="Z20" s="63" t="s">
        <v>35</v>
      </c>
      <c r="AA20" s="60" t="s">
        <v>31</v>
      </c>
      <c r="AB20" s="60" t="s">
        <v>31</v>
      </c>
      <c r="AC20" s="60" t="s">
        <v>35</v>
      </c>
      <c r="AD20" s="60" t="s">
        <v>31</v>
      </c>
      <c r="AE20" s="60" t="s">
        <v>31</v>
      </c>
      <c r="AF20" s="60" t="s">
        <v>35</v>
      </c>
      <c r="AG20" s="60" t="s">
        <v>31</v>
      </c>
      <c r="AH20" s="60" t="s">
        <v>31</v>
      </c>
      <c r="AI20" s="61" t="s">
        <v>35</v>
      </c>
      <c r="AJ20" s="64">
        <f>SUM(L20:O20)+6</f>
        <v>6</v>
      </c>
      <c r="AK20" s="65">
        <v>0</v>
      </c>
      <c r="AL20" s="49">
        <v>0</v>
      </c>
      <c r="AM20" s="43"/>
    </row>
    <row r="21" spans="1:39" s="5" customFormat="1" ht="15.75" thickBot="1" x14ac:dyDescent="0.3">
      <c r="A21" s="57"/>
      <c r="B21" s="63"/>
      <c r="C21" s="8"/>
      <c r="D21" s="8"/>
      <c r="E21" s="8"/>
      <c r="F21" s="8"/>
      <c r="G21" s="8"/>
      <c r="H21" s="8"/>
      <c r="I21" s="8"/>
      <c r="J21" s="8"/>
      <c r="K21" s="66"/>
      <c r="L21" s="11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2"/>
      <c r="Z21" s="14"/>
      <c r="AA21" s="8"/>
      <c r="AB21" s="8"/>
      <c r="AC21" s="8"/>
      <c r="AD21" s="8"/>
      <c r="AE21" s="8"/>
      <c r="AF21" s="8"/>
      <c r="AG21" s="8"/>
      <c r="AH21" s="8"/>
      <c r="AI21" s="13"/>
      <c r="AJ21" s="36"/>
      <c r="AK21" s="42"/>
      <c r="AL21" s="49"/>
      <c r="AM21" s="33"/>
    </row>
    <row r="22" spans="1:39" s="5" customFormat="1" x14ac:dyDescent="0.25">
      <c r="A22" s="51" t="s">
        <v>41</v>
      </c>
      <c r="B22" s="63"/>
      <c r="C22" s="8"/>
      <c r="D22" s="8"/>
      <c r="E22" s="8"/>
      <c r="F22" s="8"/>
      <c r="G22" s="8"/>
      <c r="H22" s="8"/>
      <c r="I22" s="8"/>
      <c r="J22" s="8"/>
      <c r="K22" s="66"/>
      <c r="L22" s="11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2"/>
      <c r="Z22" s="14"/>
      <c r="AA22" s="8"/>
      <c r="AB22" s="8"/>
      <c r="AC22" s="8"/>
      <c r="AD22" s="8"/>
      <c r="AE22" s="8"/>
      <c r="AF22" s="8"/>
      <c r="AG22" s="8"/>
      <c r="AH22" s="8"/>
      <c r="AI22" s="13"/>
      <c r="AJ22" s="36"/>
      <c r="AK22" s="42"/>
      <c r="AL22" s="49"/>
      <c r="AM22" s="33"/>
    </row>
    <row r="23" spans="1:39" s="5" customFormat="1" x14ac:dyDescent="0.25">
      <c r="A23" s="76" t="s">
        <v>54</v>
      </c>
      <c r="B23" s="14" t="s">
        <v>27</v>
      </c>
      <c r="C23" s="8" t="s">
        <v>31</v>
      </c>
      <c r="D23" s="8" t="s">
        <v>27</v>
      </c>
      <c r="E23" s="8" t="s">
        <v>31</v>
      </c>
      <c r="F23" s="8" t="s">
        <v>28</v>
      </c>
      <c r="G23" s="8" t="s">
        <v>31</v>
      </c>
      <c r="H23" s="8" t="s">
        <v>27</v>
      </c>
      <c r="I23" s="8" t="s">
        <v>31</v>
      </c>
      <c r="J23" s="8" t="s">
        <v>28</v>
      </c>
      <c r="K23" s="66" t="s">
        <v>27</v>
      </c>
      <c r="L23" s="11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2"/>
      <c r="Z23" s="36" t="s">
        <v>31</v>
      </c>
      <c r="AA23" s="8" t="s">
        <v>27</v>
      </c>
      <c r="AB23" s="8" t="s">
        <v>31</v>
      </c>
      <c r="AC23" s="8" t="s">
        <v>32</v>
      </c>
      <c r="AD23" s="8" t="s">
        <v>31</v>
      </c>
      <c r="AE23" s="8" t="s">
        <v>27</v>
      </c>
      <c r="AF23" s="8" t="s">
        <v>31</v>
      </c>
      <c r="AG23" s="8" t="s">
        <v>32</v>
      </c>
      <c r="AH23" s="8" t="s">
        <v>31</v>
      </c>
      <c r="AI23" s="13" t="s">
        <v>31</v>
      </c>
      <c r="AJ23" s="36">
        <f>SUM(L23:O23)+6</f>
        <v>6</v>
      </c>
      <c r="AK23" s="42">
        <f>((10*10)+(8*2))/12</f>
        <v>9.6666666666666661</v>
      </c>
      <c r="AL23" s="77">
        <f>(AK23*2)/5</f>
        <v>3.8666666666666663</v>
      </c>
      <c r="AM23" s="33"/>
    </row>
    <row r="24" spans="1:39" s="5" customFormat="1" x14ac:dyDescent="0.25">
      <c r="A24" s="76" t="s">
        <v>55</v>
      </c>
      <c r="B24" s="14" t="s">
        <v>27</v>
      </c>
      <c r="C24" s="8" t="s">
        <v>31</v>
      </c>
      <c r="D24" s="8" t="s">
        <v>27</v>
      </c>
      <c r="E24" s="8" t="s">
        <v>31</v>
      </c>
      <c r="F24" s="8" t="s">
        <v>28</v>
      </c>
      <c r="G24" s="8" t="s">
        <v>31</v>
      </c>
      <c r="H24" s="8" t="s">
        <v>27</v>
      </c>
      <c r="I24" s="8" t="s">
        <v>31</v>
      </c>
      <c r="J24" s="8" t="s">
        <v>27</v>
      </c>
      <c r="K24" s="66" t="s">
        <v>27</v>
      </c>
      <c r="L24" s="11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2"/>
      <c r="Z24" s="36" t="s">
        <v>31</v>
      </c>
      <c r="AA24" s="8" t="s">
        <v>27</v>
      </c>
      <c r="AB24" s="8" t="s">
        <v>31</v>
      </c>
      <c r="AC24" s="8" t="s">
        <v>32</v>
      </c>
      <c r="AD24" s="8" t="s">
        <v>31</v>
      </c>
      <c r="AE24" s="8" t="s">
        <v>27</v>
      </c>
      <c r="AF24" s="8" t="s">
        <v>31</v>
      </c>
      <c r="AG24" s="8" t="s">
        <v>32</v>
      </c>
      <c r="AH24" s="8" t="s">
        <v>31</v>
      </c>
      <c r="AI24" s="13" t="s">
        <v>31</v>
      </c>
      <c r="AJ24" s="36">
        <f>SUM(L24:O24)+6</f>
        <v>6</v>
      </c>
      <c r="AK24" s="42">
        <f>((10*11)+(8*1))/12</f>
        <v>9.8333333333333339</v>
      </c>
      <c r="AL24" s="77">
        <f>(AK24*2)/5</f>
        <v>3.9333333333333336</v>
      </c>
      <c r="AM24" s="33"/>
    </row>
    <row r="25" spans="1:39" s="5" customFormat="1" x14ac:dyDescent="0.25">
      <c r="A25" s="76" t="s">
        <v>56</v>
      </c>
      <c r="B25" s="14" t="s">
        <v>27</v>
      </c>
      <c r="C25" s="8" t="s">
        <v>31</v>
      </c>
      <c r="D25" s="8" t="s">
        <v>27</v>
      </c>
      <c r="E25" s="8" t="s">
        <v>31</v>
      </c>
      <c r="F25" s="8" t="s">
        <v>28</v>
      </c>
      <c r="G25" s="8" t="s">
        <v>31</v>
      </c>
      <c r="H25" s="8" t="s">
        <v>27</v>
      </c>
      <c r="I25" s="8" t="s">
        <v>31</v>
      </c>
      <c r="J25" s="8" t="s">
        <v>28</v>
      </c>
      <c r="K25" s="66" t="s">
        <v>35</v>
      </c>
      <c r="L25" s="11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2"/>
      <c r="Z25" s="36" t="s">
        <v>31</v>
      </c>
      <c r="AA25" s="8" t="s">
        <v>27</v>
      </c>
      <c r="AB25" s="8" t="s">
        <v>31</v>
      </c>
      <c r="AC25" s="8" t="s">
        <v>32</v>
      </c>
      <c r="AD25" s="8" t="s">
        <v>31</v>
      </c>
      <c r="AE25" s="8" t="s">
        <v>27</v>
      </c>
      <c r="AF25" s="8" t="s">
        <v>31</v>
      </c>
      <c r="AG25" s="8" t="s">
        <v>32</v>
      </c>
      <c r="AH25" s="8" t="s">
        <v>31</v>
      </c>
      <c r="AI25" s="13" t="s">
        <v>31</v>
      </c>
      <c r="AJ25" s="36">
        <f>SUM(L25:O25)+6</f>
        <v>6</v>
      </c>
      <c r="AK25" s="42">
        <f>((10*9)+(8*2))/12</f>
        <v>8.8333333333333339</v>
      </c>
      <c r="AL25" s="77">
        <f>(AK25*2)/5</f>
        <v>3.5333333333333337</v>
      </c>
      <c r="AM25" s="43"/>
    </row>
    <row r="26" spans="1:39" s="5" customFormat="1" x14ac:dyDescent="0.25">
      <c r="A26" s="76" t="s">
        <v>57</v>
      </c>
      <c r="B26" s="14" t="s">
        <v>35</v>
      </c>
      <c r="C26" s="8" t="s">
        <v>31</v>
      </c>
      <c r="D26" s="8" t="s">
        <v>35</v>
      </c>
      <c r="E26" s="8" t="s">
        <v>31</v>
      </c>
      <c r="F26" s="8" t="s">
        <v>35</v>
      </c>
      <c r="G26" s="8" t="s">
        <v>31</v>
      </c>
      <c r="H26" s="8" t="s">
        <v>35</v>
      </c>
      <c r="I26" s="8" t="s">
        <v>31</v>
      </c>
      <c r="J26" s="8" t="s">
        <v>35</v>
      </c>
      <c r="K26" s="66" t="s">
        <v>35</v>
      </c>
      <c r="L26" s="11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12"/>
      <c r="Z26" s="36" t="s">
        <v>31</v>
      </c>
      <c r="AA26" s="8" t="s">
        <v>35</v>
      </c>
      <c r="AB26" s="8" t="s">
        <v>31</v>
      </c>
      <c r="AC26" s="8" t="s">
        <v>35</v>
      </c>
      <c r="AD26" s="8" t="s">
        <v>31</v>
      </c>
      <c r="AE26" s="8" t="s">
        <v>35</v>
      </c>
      <c r="AF26" s="8" t="s">
        <v>31</v>
      </c>
      <c r="AG26" s="8" t="s">
        <v>35</v>
      </c>
      <c r="AH26" s="8" t="s">
        <v>31</v>
      </c>
      <c r="AI26" s="13" t="s">
        <v>31</v>
      </c>
      <c r="AJ26" s="36">
        <f>SUM(L26:O26)+6</f>
        <v>6</v>
      </c>
      <c r="AK26" s="42">
        <v>0</v>
      </c>
      <c r="AL26" s="77">
        <v>0</v>
      </c>
      <c r="AM26" s="33"/>
    </row>
    <row r="27" spans="1:39" s="5" customFormat="1" ht="15.75" thickBot="1" x14ac:dyDescent="0.3">
      <c r="A27" s="57"/>
      <c r="B27" s="63"/>
      <c r="C27" s="8"/>
      <c r="D27" s="8"/>
      <c r="E27" s="8"/>
      <c r="F27" s="8"/>
      <c r="G27" s="8"/>
      <c r="H27" s="8"/>
      <c r="I27" s="8"/>
      <c r="J27" s="8"/>
      <c r="K27" s="66"/>
      <c r="L27" s="11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2"/>
      <c r="Z27" s="14"/>
      <c r="AA27" s="8"/>
      <c r="AB27" s="8"/>
      <c r="AC27" s="8"/>
      <c r="AD27" s="8"/>
      <c r="AE27" s="8"/>
      <c r="AF27" s="8"/>
      <c r="AG27" s="8"/>
      <c r="AH27" s="8"/>
      <c r="AI27" s="13"/>
      <c r="AJ27" s="36"/>
      <c r="AK27" s="42"/>
      <c r="AL27" s="49"/>
      <c r="AM27" s="33"/>
    </row>
    <row r="28" spans="1:39" s="5" customFormat="1" x14ac:dyDescent="0.25">
      <c r="A28" s="51" t="s">
        <v>42</v>
      </c>
      <c r="B28" s="63"/>
      <c r="C28" s="8"/>
      <c r="D28" s="8"/>
      <c r="E28" s="8"/>
      <c r="F28" s="8"/>
      <c r="G28" s="8"/>
      <c r="H28" s="8"/>
      <c r="I28" s="8"/>
      <c r="J28" s="8"/>
      <c r="K28" s="66"/>
      <c r="L28" s="11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2"/>
      <c r="Z28" s="14"/>
      <c r="AA28" s="8"/>
      <c r="AB28" s="8"/>
      <c r="AC28" s="8"/>
      <c r="AD28" s="8"/>
      <c r="AE28" s="8"/>
      <c r="AF28" s="8"/>
      <c r="AG28" s="8"/>
      <c r="AH28" s="8"/>
      <c r="AI28" s="13"/>
      <c r="AJ28" s="36"/>
      <c r="AK28" s="42"/>
      <c r="AL28" s="49"/>
      <c r="AM28" s="33"/>
    </row>
    <row r="29" spans="1:39" s="32" customFormat="1" x14ac:dyDescent="0.25">
      <c r="A29" s="76" t="s">
        <v>61</v>
      </c>
      <c r="B29" s="14" t="s">
        <v>27</v>
      </c>
      <c r="C29" s="8" t="s">
        <v>31</v>
      </c>
      <c r="D29" s="8" t="s">
        <v>27</v>
      </c>
      <c r="E29" s="8" t="s">
        <v>28</v>
      </c>
      <c r="F29" s="8" t="s">
        <v>31</v>
      </c>
      <c r="G29" s="8" t="s">
        <v>35</v>
      </c>
      <c r="H29" s="8" t="s">
        <v>31</v>
      </c>
      <c r="I29" s="8" t="s">
        <v>35</v>
      </c>
      <c r="J29" s="8" t="s">
        <v>31</v>
      </c>
      <c r="K29" s="66" t="s">
        <v>27</v>
      </c>
      <c r="L29" s="11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2"/>
      <c r="Z29" s="14" t="s">
        <v>31</v>
      </c>
      <c r="AA29" s="8" t="s">
        <v>27</v>
      </c>
      <c r="AB29" s="8" t="s">
        <v>31</v>
      </c>
      <c r="AC29" s="8" t="s">
        <v>31</v>
      </c>
      <c r="AD29" s="8" t="s">
        <v>28</v>
      </c>
      <c r="AE29" s="8" t="s">
        <v>31</v>
      </c>
      <c r="AF29" s="8" t="s">
        <v>27</v>
      </c>
      <c r="AG29" s="8" t="s">
        <v>31</v>
      </c>
      <c r="AH29" s="8" t="s">
        <v>27</v>
      </c>
      <c r="AI29" s="13" t="s">
        <v>31</v>
      </c>
      <c r="AJ29" s="36">
        <f>SUM(L29:O29)+6</f>
        <v>6</v>
      </c>
      <c r="AK29" s="42">
        <f>((10*6)+(8*2))/10</f>
        <v>7.6</v>
      </c>
      <c r="AL29" s="77">
        <f>(AK29*2)/5</f>
        <v>3.04</v>
      </c>
      <c r="AM29" s="33"/>
    </row>
    <row r="30" spans="1:39" s="32" customFormat="1" x14ac:dyDescent="0.25">
      <c r="A30" s="76" t="s">
        <v>60</v>
      </c>
      <c r="B30" s="14" t="s">
        <v>27</v>
      </c>
      <c r="C30" s="8" t="s">
        <v>31</v>
      </c>
      <c r="D30" s="8" t="s">
        <v>27</v>
      </c>
      <c r="E30" s="8" t="s">
        <v>27</v>
      </c>
      <c r="F30" s="8" t="s">
        <v>31</v>
      </c>
      <c r="G30" s="8" t="s">
        <v>27</v>
      </c>
      <c r="H30" s="8" t="s">
        <v>31</v>
      </c>
      <c r="I30" s="8" t="s">
        <v>27</v>
      </c>
      <c r="J30" s="8" t="s">
        <v>31</v>
      </c>
      <c r="K30" s="66" t="s">
        <v>28</v>
      </c>
      <c r="L30" s="11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2"/>
      <c r="Z30" s="14" t="s">
        <v>31</v>
      </c>
      <c r="AA30" s="8" t="s">
        <v>32</v>
      </c>
      <c r="AB30" s="8" t="s">
        <v>31</v>
      </c>
      <c r="AC30" s="8" t="s">
        <v>31</v>
      </c>
      <c r="AD30" s="8" t="s">
        <v>37</v>
      </c>
      <c r="AE30" s="8" t="s">
        <v>31</v>
      </c>
      <c r="AF30" s="8" t="s">
        <v>32</v>
      </c>
      <c r="AG30" s="8" t="s">
        <v>31</v>
      </c>
      <c r="AH30" s="8" t="s">
        <v>32</v>
      </c>
      <c r="AI30" s="13" t="s">
        <v>31</v>
      </c>
      <c r="AJ30" s="36">
        <f>SUM(L30:O30)+6</f>
        <v>6</v>
      </c>
      <c r="AK30" s="42">
        <f>((10*12)+(8*2))/14</f>
        <v>9.7142857142857135</v>
      </c>
      <c r="AL30" s="77">
        <f>(AK30*2)/5</f>
        <v>3.8857142857142852</v>
      </c>
      <c r="AM30" s="33"/>
    </row>
    <row r="31" spans="1:39" s="32" customFormat="1" x14ac:dyDescent="0.25">
      <c r="A31" s="76" t="s">
        <v>59</v>
      </c>
      <c r="B31" s="14" t="s">
        <v>27</v>
      </c>
      <c r="C31" s="8" t="s">
        <v>31</v>
      </c>
      <c r="D31" s="8" t="s">
        <v>27</v>
      </c>
      <c r="E31" s="8" t="s">
        <v>27</v>
      </c>
      <c r="F31" s="8" t="s">
        <v>31</v>
      </c>
      <c r="G31" s="8" t="s">
        <v>35</v>
      </c>
      <c r="H31" s="8" t="s">
        <v>31</v>
      </c>
      <c r="I31" s="8" t="s">
        <v>27</v>
      </c>
      <c r="J31" s="8" t="s">
        <v>31</v>
      </c>
      <c r="K31" s="66" t="s">
        <v>27</v>
      </c>
      <c r="L31" s="1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2"/>
      <c r="Z31" s="14" t="s">
        <v>31</v>
      </c>
      <c r="AA31" s="8" t="s">
        <v>32</v>
      </c>
      <c r="AB31" s="8" t="s">
        <v>31</v>
      </c>
      <c r="AC31" s="8" t="s">
        <v>31</v>
      </c>
      <c r="AD31" s="8" t="s">
        <v>37</v>
      </c>
      <c r="AE31" s="8" t="s">
        <v>31</v>
      </c>
      <c r="AF31" s="8" t="s">
        <v>32</v>
      </c>
      <c r="AG31" s="8" t="s">
        <v>31</v>
      </c>
      <c r="AH31" s="8" t="s">
        <v>32</v>
      </c>
      <c r="AI31" s="13" t="s">
        <v>31</v>
      </c>
      <c r="AJ31" s="36">
        <f>SUM(L31:O31)+6</f>
        <v>6</v>
      </c>
      <c r="AK31" s="42">
        <f>((10*12)+(8*1))/14</f>
        <v>9.1428571428571423</v>
      </c>
      <c r="AL31" s="77">
        <f>(AK31*2)/5</f>
        <v>3.657142857142857</v>
      </c>
      <c r="AM31" s="33"/>
    </row>
    <row r="32" spans="1:39" s="32" customFormat="1" x14ac:dyDescent="0.25">
      <c r="A32" s="76" t="s">
        <v>58</v>
      </c>
      <c r="B32" s="14" t="s">
        <v>27</v>
      </c>
      <c r="C32" s="8" t="s">
        <v>31</v>
      </c>
      <c r="D32" s="8" t="s">
        <v>27</v>
      </c>
      <c r="E32" s="8" t="s">
        <v>27</v>
      </c>
      <c r="F32" s="8" t="s">
        <v>31</v>
      </c>
      <c r="G32" s="8" t="s">
        <v>27</v>
      </c>
      <c r="H32" s="8" t="s">
        <v>31</v>
      </c>
      <c r="I32" s="8" t="s">
        <v>27</v>
      </c>
      <c r="J32" s="8" t="s">
        <v>31</v>
      </c>
      <c r="K32" s="66" t="s">
        <v>27</v>
      </c>
      <c r="L32" s="1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2"/>
      <c r="Z32" s="14" t="s">
        <v>31</v>
      </c>
      <c r="AA32" s="8" t="s">
        <v>32</v>
      </c>
      <c r="AB32" s="8" t="s">
        <v>31</v>
      </c>
      <c r="AC32" s="8" t="s">
        <v>31</v>
      </c>
      <c r="AD32" s="8" t="s">
        <v>37</v>
      </c>
      <c r="AE32" s="8" t="s">
        <v>31</v>
      </c>
      <c r="AF32" s="8" t="s">
        <v>32</v>
      </c>
      <c r="AG32" s="8" t="s">
        <v>31</v>
      </c>
      <c r="AH32" s="8" t="s">
        <v>32</v>
      </c>
      <c r="AI32" s="13" t="s">
        <v>31</v>
      </c>
      <c r="AJ32" s="36">
        <f>SUM(L32:O32)+6</f>
        <v>6</v>
      </c>
      <c r="AK32" s="42">
        <f>((10*13)+(8*1))/14</f>
        <v>9.8571428571428577</v>
      </c>
      <c r="AL32" s="77">
        <f>(AK32*2)/5</f>
        <v>3.9428571428571431</v>
      </c>
      <c r="AM32" s="33"/>
    </row>
    <row r="33" spans="1:40" s="5" customFormat="1" ht="15.75" thickBot="1" x14ac:dyDescent="0.3">
      <c r="A33" s="57"/>
      <c r="B33" s="14"/>
      <c r="C33" s="8"/>
      <c r="D33" s="8"/>
      <c r="E33" s="8"/>
      <c r="F33" s="8"/>
      <c r="G33" s="8"/>
      <c r="H33" s="8"/>
      <c r="I33" s="8"/>
      <c r="J33" s="8"/>
      <c r="K33" s="66"/>
      <c r="L33" s="1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12"/>
      <c r="Z33" s="14"/>
      <c r="AA33" s="8"/>
      <c r="AB33" s="8"/>
      <c r="AC33" s="8"/>
      <c r="AD33" s="8"/>
      <c r="AE33" s="8"/>
      <c r="AF33" s="58"/>
      <c r="AG33" s="58"/>
      <c r="AH33" s="8"/>
      <c r="AI33" s="13"/>
      <c r="AJ33" s="36"/>
      <c r="AK33" s="42"/>
      <c r="AL33" s="49"/>
      <c r="AM33" s="33"/>
    </row>
    <row r="34" spans="1:40" s="5" customFormat="1" x14ac:dyDescent="0.25">
      <c r="A34" s="51" t="s">
        <v>43</v>
      </c>
      <c r="B34" s="63"/>
      <c r="C34" s="8"/>
      <c r="D34" s="8"/>
      <c r="E34" s="8"/>
      <c r="F34" s="8"/>
      <c r="G34" s="8"/>
      <c r="H34" s="8"/>
      <c r="I34" s="8"/>
      <c r="J34" s="8"/>
      <c r="K34" s="66"/>
      <c r="L34" s="11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2"/>
      <c r="Z34" s="14"/>
      <c r="AA34" s="8"/>
      <c r="AB34" s="8"/>
      <c r="AC34" s="8"/>
      <c r="AD34" s="8"/>
      <c r="AE34" s="8"/>
      <c r="AF34" s="8"/>
      <c r="AG34" s="8"/>
      <c r="AH34" s="8"/>
      <c r="AI34" s="13"/>
      <c r="AJ34" s="36"/>
      <c r="AK34" s="42"/>
      <c r="AL34" s="49"/>
      <c r="AM34" s="33"/>
    </row>
    <row r="35" spans="1:40" s="5" customFormat="1" x14ac:dyDescent="0.25">
      <c r="A35" s="52" t="s">
        <v>62</v>
      </c>
      <c r="B35" s="63" t="s">
        <v>35</v>
      </c>
      <c r="C35" s="60" t="s">
        <v>27</v>
      </c>
      <c r="D35" s="60" t="s">
        <v>31</v>
      </c>
      <c r="E35" s="60" t="s">
        <v>27</v>
      </c>
      <c r="F35" s="60" t="s">
        <v>31</v>
      </c>
      <c r="G35" s="60" t="s">
        <v>27</v>
      </c>
      <c r="H35" s="60" t="s">
        <v>28</v>
      </c>
      <c r="I35" s="60" t="s">
        <v>31</v>
      </c>
      <c r="J35" s="60" t="s">
        <v>28</v>
      </c>
      <c r="K35" s="68" t="s">
        <v>31</v>
      </c>
      <c r="L35" s="47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2"/>
      <c r="Z35" s="63" t="s">
        <v>31</v>
      </c>
      <c r="AA35" s="60" t="s">
        <v>31</v>
      </c>
      <c r="AB35" s="60" t="s">
        <v>28</v>
      </c>
      <c r="AC35" s="60" t="s">
        <v>31</v>
      </c>
      <c r="AD35" s="60" t="s">
        <v>28</v>
      </c>
      <c r="AE35" s="60" t="s">
        <v>31</v>
      </c>
      <c r="AF35" s="60" t="s">
        <v>31</v>
      </c>
      <c r="AG35" s="60" t="s">
        <v>28</v>
      </c>
      <c r="AH35" s="60" t="s">
        <v>31</v>
      </c>
      <c r="AI35" s="61" t="s">
        <v>27</v>
      </c>
      <c r="AJ35" s="64">
        <f>SUM(L35:O35)+6</f>
        <v>6</v>
      </c>
      <c r="AK35" s="65">
        <f>((10*4)+(8*5))/10</f>
        <v>8</v>
      </c>
      <c r="AL35" s="49">
        <f>(AK35*2)/5</f>
        <v>3.2</v>
      </c>
      <c r="AM35" s="33"/>
    </row>
    <row r="36" spans="1:40" s="5" customFormat="1" x14ac:dyDescent="0.25">
      <c r="A36" s="53" t="s">
        <v>63</v>
      </c>
      <c r="B36" s="63" t="s">
        <v>27</v>
      </c>
      <c r="C36" s="60" t="s">
        <v>27</v>
      </c>
      <c r="D36" s="60" t="s">
        <v>31</v>
      </c>
      <c r="E36" s="60" t="s">
        <v>27</v>
      </c>
      <c r="F36" s="60" t="s">
        <v>31</v>
      </c>
      <c r="G36" s="60" t="s">
        <v>27</v>
      </c>
      <c r="H36" s="60" t="s">
        <v>27</v>
      </c>
      <c r="I36" s="60" t="s">
        <v>31</v>
      </c>
      <c r="J36" s="60" t="s">
        <v>27</v>
      </c>
      <c r="K36" s="68" t="s">
        <v>31</v>
      </c>
      <c r="L36" s="47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2"/>
      <c r="Z36" s="63" t="s">
        <v>31</v>
      </c>
      <c r="AA36" s="60" t="s">
        <v>31</v>
      </c>
      <c r="AB36" s="60" t="s">
        <v>28</v>
      </c>
      <c r="AC36" s="60" t="s">
        <v>31</v>
      </c>
      <c r="AD36" s="60" t="s">
        <v>28</v>
      </c>
      <c r="AE36" s="60" t="s">
        <v>31</v>
      </c>
      <c r="AF36" s="60" t="s">
        <v>31</v>
      </c>
      <c r="AG36" s="60" t="s">
        <v>28</v>
      </c>
      <c r="AH36" s="60" t="s">
        <v>31</v>
      </c>
      <c r="AI36" s="61" t="s">
        <v>27</v>
      </c>
      <c r="AJ36" s="64">
        <f>SUM(L36:O36)+6</f>
        <v>6</v>
      </c>
      <c r="AK36" s="65">
        <f>((10*7)+(8*3))/10</f>
        <v>9.4</v>
      </c>
      <c r="AL36" s="49">
        <f>(AK36*2)/5</f>
        <v>3.7600000000000002</v>
      </c>
      <c r="AM36" s="33"/>
    </row>
    <row r="37" spans="1:40" s="5" customFormat="1" x14ac:dyDescent="0.25">
      <c r="A37" s="52" t="s">
        <v>64</v>
      </c>
      <c r="B37" s="63" t="s">
        <v>27</v>
      </c>
      <c r="C37" s="60" t="s">
        <v>27</v>
      </c>
      <c r="D37" s="60" t="s">
        <v>31</v>
      </c>
      <c r="E37" s="60" t="s">
        <v>27</v>
      </c>
      <c r="F37" s="60" t="s">
        <v>31</v>
      </c>
      <c r="G37" s="60" t="s">
        <v>27</v>
      </c>
      <c r="H37" s="60" t="s">
        <v>28</v>
      </c>
      <c r="I37" s="60" t="s">
        <v>31</v>
      </c>
      <c r="J37" s="60" t="s">
        <v>30</v>
      </c>
      <c r="K37" s="68" t="s">
        <v>31</v>
      </c>
      <c r="L37" s="47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2"/>
      <c r="Z37" s="63" t="s">
        <v>31</v>
      </c>
      <c r="AA37" s="60" t="s">
        <v>31</v>
      </c>
      <c r="AB37" s="60" t="s">
        <v>28</v>
      </c>
      <c r="AC37" s="60" t="s">
        <v>31</v>
      </c>
      <c r="AD37" s="60" t="s">
        <v>28</v>
      </c>
      <c r="AE37" s="60" t="s">
        <v>31</v>
      </c>
      <c r="AF37" s="60" t="s">
        <v>31</v>
      </c>
      <c r="AG37" s="60" t="s">
        <v>28</v>
      </c>
      <c r="AH37" s="60" t="s">
        <v>31</v>
      </c>
      <c r="AI37" s="61" t="s">
        <v>27</v>
      </c>
      <c r="AJ37" s="64">
        <f>SUM(L37:O37)+6</f>
        <v>6</v>
      </c>
      <c r="AK37" s="65">
        <f>((10*5)+(8*4)+(6*1))/10</f>
        <v>8.8000000000000007</v>
      </c>
      <c r="AL37" s="49">
        <f>(AK37*2)/5</f>
        <v>3.5200000000000005</v>
      </c>
      <c r="AM37" s="43"/>
    </row>
    <row r="38" spans="1:40" s="5" customFormat="1" ht="15.75" thickBot="1" x14ac:dyDescent="0.3">
      <c r="A38" s="69" t="s">
        <v>65</v>
      </c>
      <c r="B38" s="70" t="s">
        <v>35</v>
      </c>
      <c r="C38" s="71" t="s">
        <v>35</v>
      </c>
      <c r="D38" s="71" t="s">
        <v>31</v>
      </c>
      <c r="E38" s="71" t="s">
        <v>35</v>
      </c>
      <c r="F38" s="71" t="s">
        <v>31</v>
      </c>
      <c r="G38" s="71" t="s">
        <v>35</v>
      </c>
      <c r="H38" s="71" t="s">
        <v>35</v>
      </c>
      <c r="I38" s="71" t="s">
        <v>31</v>
      </c>
      <c r="J38" s="71" t="s">
        <v>35</v>
      </c>
      <c r="K38" s="72" t="s">
        <v>31</v>
      </c>
      <c r="L38" s="73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4"/>
      <c r="Z38" s="70" t="s">
        <v>31</v>
      </c>
      <c r="AA38" s="71" t="s">
        <v>31</v>
      </c>
      <c r="AB38" s="71" t="s">
        <v>28</v>
      </c>
      <c r="AC38" s="71" t="s">
        <v>31</v>
      </c>
      <c r="AD38" s="71" t="s">
        <v>28</v>
      </c>
      <c r="AE38" s="71" t="s">
        <v>31</v>
      </c>
      <c r="AF38" s="71" t="s">
        <v>31</v>
      </c>
      <c r="AG38" s="71" t="s">
        <v>28</v>
      </c>
      <c r="AH38" s="71" t="s">
        <v>31</v>
      </c>
      <c r="AI38" s="72" t="s">
        <v>27</v>
      </c>
      <c r="AJ38" s="75">
        <f>SUM(L38:O38)+6</f>
        <v>6</v>
      </c>
      <c r="AK38" s="65">
        <f>((10*1)+(8*3))/10</f>
        <v>3.4</v>
      </c>
      <c r="AL38" s="49">
        <f>(AK38*2)/5</f>
        <v>1.3599999999999999</v>
      </c>
      <c r="AM38" s="43"/>
    </row>
    <row r="39" spans="1:40" s="4" customFormat="1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9"/>
      <c r="AJ39" s="19"/>
      <c r="AK39" s="5"/>
      <c r="AL39" s="32"/>
      <c r="AM39" s="32"/>
      <c r="AN39" s="5"/>
    </row>
    <row r="40" spans="1:40" s="4" customFormat="1" x14ac:dyDescent="0.25">
      <c r="A40" s="20"/>
      <c r="B40" s="21"/>
      <c r="C40" s="19"/>
      <c r="D40" s="19"/>
      <c r="E40" s="19"/>
      <c r="F40" s="18"/>
      <c r="G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9"/>
      <c r="AJ40" s="19"/>
      <c r="AK40" s="5"/>
      <c r="AL40" s="5"/>
      <c r="AM40" s="32"/>
      <c r="AN40" s="5"/>
    </row>
    <row r="41" spans="1:40" s="4" customFormat="1" x14ac:dyDescent="0.25">
      <c r="A41" s="5"/>
      <c r="B41" s="22"/>
      <c r="C41" s="22"/>
      <c r="D41" s="22"/>
      <c r="E41" s="19"/>
      <c r="F41" s="18"/>
      <c r="G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9"/>
      <c r="AJ41" s="19"/>
      <c r="AK41" s="5"/>
      <c r="AL41" s="5"/>
      <c r="AM41" s="32"/>
      <c r="AN41" s="5"/>
    </row>
    <row r="42" spans="1:40" s="4" customFormat="1" x14ac:dyDescent="0.25">
      <c r="A42" s="5"/>
      <c r="B42" s="22"/>
      <c r="C42" s="22"/>
      <c r="D42" s="22"/>
      <c r="E42" s="19"/>
      <c r="F42" s="18"/>
      <c r="G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9"/>
      <c r="AJ42" s="19"/>
      <c r="AK42" s="5"/>
      <c r="AL42" s="5"/>
      <c r="AM42" s="32"/>
      <c r="AN42" s="5"/>
    </row>
  </sheetData>
  <mergeCells count="4">
    <mergeCell ref="B1:K1"/>
    <mergeCell ref="Z1:AI1"/>
    <mergeCell ref="L2:O2"/>
    <mergeCell ref="P2:Y2"/>
  </mergeCells>
  <dataValidations count="2">
    <dataValidation type="list" allowBlank="1" showInputMessage="1" showErrorMessage="1" sqref="Z16:Z20 Z5:Z9 AA23:AA26 AB35:AB38 AB5:AB9 AC16:AC20 AC23:AC26 AD35:AD38 AE5:AE9 AE23:AE26 AF16:AF20 AI16:AI20 AI35:AI38 AH5:AH9 AG23:AG26 AG33 AI33 AG35:AG38 AA29:AA33 AF29:AF32 AH29:AH32 AD29:AD33" xr:uid="{00000000-0002-0000-0000-000000000000}">
      <formula1>$AR$2:$AR$10</formula1>
    </dataValidation>
    <dataValidation type="list" allowBlank="1" showInputMessage="1" showErrorMessage="1" sqref="G35:H38 I16:J20 B23:B26 H23:H26 F23:F26 D29:E33 C5:C9 J33 E35:E38 B29:B33 H5:H9 E5:F9 J23:K26 B35:C38 F16:G20 C16:D20 D23:D26 K5:K9 H33 G29:G33 J35:J38" xr:uid="{00000000-0002-0000-0000-000001000000}">
      <formula1>$AU$2:$AU$10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de notas completa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cgm</dc:creator>
  <cp:lastModifiedBy>Clara Gomes Moreira</cp:lastModifiedBy>
  <cp:revision/>
  <dcterms:created xsi:type="dcterms:W3CDTF">2016-02-24T17:13:39Z</dcterms:created>
  <dcterms:modified xsi:type="dcterms:W3CDTF">2017-11-12T02:16:00Z</dcterms:modified>
</cp:coreProperties>
</file>