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2017\"/>
    </mc:Choice>
  </mc:AlternateContent>
  <bookViews>
    <workbookView xWindow="390" yWindow="615" windowWidth="18810" windowHeight="6180"/>
  </bookViews>
  <sheets>
    <sheet name="P1" sheetId="1" r:id="rId1"/>
    <sheet name="media P1 e P2" sheetId="3" r:id="rId2"/>
    <sheet name="relatorios" sheetId="6" r:id="rId3"/>
    <sheet name="faceworks" sheetId="7" r:id="rId4"/>
    <sheet name="Biohacking" sheetId="8" r:id="rId5"/>
    <sheet name="nota final " sheetId="9" r:id="rId6"/>
  </sheets>
  <calcPr calcId="171027"/>
  <fileRecoveryPr autoRecover="0"/>
</workbook>
</file>

<file path=xl/calcChain.xml><?xml version="1.0" encoding="utf-8"?>
<calcChain xmlns="http://schemas.openxmlformats.org/spreadsheetml/2006/main">
  <c r="M30" i="3" l="1"/>
  <c r="M78" i="3"/>
  <c r="I78" i="3"/>
  <c r="M77" i="3"/>
  <c r="I77" i="3"/>
  <c r="M75" i="3"/>
  <c r="I75" i="3"/>
  <c r="M74" i="3"/>
  <c r="I74" i="3"/>
  <c r="M71" i="3"/>
  <c r="I71" i="3"/>
  <c r="M69" i="3"/>
  <c r="I69" i="3"/>
  <c r="M64" i="3"/>
  <c r="I64" i="3"/>
  <c r="I51" i="3"/>
  <c r="I49" i="3"/>
  <c r="M49" i="3" s="1"/>
  <c r="M47" i="3"/>
  <c r="I47" i="3"/>
  <c r="M46" i="3"/>
  <c r="I46" i="3"/>
  <c r="I44" i="3"/>
  <c r="M44" i="3" s="1"/>
  <c r="M40" i="3"/>
  <c r="I40" i="3"/>
  <c r="M39" i="3"/>
  <c r="I39" i="3"/>
  <c r="M38" i="3"/>
  <c r="I38" i="3"/>
  <c r="I37" i="3"/>
  <c r="M37" i="3" s="1"/>
  <c r="M35" i="3"/>
  <c r="I35" i="3"/>
  <c r="M29" i="3"/>
  <c r="I29" i="3"/>
  <c r="I27" i="3"/>
  <c r="M27" i="3" s="1"/>
  <c r="I28" i="3"/>
  <c r="M28" i="3" s="1"/>
  <c r="I24" i="3"/>
  <c r="M24" i="3" s="1"/>
  <c r="I23" i="3"/>
  <c r="M23" i="3" s="1"/>
  <c r="I22" i="3"/>
  <c r="M22" i="3" s="1"/>
  <c r="M20" i="3"/>
  <c r="I20" i="3"/>
  <c r="I19" i="3"/>
  <c r="M19" i="3" s="1"/>
  <c r="M21" i="3"/>
  <c r="I21" i="3"/>
  <c r="M18" i="3"/>
  <c r="I18" i="3"/>
  <c r="I15" i="3"/>
  <c r="M15" i="3" s="1"/>
  <c r="M12" i="3"/>
  <c r="I12" i="3"/>
  <c r="M8" i="3"/>
  <c r="M9" i="3"/>
  <c r="M10" i="3"/>
  <c r="I10" i="3"/>
  <c r="D24" i="3" l="1"/>
  <c r="I25" i="9"/>
  <c r="I26" i="9"/>
  <c r="I33" i="9"/>
  <c r="M45" i="3"/>
  <c r="G45" i="3"/>
  <c r="F45" i="3"/>
  <c r="E45" i="3"/>
  <c r="M36" i="3"/>
  <c r="E36" i="3"/>
  <c r="E36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9" i="9"/>
  <c r="E20" i="9"/>
  <c r="E22" i="9"/>
  <c r="E23" i="9"/>
  <c r="E24" i="9"/>
  <c r="E25" i="9"/>
  <c r="E26" i="9"/>
  <c r="E27" i="9"/>
  <c r="E28" i="9"/>
  <c r="I28" i="9" s="1"/>
  <c r="E29" i="9"/>
  <c r="E30" i="9"/>
  <c r="E31" i="9"/>
  <c r="E32" i="9"/>
  <c r="E34" i="9"/>
  <c r="E35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H45" i="9"/>
  <c r="F25" i="9"/>
  <c r="F26" i="9"/>
  <c r="F28" i="9"/>
  <c r="F33" i="9"/>
  <c r="H85" i="6"/>
  <c r="I85" i="6"/>
  <c r="J85" i="6"/>
  <c r="K85" i="6"/>
  <c r="L85" i="6"/>
  <c r="M85" i="6"/>
  <c r="N85" i="6"/>
  <c r="D81" i="1"/>
  <c r="D88" i="3"/>
  <c r="M34" i="3"/>
  <c r="M5" i="3"/>
  <c r="M6" i="3"/>
  <c r="M7" i="3"/>
  <c r="M11" i="3"/>
  <c r="M13" i="3"/>
  <c r="M14" i="3"/>
  <c r="M16" i="3"/>
  <c r="M17" i="3"/>
  <c r="M31" i="3"/>
  <c r="M32" i="3"/>
  <c r="M33" i="3"/>
  <c r="M41" i="3"/>
  <c r="M42" i="3"/>
  <c r="M43" i="3"/>
  <c r="M48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5" i="3"/>
  <c r="M66" i="3"/>
  <c r="M67" i="3"/>
  <c r="M68" i="3"/>
  <c r="M70" i="3"/>
  <c r="M72" i="3"/>
  <c r="M73" i="3"/>
  <c r="M76" i="3"/>
  <c r="M79" i="3"/>
  <c r="F8" i="3"/>
  <c r="C5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88" i="3" s="1"/>
  <c r="C22" i="3"/>
  <c r="C23" i="3"/>
  <c r="C24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4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" i="1"/>
  <c r="E81" i="1" l="1"/>
  <c r="F85" i="6"/>
  <c r="G85" i="6"/>
  <c r="E85" i="6"/>
  <c r="O83" i="6"/>
  <c r="F79" i="9" s="1"/>
  <c r="I79" i="9" s="1"/>
  <c r="O82" i="6"/>
  <c r="F78" i="9" s="1"/>
  <c r="I78" i="9" s="1"/>
  <c r="O46" i="6"/>
  <c r="F42" i="9" s="1"/>
  <c r="I42" i="9" s="1"/>
  <c r="O47" i="6"/>
  <c r="F43" i="9" s="1"/>
  <c r="I43" i="9" s="1"/>
  <c r="O48" i="6"/>
  <c r="F44" i="9" s="1"/>
  <c r="I44" i="9" s="1"/>
  <c r="C81" i="1"/>
  <c r="O8" i="6"/>
  <c r="F4" i="9" s="1"/>
  <c r="O9" i="6"/>
  <c r="F5" i="9" s="1"/>
  <c r="I5" i="9" s="1"/>
  <c r="O10" i="6"/>
  <c r="F6" i="9" s="1"/>
  <c r="I6" i="9" s="1"/>
  <c r="O11" i="6"/>
  <c r="F7" i="9" s="1"/>
  <c r="I7" i="9" s="1"/>
  <c r="O12" i="6"/>
  <c r="F8" i="9" s="1"/>
  <c r="I8" i="9" s="1"/>
  <c r="O13" i="6"/>
  <c r="F9" i="9" s="1"/>
  <c r="I9" i="9" s="1"/>
  <c r="O14" i="6"/>
  <c r="F10" i="9" s="1"/>
  <c r="I10" i="9" s="1"/>
  <c r="O15" i="6"/>
  <c r="F11" i="9" s="1"/>
  <c r="I11" i="9" s="1"/>
  <c r="O16" i="6"/>
  <c r="F12" i="9" s="1"/>
  <c r="I12" i="9" s="1"/>
  <c r="O17" i="6"/>
  <c r="F13" i="9" s="1"/>
  <c r="I13" i="9" s="1"/>
  <c r="O18" i="6"/>
  <c r="F14" i="9" s="1"/>
  <c r="I14" i="9" s="1"/>
  <c r="O19" i="6"/>
  <c r="F15" i="9" s="1"/>
  <c r="I15" i="9" s="1"/>
  <c r="O20" i="6"/>
  <c r="F16" i="9" s="1"/>
  <c r="I16" i="9" s="1"/>
  <c r="O21" i="6"/>
  <c r="F17" i="9" s="1"/>
  <c r="I17" i="9" s="1"/>
  <c r="O22" i="6"/>
  <c r="F18" i="9" s="1"/>
  <c r="O23" i="6"/>
  <c r="F19" i="9" s="1"/>
  <c r="I19" i="9" s="1"/>
  <c r="O24" i="6"/>
  <c r="F20" i="9" s="1"/>
  <c r="I20" i="9" s="1"/>
  <c r="O25" i="6"/>
  <c r="F21" i="9" s="1"/>
  <c r="O26" i="6"/>
  <c r="F22" i="9" s="1"/>
  <c r="I22" i="9" s="1"/>
  <c r="O27" i="6"/>
  <c r="F23" i="9" s="1"/>
  <c r="I23" i="9" s="1"/>
  <c r="O28" i="6"/>
  <c r="F24" i="9" s="1"/>
  <c r="I24" i="9" s="1"/>
  <c r="O31" i="6"/>
  <c r="F27" i="9" s="1"/>
  <c r="I27" i="9" s="1"/>
  <c r="O33" i="6"/>
  <c r="F29" i="9" s="1"/>
  <c r="I29" i="9" s="1"/>
  <c r="O34" i="6"/>
  <c r="F30" i="9" s="1"/>
  <c r="I30" i="9" s="1"/>
  <c r="O35" i="6"/>
  <c r="F31" i="9" s="1"/>
  <c r="I31" i="9" s="1"/>
  <c r="O36" i="6"/>
  <c r="F32" i="9" s="1"/>
  <c r="I32" i="9" s="1"/>
  <c r="O37" i="6"/>
  <c r="O38" i="6"/>
  <c r="F34" i="9" s="1"/>
  <c r="I34" i="9" s="1"/>
  <c r="O39" i="6"/>
  <c r="F35" i="9" s="1"/>
  <c r="I35" i="9" s="1"/>
  <c r="O40" i="6"/>
  <c r="F36" i="9" s="1"/>
  <c r="I36" i="9" s="1"/>
  <c r="O41" i="6"/>
  <c r="F37" i="9" s="1"/>
  <c r="I37" i="9" s="1"/>
  <c r="O42" i="6"/>
  <c r="F38" i="9" s="1"/>
  <c r="I38" i="9" s="1"/>
  <c r="O43" i="6"/>
  <c r="F39" i="9" s="1"/>
  <c r="I39" i="9" s="1"/>
  <c r="O44" i="6"/>
  <c r="F40" i="9" s="1"/>
  <c r="I40" i="9" s="1"/>
  <c r="O45" i="6"/>
  <c r="F41" i="9" s="1"/>
  <c r="I41" i="9" s="1"/>
  <c r="O49" i="6"/>
  <c r="F45" i="9" s="1"/>
  <c r="I45" i="9" s="1"/>
  <c r="O50" i="6"/>
  <c r="F46" i="9" s="1"/>
  <c r="I46" i="9" s="1"/>
  <c r="O51" i="6"/>
  <c r="F47" i="9" s="1"/>
  <c r="I47" i="9" s="1"/>
  <c r="O52" i="6"/>
  <c r="F48" i="9" s="1"/>
  <c r="I48" i="9" s="1"/>
  <c r="O53" i="6"/>
  <c r="F49" i="9" s="1"/>
  <c r="I49" i="9" s="1"/>
  <c r="O54" i="6"/>
  <c r="F50" i="9" s="1"/>
  <c r="I50" i="9" s="1"/>
  <c r="O55" i="6"/>
  <c r="F51" i="9" s="1"/>
  <c r="I51" i="9" s="1"/>
  <c r="O56" i="6"/>
  <c r="F52" i="9" s="1"/>
  <c r="I52" i="9" s="1"/>
  <c r="O57" i="6"/>
  <c r="F53" i="9" s="1"/>
  <c r="I53" i="9" s="1"/>
  <c r="O58" i="6"/>
  <c r="F54" i="9" s="1"/>
  <c r="I54" i="9" s="1"/>
  <c r="O59" i="6"/>
  <c r="F55" i="9" s="1"/>
  <c r="I55" i="9" s="1"/>
  <c r="O60" i="6"/>
  <c r="F56" i="9" s="1"/>
  <c r="I56" i="9" s="1"/>
  <c r="O61" i="6"/>
  <c r="F57" i="9" s="1"/>
  <c r="I57" i="9" s="1"/>
  <c r="O62" i="6"/>
  <c r="F58" i="9" s="1"/>
  <c r="I58" i="9" s="1"/>
  <c r="O63" i="6"/>
  <c r="F59" i="9" s="1"/>
  <c r="I59" i="9" s="1"/>
  <c r="O64" i="6"/>
  <c r="F60" i="9" s="1"/>
  <c r="I60" i="9" s="1"/>
  <c r="O65" i="6"/>
  <c r="F61" i="9" s="1"/>
  <c r="I61" i="9" s="1"/>
  <c r="O66" i="6"/>
  <c r="F62" i="9" s="1"/>
  <c r="I62" i="9" s="1"/>
  <c r="O67" i="6"/>
  <c r="F63" i="9" s="1"/>
  <c r="I63" i="9" s="1"/>
  <c r="O68" i="6"/>
  <c r="F64" i="9" s="1"/>
  <c r="I64" i="9" s="1"/>
  <c r="O69" i="6"/>
  <c r="F65" i="9" s="1"/>
  <c r="I65" i="9" s="1"/>
  <c r="O70" i="6"/>
  <c r="F66" i="9" s="1"/>
  <c r="I66" i="9" s="1"/>
  <c r="O71" i="6"/>
  <c r="F67" i="9" s="1"/>
  <c r="I67" i="9" s="1"/>
  <c r="O72" i="6"/>
  <c r="F68" i="9" s="1"/>
  <c r="I68" i="9" s="1"/>
  <c r="O73" i="6"/>
  <c r="F69" i="9" s="1"/>
  <c r="I69" i="9" s="1"/>
  <c r="O74" i="6"/>
  <c r="F70" i="9" s="1"/>
  <c r="I70" i="9" s="1"/>
  <c r="O75" i="6"/>
  <c r="F71" i="9" s="1"/>
  <c r="I71" i="9" s="1"/>
  <c r="O76" i="6"/>
  <c r="F72" i="9" s="1"/>
  <c r="I72" i="9" s="1"/>
  <c r="O77" i="6"/>
  <c r="F73" i="9" s="1"/>
  <c r="I73" i="9" s="1"/>
  <c r="O78" i="6"/>
  <c r="F74" i="9" s="1"/>
  <c r="I74" i="9" s="1"/>
  <c r="O79" i="6"/>
  <c r="F75" i="9" s="1"/>
  <c r="I75" i="9" s="1"/>
  <c r="O80" i="6"/>
  <c r="F76" i="9" s="1"/>
  <c r="I76" i="9" s="1"/>
  <c r="O81" i="6"/>
  <c r="F77" i="9" s="1"/>
  <c r="I77" i="9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4" i="3"/>
  <c r="G4" i="9" l="1"/>
  <c r="H4" i="9" s="1"/>
  <c r="I4" i="9"/>
  <c r="O85" i="6"/>
  <c r="C82" i="7"/>
  <c r="C81" i="7"/>
  <c r="H83" i="3"/>
  <c r="H82" i="3"/>
  <c r="H88" i="3" l="1"/>
  <c r="F82" i="9"/>
  <c r="G41" i="9"/>
  <c r="H41" i="9" s="1"/>
  <c r="G36" i="9"/>
  <c r="H36" i="9" s="1"/>
  <c r="G36" i="3"/>
  <c r="C88" i="7"/>
  <c r="C89" i="7"/>
  <c r="C83" i="7"/>
  <c r="C84" i="7" s="1"/>
  <c r="C87" i="7"/>
  <c r="C90" i="7"/>
  <c r="D82" i="7"/>
  <c r="D81" i="7"/>
  <c r="E12" i="3"/>
  <c r="G12" i="3"/>
  <c r="F36" i="3"/>
  <c r="E77" i="3"/>
  <c r="G71" i="3"/>
  <c r="E70" i="3"/>
  <c r="G69" i="3"/>
  <c r="E67" i="3"/>
  <c r="G66" i="3"/>
  <c r="G62" i="3"/>
  <c r="E61" i="3"/>
  <c r="G60" i="3"/>
  <c r="G58" i="3"/>
  <c r="E53" i="3"/>
  <c r="G51" i="3"/>
  <c r="G47" i="3"/>
  <c r="E46" i="3"/>
  <c r="E43" i="3"/>
  <c r="G42" i="3"/>
  <c r="G40" i="3"/>
  <c r="E38" i="3"/>
  <c r="G35" i="3"/>
  <c r="G34" i="3"/>
  <c r="G32" i="3"/>
  <c r="G30" i="3"/>
  <c r="G26" i="3"/>
  <c r="G21" i="3"/>
  <c r="G20" i="3"/>
  <c r="E16" i="3"/>
  <c r="E15" i="3"/>
  <c r="G13" i="3"/>
  <c r="G7" i="3"/>
  <c r="G6" i="3"/>
  <c r="G5" i="3"/>
  <c r="G15" i="9" l="1"/>
  <c r="H15" i="9" s="1"/>
  <c r="G74" i="9"/>
  <c r="H74" i="9" s="1"/>
  <c r="G70" i="9"/>
  <c r="H70" i="9" s="1"/>
  <c r="G37" i="9"/>
  <c r="H37" i="9" s="1"/>
  <c r="G33" i="9"/>
  <c r="H33" i="9" s="1"/>
  <c r="G8" i="9"/>
  <c r="H8" i="9" s="1"/>
  <c r="F67" i="3"/>
  <c r="F38" i="3"/>
  <c r="G22" i="9"/>
  <c r="H22" i="9" s="1"/>
  <c r="F43" i="3"/>
  <c r="G12" i="9"/>
  <c r="H12" i="9" s="1"/>
  <c r="F53" i="3"/>
  <c r="F16" i="3"/>
  <c r="G46" i="9"/>
  <c r="H46" i="9" s="1"/>
  <c r="G38" i="3"/>
  <c r="E73" i="3"/>
  <c r="F73" i="3" s="1"/>
  <c r="F15" i="3"/>
  <c r="F61" i="3"/>
  <c r="F70" i="3"/>
  <c r="F46" i="3"/>
  <c r="G37" i="3"/>
  <c r="E58" i="3"/>
  <c r="E24" i="3"/>
  <c r="E37" i="3"/>
  <c r="E51" i="3"/>
  <c r="E59" i="3"/>
  <c r="E6" i="3"/>
  <c r="G78" i="3"/>
  <c r="G24" i="3"/>
  <c r="E11" i="3"/>
  <c r="G33" i="3"/>
  <c r="G53" i="3"/>
  <c r="E7" i="3"/>
  <c r="F12" i="3"/>
  <c r="E20" i="3"/>
  <c r="G23" i="3"/>
  <c r="E21" i="3"/>
  <c r="E21" i="9" s="1"/>
  <c r="I21" i="9" s="1"/>
  <c r="G44" i="3"/>
  <c r="E54" i="3"/>
  <c r="E66" i="3"/>
  <c r="G16" i="3"/>
  <c r="E78" i="3"/>
  <c r="E17" i="3"/>
  <c r="G10" i="3"/>
  <c r="D83" i="7"/>
  <c r="G50" i="3"/>
  <c r="E50" i="3"/>
  <c r="E62" i="3"/>
  <c r="E30" i="3"/>
  <c r="E56" i="3"/>
  <c r="E5" i="3"/>
  <c r="E18" i="3"/>
  <c r="E18" i="9" s="1"/>
  <c r="I18" i="9" s="1"/>
  <c r="E27" i="3"/>
  <c r="E31" i="3"/>
  <c r="E34" i="3"/>
  <c r="E42" i="3"/>
  <c r="G49" i="3"/>
  <c r="E52" i="3"/>
  <c r="E71" i="3"/>
  <c r="G73" i="3"/>
  <c r="G76" i="3"/>
  <c r="E8" i="3"/>
  <c r="C86" i="7"/>
  <c r="G18" i="3"/>
  <c r="G31" i="3"/>
  <c r="G15" i="3"/>
  <c r="G43" i="3"/>
  <c r="G41" i="3"/>
  <c r="E41" i="3"/>
  <c r="E19" i="3"/>
  <c r="E22" i="3"/>
  <c r="E29" i="3"/>
  <c r="E32" i="3"/>
  <c r="E35" i="3"/>
  <c r="E47" i="3"/>
  <c r="E49" i="3"/>
  <c r="G52" i="3"/>
  <c r="E55" i="3"/>
  <c r="G57" i="3"/>
  <c r="E60" i="3"/>
  <c r="E63" i="3"/>
  <c r="G65" i="3"/>
  <c r="G68" i="3"/>
  <c r="E13" i="3"/>
  <c r="E9" i="3"/>
  <c r="E72" i="3"/>
  <c r="E74" i="3"/>
  <c r="G8" i="3"/>
  <c r="G39" i="3"/>
  <c r="G46" i="3"/>
  <c r="G55" i="3"/>
  <c r="G22" i="3"/>
  <c r="G54" i="3"/>
  <c r="G27" i="3"/>
  <c r="G79" i="3"/>
  <c r="G74" i="3"/>
  <c r="G48" i="3"/>
  <c r="E64" i="3"/>
  <c r="E14" i="3"/>
  <c r="E23" i="3"/>
  <c r="G25" i="3"/>
  <c r="G29" i="3"/>
  <c r="E39" i="3"/>
  <c r="E44" i="3"/>
  <c r="E48" i="3"/>
  <c r="G56" i="3"/>
  <c r="G61" i="3"/>
  <c r="G64" i="3"/>
  <c r="G9" i="3"/>
  <c r="G72" i="3"/>
  <c r="E75" i="3"/>
  <c r="G77" i="3"/>
  <c r="G17" i="3"/>
  <c r="E40" i="3"/>
  <c r="G63" i="3"/>
  <c r="G14" i="3"/>
  <c r="G19" i="3"/>
  <c r="G89" i="7"/>
  <c r="G67" i="3"/>
  <c r="G11" i="3"/>
  <c r="G59" i="3"/>
  <c r="E76" i="3"/>
  <c r="E57" i="3"/>
  <c r="E65" i="3"/>
  <c r="E68" i="3"/>
  <c r="E10" i="3"/>
  <c r="E69" i="3"/>
  <c r="E79" i="3"/>
  <c r="D84" i="7"/>
  <c r="G88" i="7"/>
  <c r="G75" i="3"/>
  <c r="G70" i="3"/>
  <c r="E28" i="3"/>
  <c r="G28" i="3"/>
  <c r="G49" i="9" l="1"/>
  <c r="H49" i="9" s="1"/>
  <c r="G61" i="9"/>
  <c r="H61" i="9" s="1"/>
  <c r="G20" i="9"/>
  <c r="H20" i="9" s="1"/>
  <c r="G51" i="9"/>
  <c r="H51" i="9" s="1"/>
  <c r="G28" i="9"/>
  <c r="H28" i="9" s="1"/>
  <c r="G10" i="9"/>
  <c r="H10" i="9" s="1"/>
  <c r="G63" i="9"/>
  <c r="H63" i="9" s="1"/>
  <c r="G32" i="9"/>
  <c r="H32" i="9" s="1"/>
  <c r="G34" i="9"/>
  <c r="H34" i="9" s="1"/>
  <c r="G62" i="9"/>
  <c r="H62" i="9" s="1"/>
  <c r="G66" i="9"/>
  <c r="H66" i="9" s="1"/>
  <c r="G7" i="9"/>
  <c r="H7" i="9" s="1"/>
  <c r="G59" i="9"/>
  <c r="H59" i="9" s="1"/>
  <c r="G25" i="9"/>
  <c r="H25" i="9" s="1"/>
  <c r="G68" i="9"/>
  <c r="H68" i="9" s="1"/>
  <c r="G40" i="9"/>
  <c r="H40" i="9" s="1"/>
  <c r="G39" i="9"/>
  <c r="H39" i="9" s="1"/>
  <c r="G64" i="9"/>
  <c r="H64" i="9" s="1"/>
  <c r="G13" i="9"/>
  <c r="H13" i="9" s="1"/>
  <c r="G60" i="9"/>
  <c r="H60" i="9" s="1"/>
  <c r="G29" i="9"/>
  <c r="H29" i="9" s="1"/>
  <c r="G52" i="9"/>
  <c r="H52" i="9" s="1"/>
  <c r="G31" i="9"/>
  <c r="H31" i="9" s="1"/>
  <c r="G50" i="9"/>
  <c r="H50" i="9" s="1"/>
  <c r="G17" i="9"/>
  <c r="H17" i="9" s="1"/>
  <c r="G54" i="9"/>
  <c r="H54" i="9" s="1"/>
  <c r="G43" i="9"/>
  <c r="H43" i="9" s="1"/>
  <c r="G65" i="9"/>
  <c r="H65" i="9" s="1"/>
  <c r="G47" i="9"/>
  <c r="H47" i="9" s="1"/>
  <c r="G27" i="9"/>
  <c r="H27" i="9" s="1"/>
  <c r="G30" i="9"/>
  <c r="H30" i="9" s="1"/>
  <c r="G53" i="9"/>
  <c r="H53" i="9" s="1"/>
  <c r="G38" i="9"/>
  <c r="H38" i="9" s="1"/>
  <c r="G67" i="9"/>
  <c r="H67" i="9" s="1"/>
  <c r="G44" i="9"/>
  <c r="H44" i="9" s="1"/>
  <c r="G9" i="9"/>
  <c r="H9" i="9" s="1"/>
  <c r="G19" i="9"/>
  <c r="H19" i="9" s="1"/>
  <c r="G71" i="9"/>
  <c r="H71" i="9" s="1"/>
  <c r="G5" i="9"/>
  <c r="H5" i="9" s="1"/>
  <c r="G11" i="9"/>
  <c r="H11" i="9" s="1"/>
  <c r="G58" i="9"/>
  <c r="H58" i="9" s="1"/>
  <c r="G16" i="9"/>
  <c r="H16" i="9" s="1"/>
  <c r="G69" i="9"/>
  <c r="H69" i="9" s="1"/>
  <c r="G57" i="9"/>
  <c r="H57" i="9" s="1"/>
  <c r="G48" i="9"/>
  <c r="H48" i="9" s="1"/>
  <c r="G72" i="9"/>
  <c r="H72" i="9" s="1"/>
  <c r="G55" i="9"/>
  <c r="H55" i="9" s="1"/>
  <c r="G42" i="9"/>
  <c r="H42" i="9" s="1"/>
  <c r="G18" i="9"/>
  <c r="H18" i="9" s="1"/>
  <c r="G26" i="9"/>
  <c r="H26" i="9" s="1"/>
  <c r="G21" i="9"/>
  <c r="H21" i="9" s="1"/>
  <c r="G6" i="9"/>
  <c r="H6" i="9" s="1"/>
  <c r="G24" i="9"/>
  <c r="H24" i="9" s="1"/>
  <c r="G56" i="9"/>
  <c r="H56" i="9" s="1"/>
  <c r="F68" i="3"/>
  <c r="F77" i="3"/>
  <c r="G77" i="9"/>
  <c r="H77" i="9" s="1"/>
  <c r="F49" i="3"/>
  <c r="F41" i="3"/>
  <c r="F52" i="3"/>
  <c r="F65" i="3"/>
  <c r="F39" i="3"/>
  <c r="F64" i="3"/>
  <c r="F74" i="3"/>
  <c r="F47" i="3"/>
  <c r="F27" i="3"/>
  <c r="F56" i="3"/>
  <c r="F50" i="3"/>
  <c r="F66" i="3"/>
  <c r="F7" i="3"/>
  <c r="F11" i="3"/>
  <c r="F6" i="3"/>
  <c r="F24" i="3"/>
  <c r="F60" i="3"/>
  <c r="F29" i="3"/>
  <c r="F31" i="3"/>
  <c r="F62" i="3"/>
  <c r="F37" i="3"/>
  <c r="F58" i="3"/>
  <c r="F69" i="3"/>
  <c r="F57" i="3"/>
  <c r="F14" i="3"/>
  <c r="F72" i="3"/>
  <c r="F55" i="3"/>
  <c r="F35" i="3"/>
  <c r="F22" i="3"/>
  <c r="F42" i="3"/>
  <c r="F18" i="3"/>
  <c r="F30" i="3"/>
  <c r="F17" i="3"/>
  <c r="F54" i="3"/>
  <c r="F59" i="3"/>
  <c r="F76" i="3"/>
  <c r="G76" i="9"/>
  <c r="H76" i="9" s="1"/>
  <c r="F44" i="3"/>
  <c r="F13" i="3"/>
  <c r="F5" i="3"/>
  <c r="F21" i="3"/>
  <c r="F75" i="3"/>
  <c r="G75" i="9"/>
  <c r="H75" i="9" s="1"/>
  <c r="F23" i="3"/>
  <c r="F28" i="3"/>
  <c r="F10" i="3"/>
  <c r="F40" i="3"/>
  <c r="F48" i="3"/>
  <c r="F9" i="3"/>
  <c r="F63" i="3"/>
  <c r="F32" i="3"/>
  <c r="F19" i="3"/>
  <c r="F71" i="3"/>
  <c r="F34" i="3"/>
  <c r="F78" i="3"/>
  <c r="G78" i="9"/>
  <c r="H78" i="9" s="1"/>
  <c r="F20" i="3"/>
  <c r="F51" i="3"/>
  <c r="F79" i="3"/>
  <c r="G79" i="9"/>
  <c r="H79" i="9" s="1"/>
  <c r="G87" i="7"/>
  <c r="E4" i="3"/>
  <c r="M4" i="3" s="1"/>
  <c r="E4" i="9" s="1"/>
  <c r="G4" i="3"/>
  <c r="G83" i="3" s="1"/>
  <c r="G82" i="3" l="1"/>
  <c r="E82" i="9"/>
  <c r="G73" i="9"/>
  <c r="H73" i="9" s="1"/>
  <c r="G23" i="9"/>
  <c r="H23" i="9" s="1"/>
  <c r="G14" i="9"/>
  <c r="H14" i="9" s="1"/>
  <c r="J83" i="3"/>
  <c r="J82" i="3"/>
  <c r="J84" i="3"/>
  <c r="G84" i="3"/>
  <c r="I83" i="3" s="1"/>
  <c r="F4" i="3"/>
  <c r="F82" i="3" s="1"/>
  <c r="J83" i="9" l="1"/>
  <c r="G35" i="9"/>
  <c r="K83" i="3"/>
  <c r="K82" i="3"/>
  <c r="F83" i="3"/>
  <c r="J82" i="9"/>
  <c r="E82" i="3"/>
  <c r="I82" i="3"/>
  <c r="G82" i="9" l="1"/>
  <c r="H35" i="9"/>
  <c r="H82" i="9" s="1"/>
  <c r="K82" i="9"/>
  <c r="K83" i="9"/>
</calcChain>
</file>

<file path=xl/sharedStrings.xml><?xml version="1.0" encoding="utf-8"?>
<sst xmlns="http://schemas.openxmlformats.org/spreadsheetml/2006/main" count="1202" uniqueCount="274">
  <si>
    <t>Código</t>
  </si>
  <si>
    <t>Ingresso</t>
  </si>
  <si>
    <t>Curso</t>
  </si>
  <si>
    <t>Nome</t>
  </si>
  <si>
    <t xml:space="preserve">total </t>
  </si>
  <si>
    <t>9820384</t>
  </si>
  <si>
    <t>2016/1</t>
  </si>
  <si>
    <t>9012</t>
  </si>
  <si>
    <t>9819621</t>
  </si>
  <si>
    <t>9898989</t>
  </si>
  <si>
    <t>9898968</t>
  </si>
  <si>
    <t>9913255</t>
  </si>
  <si>
    <t>9822010</t>
  </si>
  <si>
    <t>9328822</t>
  </si>
  <si>
    <t>2015/1</t>
  </si>
  <si>
    <t>3274141</t>
  </si>
  <si>
    <t>9328162</t>
  </si>
  <si>
    <t>9819893</t>
  </si>
  <si>
    <t>9819913</t>
  </si>
  <si>
    <t>9876397</t>
  </si>
  <si>
    <t>9867403</t>
  </si>
  <si>
    <t>9819805</t>
  </si>
  <si>
    <t>9913276</t>
  </si>
  <si>
    <t>9819750</t>
  </si>
  <si>
    <t>9819531</t>
  </si>
  <si>
    <t>9851566</t>
  </si>
  <si>
    <t>9328680</t>
  </si>
  <si>
    <t>9763881</t>
  </si>
  <si>
    <t>9328756</t>
  </si>
  <si>
    <t>9764426</t>
  </si>
  <si>
    <t>Eduarda Whitaker Honorato</t>
  </si>
  <si>
    <t>9820404</t>
  </si>
  <si>
    <t>5688282</t>
  </si>
  <si>
    <t>9328270</t>
  </si>
  <si>
    <t>9273804</t>
  </si>
  <si>
    <t>9851611</t>
  </si>
  <si>
    <t>9764412</t>
  </si>
  <si>
    <t>5938224</t>
  </si>
  <si>
    <t>Flávia Campos da Cruz</t>
  </si>
  <si>
    <t>9867410</t>
  </si>
  <si>
    <t>Gabriela Yuri Kamida</t>
  </si>
  <si>
    <t>9819594</t>
  </si>
  <si>
    <t>9867383</t>
  </si>
  <si>
    <t>9913262</t>
  </si>
  <si>
    <t>9881149</t>
  </si>
  <si>
    <t>9851607</t>
  </si>
  <si>
    <t>9876400</t>
  </si>
  <si>
    <t>9819997</t>
  </si>
  <si>
    <t>9328102</t>
  </si>
  <si>
    <t>9819722</t>
  </si>
  <si>
    <t>9820220</t>
  </si>
  <si>
    <t>9819980</t>
  </si>
  <si>
    <t>9327762</t>
  </si>
  <si>
    <t>9328040</t>
  </si>
  <si>
    <t>9820391</t>
  </si>
  <si>
    <t>9851587</t>
  </si>
  <si>
    <t>9851552</t>
  </si>
  <si>
    <t>9898912</t>
  </si>
  <si>
    <t>9898972</t>
  </si>
  <si>
    <t>9867379</t>
  </si>
  <si>
    <t>9898951</t>
  </si>
  <si>
    <t>9820168</t>
  </si>
  <si>
    <t>9898993</t>
  </si>
  <si>
    <t>9442987</t>
  </si>
  <si>
    <t>9764472</t>
  </si>
  <si>
    <t>9881132</t>
  </si>
  <si>
    <t>9819718</t>
  </si>
  <si>
    <t>9819614</t>
  </si>
  <si>
    <t>9867445</t>
  </si>
  <si>
    <t>5873657</t>
  </si>
  <si>
    <t>9820126</t>
  </si>
  <si>
    <t>9819934</t>
  </si>
  <si>
    <t>9820043</t>
  </si>
  <si>
    <t>9851570</t>
  </si>
  <si>
    <t>9819698</t>
  </si>
  <si>
    <t>8514835</t>
  </si>
  <si>
    <t>9876421</t>
  </si>
  <si>
    <t>9820262</t>
  </si>
  <si>
    <t>7251153</t>
  </si>
  <si>
    <t>9820234</t>
  </si>
  <si>
    <t>9923090</t>
  </si>
  <si>
    <t>9876417</t>
  </si>
  <si>
    <t>9851591</t>
  </si>
  <si>
    <t>9867390</t>
  </si>
  <si>
    <t>9819889</t>
  </si>
  <si>
    <t>9367232</t>
  </si>
  <si>
    <t>9913241</t>
  </si>
  <si>
    <t>9876438</t>
  </si>
  <si>
    <t>P1</t>
  </si>
  <si>
    <t>P2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</si>
  <si>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</si>
  <si>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</si>
  <si>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</si>
  <si>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</si>
  <si>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</si>
  <si>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</si>
  <si>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</si>
  <si>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</si>
  <si>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</si>
  <si>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</si>
  <si>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</si>
  <si>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 xml:space="preserve">Nota final </t>
  </si>
  <si>
    <t xml:space="preserve">com biohaking </t>
  </si>
  <si>
    <t>OK</t>
  </si>
  <si>
    <t>SUB</t>
  </si>
  <si>
    <t>¯</t>
  </si>
  <si>
    <t>­</t>
  </si>
  <si>
    <t>Medias</t>
  </si>
  <si>
    <t>R10</t>
  </si>
  <si>
    <t>APROVADO</t>
  </si>
  <si>
    <t>APROVADOS</t>
  </si>
  <si>
    <t>MEDIA GERAL FARMA</t>
  </si>
  <si>
    <t>dos que responderam fizeram-no em 2 FW</t>
  </si>
  <si>
    <t>dos que responderam fizeram-no nos 3 FW</t>
  </si>
  <si>
    <t>dos que responderam fizeram-no em apenas 1 FW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</si>
  <si>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</si>
  <si>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</si>
  <si>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</si>
  <si>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</si>
  <si>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</si>
  <si>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</si>
  <si>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</si>
  <si>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</si>
  <si>
    <t>BH</t>
  </si>
  <si>
    <t>pontos</t>
  </si>
  <si>
    <t>REPROVADOS</t>
  </si>
  <si>
    <t>10292983</t>
  </si>
  <si>
    <t>Alane Sousa Silva</t>
  </si>
  <si>
    <t>10353625</t>
  </si>
  <si>
    <t>Alice Uva Lopes</t>
  </si>
  <si>
    <t>10321696</t>
  </si>
  <si>
    <t>Amanda Turno da Silva</t>
  </si>
  <si>
    <t>9341021</t>
  </si>
  <si>
    <t>Ana Claudia de Andrade Pepato</t>
  </si>
  <si>
    <t>10269152</t>
  </si>
  <si>
    <t>Anais da Silva Marques</t>
  </si>
  <si>
    <t>10353692</t>
  </si>
  <si>
    <t>Andre Ricardo Henriquez Silva</t>
  </si>
  <si>
    <t>10378550</t>
  </si>
  <si>
    <t>Andressa Nascimento Sobral</t>
  </si>
  <si>
    <t>10353688</t>
  </si>
  <si>
    <t>Arthur Yuji Koketsu</t>
  </si>
  <si>
    <t>10378543</t>
  </si>
  <si>
    <t>Barbara Vaz de Mello</t>
  </si>
  <si>
    <t>10321870</t>
  </si>
  <si>
    <t>Beatriz Ideriha Mathiazzi</t>
  </si>
  <si>
    <t>10378564</t>
  </si>
  <si>
    <t>Bruna Kimie Nakatu</t>
  </si>
  <si>
    <t>10353611</t>
  </si>
  <si>
    <t>Carlos Eduardo Alves Furtado Mendonca</t>
  </si>
  <si>
    <t>10321268</t>
  </si>
  <si>
    <t>Caroline Araskiro Pessoa</t>
  </si>
  <si>
    <t>10269106</t>
  </si>
  <si>
    <t>Caroline Shizue Kitakami</t>
  </si>
  <si>
    <t>10321376</t>
  </si>
  <si>
    <t>Carolinna Lis Bellinello Leite</t>
  </si>
  <si>
    <t>10426060</t>
  </si>
  <si>
    <t>Daniel Barbosa de Castro</t>
  </si>
  <si>
    <t>10353632</t>
  </si>
  <si>
    <t>Daniel Martin Caboclo Peres</t>
  </si>
  <si>
    <t>10432140</t>
  </si>
  <si>
    <t>Daniella Brandão Domingues</t>
  </si>
  <si>
    <t>10321928</t>
  </si>
  <si>
    <t>Daniely Araújo de Oliveira</t>
  </si>
  <si>
    <t>10416228</t>
  </si>
  <si>
    <t>Diego de Oliveira Santos</t>
  </si>
  <si>
    <t>10321164</t>
  </si>
  <si>
    <t>Dulce Lacerda Abreu Matarazzo de Souza Lage</t>
  </si>
  <si>
    <t>10321525</t>
  </si>
  <si>
    <t>Gabriel Luchini Bicaletto</t>
  </si>
  <si>
    <t>10371000</t>
  </si>
  <si>
    <t>Guilherme Afonso Rocha Lemos</t>
  </si>
  <si>
    <t>10353650</t>
  </si>
  <si>
    <t>Guilherme Ferreira Custodio</t>
  </si>
  <si>
    <t>8598774</t>
  </si>
  <si>
    <t>Heitor Thomaz Hoshino</t>
  </si>
  <si>
    <t>10321313</t>
  </si>
  <si>
    <t>Helena de Menezes Montenegro</t>
  </si>
  <si>
    <t>10353646</t>
  </si>
  <si>
    <t>Henrique Oliveira Guzman</t>
  </si>
  <si>
    <t>10321309</t>
  </si>
  <si>
    <t>Isabella Sanches Imaizumi</t>
  </si>
  <si>
    <t>10378522</t>
  </si>
  <si>
    <t>Isis Azeka Indig</t>
  </si>
  <si>
    <t>10269180</t>
  </si>
  <si>
    <t>Israel Simões Beraldo</t>
  </si>
  <si>
    <t>9881813</t>
  </si>
  <si>
    <t>Jean Vinicius Serafim da Silva</t>
  </si>
  <si>
    <t>10388990</t>
  </si>
  <si>
    <t>Joice Rodrigues dos Santos</t>
  </si>
  <si>
    <t>8122550</t>
  </si>
  <si>
    <t>Jonatas Elias Rita</t>
  </si>
  <si>
    <t>2245035</t>
  </si>
  <si>
    <t>Jose Mauricio Gonzales Praxedes</t>
  </si>
  <si>
    <t>10321702</t>
  </si>
  <si>
    <t>Joyce Cristina Pereira de Moura</t>
  </si>
  <si>
    <t>10371017</t>
  </si>
  <si>
    <t>Julio Cesar Souza de Freitas</t>
  </si>
  <si>
    <t>8916145</t>
  </si>
  <si>
    <t>Larissa Cristina Batista Marchioretto</t>
  </si>
  <si>
    <t>10321293</t>
  </si>
  <si>
    <t>Larissa Pagani Gomes</t>
  </si>
  <si>
    <t>10321654</t>
  </si>
  <si>
    <t>Leticia Maeda Cajaiba</t>
  </si>
  <si>
    <t>10378571</t>
  </si>
  <si>
    <t>Leticia Trindade Martins</t>
  </si>
  <si>
    <t>9337454</t>
  </si>
  <si>
    <t>Louise Zanella Martins</t>
  </si>
  <si>
    <t>10321139</t>
  </si>
  <si>
    <t>Lucas Marques de Souza</t>
  </si>
  <si>
    <t>10269131</t>
  </si>
  <si>
    <t>Lucas Ribeiro Pereira</t>
  </si>
  <si>
    <t>10320994</t>
  </si>
  <si>
    <t>Lucas Sousa Beltrao da Silva</t>
  </si>
  <si>
    <t>5126503</t>
  </si>
  <si>
    <t>Luciano Mendes Bispo dos Santos</t>
  </si>
  <si>
    <t>7995351</t>
  </si>
  <si>
    <t>Lutero Augusto Hasenkamp</t>
  </si>
  <si>
    <t>10321716</t>
  </si>
  <si>
    <t>Maria Luiza Antoniuk Martineli</t>
  </si>
  <si>
    <t>10321077</t>
  </si>
  <si>
    <t>Mariana Sayuri Takakura</t>
  </si>
  <si>
    <t>10393568</t>
  </si>
  <si>
    <t>Matheus de Paula Silva</t>
  </si>
  <si>
    <t>10432133</t>
  </si>
  <si>
    <t>Matheus Martins Sobrinho</t>
  </si>
  <si>
    <t>10353604</t>
  </si>
  <si>
    <t>Natalia de Oliveira Cegalla</t>
  </si>
  <si>
    <t>10321491</t>
  </si>
  <si>
    <t>Natalia Gonçalves Batista Sclosa</t>
  </si>
  <si>
    <t>10269214</t>
  </si>
  <si>
    <t>Paula Renata Francisconi Santos</t>
  </si>
  <si>
    <t>10353667</t>
  </si>
  <si>
    <t>Peter Siegel</t>
  </si>
  <si>
    <t>10269298</t>
  </si>
  <si>
    <t>Rafael Martins de Albuquerque</t>
  </si>
  <si>
    <t>10321911</t>
  </si>
  <si>
    <t>Rafael Vicaria de Andrade</t>
  </si>
  <si>
    <t>9785274</t>
  </si>
  <si>
    <t>Rafaela Alves Padua</t>
  </si>
  <si>
    <t>10321035</t>
  </si>
  <si>
    <t>Raphael Carvalho Beraldo</t>
  </si>
  <si>
    <t>10353671</t>
  </si>
  <si>
    <t>Rebeca Beatriz Maximo</t>
  </si>
  <si>
    <t>10321866</t>
  </si>
  <si>
    <t>Renan de Albuquerque Rodrigues</t>
  </si>
  <si>
    <t>8586583</t>
  </si>
  <si>
    <t>Renan Ortis Romano</t>
  </si>
  <si>
    <t>10321779</t>
  </si>
  <si>
    <t>Robson de Oliveira</t>
  </si>
  <si>
    <t>10321675</t>
  </si>
  <si>
    <t>Romeu Firmino da Conceicao</t>
  </si>
  <si>
    <t>10128641</t>
  </si>
  <si>
    <t>Sarah Barbosa Veiga</t>
  </si>
  <si>
    <t>10432154</t>
  </si>
  <si>
    <t>Sergio Henrique dos Santos Lins</t>
  </si>
  <si>
    <t>10321629</t>
  </si>
  <si>
    <t>Soraia Caldas Araujo</t>
  </si>
  <si>
    <t>9335469</t>
  </si>
  <si>
    <t>Tayhuann Lino Torres da Silva</t>
  </si>
  <si>
    <t>10378539</t>
  </si>
  <si>
    <t>Thales Souza Santos</t>
  </si>
  <si>
    <t>10321205</t>
  </si>
  <si>
    <t>Victor Caricatti Rodrigues</t>
  </si>
  <si>
    <t>10321192</t>
  </si>
  <si>
    <t>Victor Martin</t>
  </si>
  <si>
    <t>10269256</t>
  </si>
  <si>
    <t>Vinicius Lima Faustino</t>
  </si>
  <si>
    <t>10321362</t>
  </si>
  <si>
    <t>Vitoria Fraga Ramalho</t>
  </si>
  <si>
    <t>2933022</t>
  </si>
  <si>
    <t>Wang Ko Liang</t>
  </si>
  <si>
    <t>media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</si>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</sst>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b/>
      <sz val="14"/>
      <color rgb="FF00B050"/>
      <name val="Symbol"/>
      <family val="1"/>
      <charset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6" fillId="2" borderId="0" xfId="0" applyFont="1" applyFill="1" applyAlignment="1">
      <alignment horizontal="center"/>
    </xf>
    <xf numFmtId="165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0" fillId="0" borderId="0" xfId="1" applyFont="1" applyAlignme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16" fillId="5" borderId="0" xfId="0" applyFont="1" applyFill="1" applyAlignment="1"/>
    <xf numFmtId="0" fontId="9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9" fontId="17" fillId="6" borderId="1" xfId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9" fontId="18" fillId="6" borderId="2" xfId="1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164" fontId="17" fillId="6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1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ill="1"/>
    <xf numFmtId="164" fontId="10" fillId="6" borderId="7" xfId="0" applyNumberFormat="1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0" fillId="0" borderId="0" xfId="0" applyFont="1"/>
    <xf numFmtId="164" fontId="0" fillId="8" borderId="0" xfId="0" applyNumberFormat="1" applyFont="1" applyFill="1" applyAlignment="1"/>
    <xf numFmtId="0" fontId="22" fillId="0" borderId="0" xfId="0" applyFon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/>
    <xf numFmtId="164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/>
    <xf numFmtId="0" fontId="2" fillId="7" borderId="0" xfId="0" applyFont="1" applyFill="1"/>
    <xf numFmtId="164" fontId="1" fillId="0" borderId="0" xfId="0" applyNumberFormat="1" applyFont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/>
    <xf numFmtId="164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1" fillId="0" borderId="0" xfId="0" applyFont="1" applyAlignment="1"/>
    <xf numFmtId="0" fontId="13" fillId="7" borderId="0" xfId="0" applyFont="1" applyFill="1" applyAlignment="1"/>
    <xf numFmtId="0" fontId="13" fillId="7" borderId="0" xfId="0" applyFont="1" applyFill="1" applyAlignment="1">
      <alignment horizontal="left"/>
    </xf>
    <xf numFmtId="0" fontId="0" fillId="7" borderId="0" xfId="0" applyFont="1" applyFill="1" applyAlignment="1"/>
    <xf numFmtId="164" fontId="0" fillId="7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Alignment="1"/>
    <xf numFmtId="164" fontId="0" fillId="0" borderId="0" xfId="0" quotePrefix="1" applyNumberFormat="1" applyFont="1" applyAlignment="1"/>
    <xf numFmtId="164" fontId="2" fillId="3" borderId="0" xfId="0" applyNumberFormat="1" applyFont="1" applyFill="1"/>
    <xf numFmtId="164" fontId="2" fillId="7" borderId="0" xfId="0" applyNumberFormat="1" applyFont="1" applyFill="1"/>
    <xf numFmtId="0" fontId="0" fillId="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2" fillId="7" borderId="0" xfId="0" applyFont="1" applyFill="1"/>
    <xf numFmtId="0" fontId="22" fillId="3" borderId="0" xfId="0" applyFont="1" applyFill="1"/>
    <xf numFmtId="164" fontId="0" fillId="3" borderId="0" xfId="0" applyNumberFormat="1" applyFont="1" applyFill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K8" sqref="K8"/>
    </sheetView>
  </sheetViews>
  <sheetFormatPr defaultColWidth="17.28515625" defaultRowHeight="15" customHeight="1" x14ac:dyDescent="0.2"/>
  <cols>
    <col min="1" max="1" width="9" bestFit="1" customWidth="1"/>
    <col min="2" max="2" width="40.42578125" bestFit="1" customWidth="1"/>
    <col min="3" max="3" width="7.140625" customWidth="1"/>
    <col min="4" max="4" width="6.42578125" customWidth="1"/>
    <col min="5" max="5" width="8.42578125" bestFit="1" customWidth="1"/>
    <col min="6" max="19" width="8" customWidth="1"/>
    <col min="20" max="20" width="12.140625" customWidth="1"/>
    <col min="21" max="27" width="8" customWidth="1"/>
  </cols>
  <sheetData>
    <row r="1" spans="1:20" ht="12.75" customHeight="1" x14ac:dyDescent="0.2">
      <c r="A1" s="1"/>
      <c r="B1" s="1"/>
      <c r="C1" s="1"/>
      <c r="D1" s="1"/>
    </row>
    <row r="2" spans="1:20" ht="12.75" customHeight="1" x14ac:dyDescent="0.2">
      <c r="A2" s="1"/>
      <c r="B2" s="1"/>
      <c r="C2" s="1"/>
      <c r="D2" s="1"/>
    </row>
    <row r="3" spans="1:20" ht="12.75" customHeight="1" x14ac:dyDescent="0.2">
      <c r="A3" s="1"/>
      <c r="B3" s="1"/>
      <c r="C3" s="1" t="s">
        <v>88</v>
      </c>
      <c r="D3" s="1" t="s">
        <v>89</v>
      </c>
      <c r="E3" s="51" t="s">
        <v>272</v>
      </c>
    </row>
    <row r="4" spans="1:20" ht="12.75" customHeight="1" x14ac:dyDescent="0.2">
      <c r="A4" s="64" t="s">
        <v>126</v>
      </c>
      <c r="B4" s="64" t="s">
        <v>127</v>
      </c>
      <c r="C4">
        <v>9.5</v>
      </c>
      <c r="D4" s="3">
        <v>4</v>
      </c>
      <c r="E4">
        <f>+AVERAGE(C4:D4)</f>
        <v>6.75</v>
      </c>
    </row>
    <row r="5" spans="1:20" ht="12.75" customHeight="1" x14ac:dyDescent="0.2">
      <c r="A5" s="64" t="s">
        <v>128</v>
      </c>
      <c r="B5" s="64" t="s">
        <v>129</v>
      </c>
      <c r="C5">
        <v>6.2</v>
      </c>
      <c r="D5" s="3">
        <v>5.9</v>
      </c>
      <c r="E5">
        <f t="shared" ref="E5:E68" si="0">+AVERAGE(C5:D5)</f>
        <v>6.0500000000000007</v>
      </c>
    </row>
    <row r="6" spans="1:20" ht="12.75" customHeight="1" x14ac:dyDescent="0.2">
      <c r="A6" s="64" t="s">
        <v>130</v>
      </c>
      <c r="B6" s="64" t="s">
        <v>131</v>
      </c>
      <c r="C6" s="2">
        <v>5.5</v>
      </c>
      <c r="D6" s="2">
        <v>6.1</v>
      </c>
      <c r="E6">
        <f t="shared" si="0"/>
        <v>5.8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12.75" customHeight="1" x14ac:dyDescent="0.2">
      <c r="A7" s="64" t="s">
        <v>132</v>
      </c>
      <c r="B7" s="64" t="s">
        <v>133</v>
      </c>
      <c r="C7" s="2">
        <v>7.7</v>
      </c>
      <c r="D7" s="2">
        <v>5.0999999999999996</v>
      </c>
      <c r="E7">
        <f t="shared" si="0"/>
        <v>6.4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ht="12.75" customHeight="1" x14ac:dyDescent="0.2">
      <c r="A8" s="64" t="s">
        <v>134</v>
      </c>
      <c r="B8" s="64" t="s">
        <v>135</v>
      </c>
      <c r="C8" s="2">
        <v>6.8</v>
      </c>
      <c r="D8" s="2">
        <v>0.5</v>
      </c>
      <c r="E8">
        <f t="shared" si="0"/>
        <v>3.65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ht="12.75" customHeight="1" x14ac:dyDescent="0.2">
      <c r="A9" s="64" t="s">
        <v>136</v>
      </c>
      <c r="B9" s="64" t="s">
        <v>137</v>
      </c>
      <c r="C9" s="71"/>
      <c r="D9" s="2">
        <v>2.5</v>
      </c>
      <c r="E9">
        <f t="shared" si="0"/>
        <v>2.5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2.75" customHeight="1" x14ac:dyDescent="0.2">
      <c r="A10" s="64" t="s">
        <v>138</v>
      </c>
      <c r="B10" s="64" t="s">
        <v>139</v>
      </c>
      <c r="C10" s="2">
        <v>4.2</v>
      </c>
      <c r="D10" s="2">
        <v>3.1</v>
      </c>
      <c r="E10">
        <f t="shared" si="0"/>
        <v>3.6500000000000004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2.75" customHeight="1" x14ac:dyDescent="0.2">
      <c r="A11" s="64" t="s">
        <v>140</v>
      </c>
      <c r="B11" s="64" t="s">
        <v>141</v>
      </c>
      <c r="C11" s="2">
        <v>8.8000000000000007</v>
      </c>
      <c r="D11" s="2">
        <v>6</v>
      </c>
      <c r="E11">
        <f t="shared" si="0"/>
        <v>7.4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</row>
    <row r="12" spans="1:20" ht="12.75" customHeight="1" x14ac:dyDescent="0.2">
      <c r="A12" s="64" t="s">
        <v>142</v>
      </c>
      <c r="B12" s="64" t="s">
        <v>143</v>
      </c>
      <c r="C12" s="2">
        <v>7</v>
      </c>
      <c r="D12" s="2">
        <v>3.2</v>
      </c>
      <c r="E12">
        <f t="shared" si="0"/>
        <v>5.0999999999999996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</row>
    <row r="13" spans="1:20" ht="12.75" customHeight="1" x14ac:dyDescent="0.2">
      <c r="A13" s="64" t="s">
        <v>144</v>
      </c>
      <c r="B13" s="64" t="s">
        <v>145</v>
      </c>
      <c r="C13" s="2">
        <v>8.3000000000000007</v>
      </c>
      <c r="D13" s="2">
        <v>4.7</v>
      </c>
      <c r="E13">
        <f t="shared" si="0"/>
        <v>6.5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</row>
    <row r="14" spans="1:20" ht="12.75" customHeight="1" x14ac:dyDescent="0.2">
      <c r="A14" s="64" t="s">
        <v>146</v>
      </c>
      <c r="B14" s="64" t="s">
        <v>147</v>
      </c>
      <c r="C14" s="2">
        <v>8.8000000000000007</v>
      </c>
      <c r="D14" s="2">
        <v>2</v>
      </c>
      <c r="E14">
        <f t="shared" si="0"/>
        <v>5.4</v>
      </c>
    </row>
    <row r="15" spans="1:20" ht="12.75" customHeight="1" x14ac:dyDescent="0.2">
      <c r="A15" s="64" t="s">
        <v>148</v>
      </c>
      <c r="B15" s="64" t="s">
        <v>149</v>
      </c>
      <c r="C15" s="2">
        <v>5.3</v>
      </c>
      <c r="D15" s="2">
        <v>8.5</v>
      </c>
      <c r="E15">
        <f t="shared" si="0"/>
        <v>6.9</v>
      </c>
    </row>
    <row r="16" spans="1:20" ht="12.75" customHeight="1" x14ac:dyDescent="0.2">
      <c r="A16" s="64" t="s">
        <v>150</v>
      </c>
      <c r="B16" s="64" t="s">
        <v>151</v>
      </c>
      <c r="C16" s="2">
        <v>9.5</v>
      </c>
      <c r="D16" s="2">
        <v>6</v>
      </c>
      <c r="E16">
        <f t="shared" si="0"/>
        <v>7.75</v>
      </c>
    </row>
    <row r="17" spans="1:5" ht="12.75" customHeight="1" x14ac:dyDescent="0.2">
      <c r="A17" s="64" t="s">
        <v>152</v>
      </c>
      <c r="B17" s="64" t="s">
        <v>153</v>
      </c>
      <c r="C17" s="2">
        <v>9.4</v>
      </c>
      <c r="D17" s="2">
        <v>8.3000000000000007</v>
      </c>
      <c r="E17">
        <f t="shared" si="0"/>
        <v>8.8500000000000014</v>
      </c>
    </row>
    <row r="18" spans="1:5" ht="12.75" customHeight="1" x14ac:dyDescent="0.2">
      <c r="A18" s="64" t="s">
        <v>154</v>
      </c>
      <c r="B18" s="64" t="s">
        <v>155</v>
      </c>
      <c r="C18" s="2">
        <v>9.8000000000000007</v>
      </c>
      <c r="D18" s="2">
        <v>7.6</v>
      </c>
      <c r="E18">
        <f t="shared" si="0"/>
        <v>8.6999999999999993</v>
      </c>
    </row>
    <row r="19" spans="1:5" ht="12.75" customHeight="1" x14ac:dyDescent="0.2">
      <c r="A19" s="64" t="s">
        <v>156</v>
      </c>
      <c r="B19" s="64" t="s">
        <v>157</v>
      </c>
      <c r="C19" s="2">
        <v>3.6</v>
      </c>
      <c r="D19" s="2">
        <v>1.8</v>
      </c>
      <c r="E19">
        <f t="shared" si="0"/>
        <v>2.7</v>
      </c>
    </row>
    <row r="20" spans="1:5" ht="12.75" customHeight="1" x14ac:dyDescent="0.2">
      <c r="A20" s="64" t="s">
        <v>158</v>
      </c>
      <c r="B20" s="64" t="s">
        <v>159</v>
      </c>
      <c r="C20" s="2">
        <v>8.1999999999999993</v>
      </c>
      <c r="D20" s="2">
        <v>3.3</v>
      </c>
      <c r="E20">
        <f t="shared" si="0"/>
        <v>5.75</v>
      </c>
    </row>
    <row r="21" spans="1:5" ht="12.75" customHeight="1" x14ac:dyDescent="0.2">
      <c r="A21" s="64" t="s">
        <v>160</v>
      </c>
      <c r="B21" s="64" t="s">
        <v>161</v>
      </c>
      <c r="C21" s="2">
        <v>6.75</v>
      </c>
      <c r="D21" s="2">
        <v>4.3</v>
      </c>
      <c r="E21">
        <f t="shared" si="0"/>
        <v>5.5250000000000004</v>
      </c>
    </row>
    <row r="22" spans="1:5" ht="12.75" customHeight="1" x14ac:dyDescent="0.2">
      <c r="A22" s="64" t="s">
        <v>162</v>
      </c>
      <c r="B22" s="64" t="s">
        <v>163</v>
      </c>
      <c r="C22" s="2">
        <v>5</v>
      </c>
      <c r="D22" s="2">
        <v>1.7</v>
      </c>
      <c r="E22">
        <f t="shared" si="0"/>
        <v>3.35</v>
      </c>
    </row>
    <row r="23" spans="1:5" ht="12.75" customHeight="1" x14ac:dyDescent="0.2">
      <c r="A23" s="64" t="s">
        <v>164</v>
      </c>
      <c r="B23" s="64" t="s">
        <v>165</v>
      </c>
      <c r="C23" s="2">
        <v>5.8</v>
      </c>
      <c r="D23" s="2">
        <v>2.9</v>
      </c>
      <c r="E23">
        <f t="shared" si="0"/>
        <v>4.3499999999999996</v>
      </c>
    </row>
    <row r="24" spans="1:5" ht="12.75" customHeight="1" x14ac:dyDescent="0.2">
      <c r="A24" s="64" t="s">
        <v>166</v>
      </c>
      <c r="B24" s="64" t="s">
        <v>167</v>
      </c>
      <c r="C24" s="2">
        <v>4.0999999999999996</v>
      </c>
      <c r="D24" s="2">
        <v>1.8</v>
      </c>
      <c r="E24">
        <f t="shared" si="0"/>
        <v>2.9499999999999997</v>
      </c>
    </row>
    <row r="25" spans="1:5" ht="12.75" customHeight="1" x14ac:dyDescent="0.2">
      <c r="A25" s="64" t="s">
        <v>29</v>
      </c>
      <c r="B25" s="64" t="s">
        <v>30</v>
      </c>
      <c r="C25" s="71"/>
      <c r="D25" s="71"/>
      <c r="E25" s="84"/>
    </row>
    <row r="26" spans="1:5" ht="12.75" customHeight="1" x14ac:dyDescent="0.2">
      <c r="A26" s="64" t="s">
        <v>37</v>
      </c>
      <c r="B26" s="64" t="s">
        <v>38</v>
      </c>
      <c r="C26" s="71"/>
      <c r="D26" s="71"/>
      <c r="E26" s="84"/>
    </row>
    <row r="27" spans="1:5" ht="12.75" customHeight="1" x14ac:dyDescent="0.2">
      <c r="A27" s="64" t="s">
        <v>168</v>
      </c>
      <c r="B27" s="64" t="s">
        <v>169</v>
      </c>
      <c r="C27" s="2">
        <v>5.3</v>
      </c>
      <c r="D27" s="2">
        <v>4</v>
      </c>
      <c r="E27">
        <f t="shared" si="0"/>
        <v>4.6500000000000004</v>
      </c>
    </row>
    <row r="28" spans="1:5" ht="12.75" customHeight="1" x14ac:dyDescent="0.2">
      <c r="A28" s="64" t="s">
        <v>39</v>
      </c>
      <c r="B28" s="64" t="s">
        <v>40</v>
      </c>
      <c r="C28" s="2">
        <v>5.3</v>
      </c>
      <c r="D28" s="2">
        <v>2.6</v>
      </c>
      <c r="E28">
        <f t="shared" si="0"/>
        <v>3.95</v>
      </c>
    </row>
    <row r="29" spans="1:5" ht="12.75" customHeight="1" x14ac:dyDescent="0.2">
      <c r="A29" s="64" t="s">
        <v>170</v>
      </c>
      <c r="B29" s="64" t="s">
        <v>171</v>
      </c>
      <c r="C29" s="2">
        <v>7.8</v>
      </c>
      <c r="D29" s="2">
        <v>2.2999999999999998</v>
      </c>
      <c r="E29">
        <f t="shared" si="0"/>
        <v>5.05</v>
      </c>
    </row>
    <row r="30" spans="1:5" ht="12.75" customHeight="1" x14ac:dyDescent="0.2">
      <c r="A30" s="64" t="s">
        <v>172</v>
      </c>
      <c r="B30" s="64" t="s">
        <v>173</v>
      </c>
      <c r="C30" s="2">
        <v>2.8</v>
      </c>
      <c r="D30" s="2">
        <v>2.2999999999999998</v>
      </c>
      <c r="E30">
        <f t="shared" si="0"/>
        <v>2.5499999999999998</v>
      </c>
    </row>
    <row r="31" spans="1:5" ht="12.75" customHeight="1" x14ac:dyDescent="0.2">
      <c r="A31" s="64" t="s">
        <v>174</v>
      </c>
      <c r="B31" s="64" t="s">
        <v>175</v>
      </c>
      <c r="C31" s="2">
        <v>7.8</v>
      </c>
      <c r="D31" s="2">
        <v>3.5</v>
      </c>
      <c r="E31">
        <f t="shared" si="0"/>
        <v>5.65</v>
      </c>
    </row>
    <row r="32" spans="1:5" ht="12.75" customHeight="1" x14ac:dyDescent="0.2">
      <c r="A32" s="64" t="s">
        <v>176</v>
      </c>
      <c r="B32" s="64" t="s">
        <v>177</v>
      </c>
      <c r="C32" s="2">
        <v>7.9</v>
      </c>
      <c r="D32" s="2">
        <v>3.9</v>
      </c>
      <c r="E32">
        <f t="shared" si="0"/>
        <v>5.9</v>
      </c>
    </row>
    <row r="33" spans="1:20" ht="12.75" customHeight="1" x14ac:dyDescent="0.2">
      <c r="A33" s="64" t="s">
        <v>178</v>
      </c>
      <c r="B33" s="64" t="s">
        <v>179</v>
      </c>
      <c r="C33" s="71"/>
      <c r="D33" s="71"/>
      <c r="E33" s="84"/>
    </row>
    <row r="34" spans="1:20" ht="12.75" customHeight="1" x14ac:dyDescent="0.2">
      <c r="A34" s="64" t="s">
        <v>180</v>
      </c>
      <c r="B34" s="64" t="s">
        <v>181</v>
      </c>
      <c r="C34" s="2">
        <v>6.1</v>
      </c>
      <c r="D34" s="2">
        <v>5.8</v>
      </c>
      <c r="E34">
        <f t="shared" si="0"/>
        <v>5.9499999999999993</v>
      </c>
    </row>
    <row r="35" spans="1:20" ht="12.75" customHeight="1" x14ac:dyDescent="0.2">
      <c r="A35" s="64" t="s">
        <v>182</v>
      </c>
      <c r="B35" s="64" t="s">
        <v>183</v>
      </c>
      <c r="C35" s="2">
        <v>8</v>
      </c>
      <c r="D35" s="2">
        <v>5.0999999999999996</v>
      </c>
      <c r="E35">
        <f t="shared" si="0"/>
        <v>6.55</v>
      </c>
    </row>
    <row r="36" spans="1:20" ht="12.75" customHeight="1" x14ac:dyDescent="0.2">
      <c r="A36" s="64" t="s">
        <v>184</v>
      </c>
      <c r="B36" s="64" t="s">
        <v>185</v>
      </c>
      <c r="C36" s="2">
        <v>10</v>
      </c>
      <c r="D36" s="2">
        <v>8.8000000000000007</v>
      </c>
      <c r="E36">
        <f t="shared" si="0"/>
        <v>9.4</v>
      </c>
    </row>
    <row r="37" spans="1:20" ht="12.75" customHeight="1" x14ac:dyDescent="0.2">
      <c r="A37" s="64" t="s">
        <v>186</v>
      </c>
      <c r="B37" s="64" t="s">
        <v>187</v>
      </c>
      <c r="C37" s="2">
        <v>4.7</v>
      </c>
      <c r="D37" s="2">
        <v>2.7</v>
      </c>
      <c r="E37">
        <f t="shared" si="0"/>
        <v>3.7</v>
      </c>
    </row>
    <row r="38" spans="1:20" ht="12.75" customHeight="1" x14ac:dyDescent="0.2">
      <c r="A38" s="64" t="s">
        <v>188</v>
      </c>
      <c r="B38" s="64" t="s">
        <v>189</v>
      </c>
      <c r="C38" s="2">
        <v>6.7</v>
      </c>
      <c r="D38" s="2">
        <v>4</v>
      </c>
      <c r="E38">
        <f t="shared" si="0"/>
        <v>5.35</v>
      </c>
    </row>
    <row r="39" spans="1:20" ht="12.75" customHeight="1" x14ac:dyDescent="0.2">
      <c r="A39" s="64" t="s">
        <v>190</v>
      </c>
      <c r="B39" s="64" t="s">
        <v>191</v>
      </c>
      <c r="C39" s="2">
        <v>8.5</v>
      </c>
      <c r="D39" s="2">
        <v>4</v>
      </c>
      <c r="E39">
        <f t="shared" si="0"/>
        <v>6.25</v>
      </c>
    </row>
    <row r="40" spans="1:20" ht="12.75" customHeight="1" x14ac:dyDescent="0.2">
      <c r="A40" s="64" t="s">
        <v>192</v>
      </c>
      <c r="B40" s="64" t="s">
        <v>193</v>
      </c>
      <c r="C40" s="71"/>
      <c r="D40" s="2">
        <v>4.2</v>
      </c>
      <c r="E40">
        <f t="shared" si="0"/>
        <v>4.2</v>
      </c>
    </row>
    <row r="41" spans="1:20" ht="12.75" customHeight="1" x14ac:dyDescent="0.2">
      <c r="A41" s="64" t="s">
        <v>194</v>
      </c>
      <c r="B41" s="64" t="s">
        <v>195</v>
      </c>
      <c r="C41" s="70">
        <v>7.2</v>
      </c>
      <c r="D41" s="2">
        <v>3.4</v>
      </c>
      <c r="E41">
        <f t="shared" si="0"/>
        <v>5.3</v>
      </c>
    </row>
    <row r="42" spans="1:20" ht="12.75" customHeight="1" x14ac:dyDescent="0.2">
      <c r="A42" s="64" t="s">
        <v>196</v>
      </c>
      <c r="B42" s="64" t="s">
        <v>197</v>
      </c>
      <c r="C42" s="2">
        <v>9.3000000000000007</v>
      </c>
      <c r="D42" s="2">
        <v>4.7</v>
      </c>
      <c r="E42">
        <f t="shared" si="0"/>
        <v>7</v>
      </c>
    </row>
    <row r="43" spans="1:20" ht="12.75" customHeight="1" x14ac:dyDescent="0.2">
      <c r="A43" s="64" t="s">
        <v>198</v>
      </c>
      <c r="B43" s="64" t="s">
        <v>199</v>
      </c>
      <c r="C43" s="2">
        <v>8.6999999999999993</v>
      </c>
      <c r="D43" s="2">
        <v>4.0999999999999996</v>
      </c>
      <c r="E43">
        <f t="shared" si="0"/>
        <v>6.3999999999999995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1:20" ht="12.75" customHeight="1" x14ac:dyDescent="0.2">
      <c r="A44" s="64" t="s">
        <v>200</v>
      </c>
      <c r="B44" s="64" t="s">
        <v>201</v>
      </c>
      <c r="C44" s="2">
        <v>6.4</v>
      </c>
      <c r="D44" s="2">
        <v>2.2999999999999998</v>
      </c>
      <c r="E44">
        <f t="shared" si="0"/>
        <v>4.3499999999999996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1:20" ht="12.75" customHeight="1" x14ac:dyDescent="0.2">
      <c r="A45" s="64" t="s">
        <v>202</v>
      </c>
      <c r="B45" s="64" t="s">
        <v>203</v>
      </c>
      <c r="C45" s="2">
        <v>10</v>
      </c>
      <c r="D45" s="2">
        <v>8.6999999999999993</v>
      </c>
      <c r="E45">
        <f t="shared" si="0"/>
        <v>9.35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1:20" ht="12.75" customHeight="1" x14ac:dyDescent="0.2">
      <c r="A46" s="64" t="s">
        <v>204</v>
      </c>
      <c r="B46" s="64" t="s">
        <v>205</v>
      </c>
      <c r="C46" s="2">
        <v>5.8</v>
      </c>
      <c r="D46" s="2">
        <v>2.7</v>
      </c>
      <c r="E46">
        <f t="shared" si="0"/>
        <v>4.25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1:20" ht="12.75" customHeight="1" x14ac:dyDescent="0.2">
      <c r="A47" s="64" t="s">
        <v>206</v>
      </c>
      <c r="B47" s="64" t="s">
        <v>207</v>
      </c>
      <c r="C47" s="2">
        <v>7.4</v>
      </c>
      <c r="D47" s="2">
        <v>1.5</v>
      </c>
      <c r="E47">
        <f t="shared" si="0"/>
        <v>4.45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1:20" ht="12.75" customHeight="1" x14ac:dyDescent="0.2">
      <c r="A48" s="64" t="s">
        <v>208</v>
      </c>
      <c r="B48" s="64" t="s">
        <v>209</v>
      </c>
      <c r="C48" s="2">
        <v>7.5</v>
      </c>
      <c r="D48" s="2">
        <v>9.5</v>
      </c>
      <c r="E48">
        <f t="shared" si="0"/>
        <v>8.5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"/>
    </row>
    <row r="49" spans="1:20" ht="12.75" customHeight="1" x14ac:dyDescent="0.2">
      <c r="A49" s="64" t="s">
        <v>210</v>
      </c>
      <c r="B49" s="64" t="s">
        <v>211</v>
      </c>
      <c r="C49" s="2">
        <v>3.5</v>
      </c>
      <c r="D49" s="2">
        <v>4.4000000000000004</v>
      </c>
      <c r="E49">
        <f t="shared" si="0"/>
        <v>3.95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1:20" ht="12.75" customHeight="1" x14ac:dyDescent="0.2">
      <c r="A50" s="64" t="s">
        <v>212</v>
      </c>
      <c r="B50" s="64" t="s">
        <v>213</v>
      </c>
      <c r="C50" s="2">
        <v>6.3</v>
      </c>
      <c r="D50" s="2">
        <v>8.3000000000000007</v>
      </c>
      <c r="E50">
        <f t="shared" si="0"/>
        <v>7.3000000000000007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1:20" ht="12.75" customHeight="1" x14ac:dyDescent="0.2">
      <c r="A51" s="64" t="s">
        <v>214</v>
      </c>
      <c r="B51" s="64" t="s">
        <v>215</v>
      </c>
      <c r="C51" s="2">
        <v>6.5</v>
      </c>
      <c r="D51" s="2">
        <v>4.5</v>
      </c>
      <c r="E51">
        <f t="shared" si="0"/>
        <v>5.5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1:20" ht="12.75" customHeight="1" x14ac:dyDescent="0.2">
      <c r="A52" s="64" t="s">
        <v>216</v>
      </c>
      <c r="B52" s="64" t="s">
        <v>217</v>
      </c>
      <c r="C52" s="2">
        <v>9.1</v>
      </c>
      <c r="D52" s="2">
        <v>5</v>
      </c>
      <c r="E52">
        <f t="shared" si="0"/>
        <v>7.05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1:20" ht="12.75" customHeight="1" x14ac:dyDescent="0.2">
      <c r="A53" s="64" t="s">
        <v>218</v>
      </c>
      <c r="B53" s="64" t="s">
        <v>219</v>
      </c>
      <c r="C53" s="2">
        <v>9.3000000000000007</v>
      </c>
      <c r="D53" s="2">
        <v>5.5</v>
      </c>
      <c r="E53">
        <f t="shared" si="0"/>
        <v>7.4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1:20" ht="12.75" customHeight="1" x14ac:dyDescent="0.2">
      <c r="A54" s="64" t="s">
        <v>220</v>
      </c>
      <c r="B54" s="64" t="s">
        <v>221</v>
      </c>
      <c r="C54" s="2">
        <v>6.2</v>
      </c>
      <c r="D54" s="2">
        <v>6.4</v>
      </c>
      <c r="E54">
        <f t="shared" si="0"/>
        <v>6.3000000000000007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1:20" ht="12.75" customHeight="1" x14ac:dyDescent="0.2">
      <c r="A55" s="64" t="s">
        <v>222</v>
      </c>
      <c r="B55" s="64" t="s">
        <v>223</v>
      </c>
      <c r="C55" s="2">
        <v>4.8</v>
      </c>
      <c r="D55" s="2">
        <v>7.4</v>
      </c>
      <c r="E55">
        <f t="shared" si="0"/>
        <v>6.1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1:20" ht="12.75" customHeight="1" x14ac:dyDescent="0.2">
      <c r="A56" s="64" t="s">
        <v>224</v>
      </c>
      <c r="B56" s="64" t="s">
        <v>225</v>
      </c>
      <c r="C56" s="2">
        <v>6</v>
      </c>
      <c r="D56" s="2">
        <v>7.5</v>
      </c>
      <c r="E56">
        <f t="shared" si="0"/>
        <v>6.75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1:20" ht="12.75" customHeight="1" x14ac:dyDescent="0.2">
      <c r="A57" s="64" t="s">
        <v>226</v>
      </c>
      <c r="B57" s="64" t="s">
        <v>227</v>
      </c>
      <c r="C57" s="2">
        <v>9.5</v>
      </c>
      <c r="D57" s="2">
        <v>8.8000000000000007</v>
      </c>
      <c r="E57">
        <f t="shared" si="0"/>
        <v>9.15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1:20" ht="12.75" customHeight="1" x14ac:dyDescent="0.2">
      <c r="A58" s="64" t="s">
        <v>228</v>
      </c>
      <c r="B58" s="64" t="s">
        <v>229</v>
      </c>
      <c r="C58" s="2">
        <v>7.2</v>
      </c>
      <c r="D58" s="2">
        <v>4</v>
      </c>
      <c r="E58">
        <f t="shared" si="0"/>
        <v>5.6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1:20" ht="12.75" customHeight="1" x14ac:dyDescent="0.2">
      <c r="A59" s="64" t="s">
        <v>230</v>
      </c>
      <c r="B59" s="64" t="s">
        <v>231</v>
      </c>
      <c r="C59" s="2">
        <v>6.6</v>
      </c>
      <c r="D59" s="2">
        <v>5.2</v>
      </c>
      <c r="E59">
        <f t="shared" si="0"/>
        <v>5.9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1:20" ht="12.75" customHeight="1" x14ac:dyDescent="0.2">
      <c r="A60" s="64" t="s">
        <v>232</v>
      </c>
      <c r="B60" s="64" t="s">
        <v>233</v>
      </c>
      <c r="C60" s="2">
        <v>7.3</v>
      </c>
      <c r="D60" s="2">
        <v>8.1</v>
      </c>
      <c r="E60">
        <f t="shared" si="0"/>
        <v>7.6999999999999993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1:20" ht="12.75" customHeight="1" x14ac:dyDescent="0.2">
      <c r="A61" s="64" t="s">
        <v>234</v>
      </c>
      <c r="B61" s="64" t="s">
        <v>235</v>
      </c>
      <c r="C61" s="2">
        <v>8.3000000000000007</v>
      </c>
      <c r="D61" s="2">
        <v>5</v>
      </c>
      <c r="E61">
        <f t="shared" si="0"/>
        <v>6.65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1:20" ht="12.75" customHeight="1" x14ac:dyDescent="0.2">
      <c r="A62" s="64" t="s">
        <v>236</v>
      </c>
      <c r="B62" s="64" t="s">
        <v>237</v>
      </c>
      <c r="C62" s="2">
        <v>8.8000000000000007</v>
      </c>
      <c r="D62" s="2">
        <v>4.4000000000000004</v>
      </c>
      <c r="E62">
        <f t="shared" si="0"/>
        <v>6.6000000000000005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20" ht="12.75" customHeight="1" x14ac:dyDescent="0.2">
      <c r="A63" s="64" t="s">
        <v>238</v>
      </c>
      <c r="B63" s="64" t="s">
        <v>239</v>
      </c>
      <c r="C63" s="2">
        <v>8.8000000000000007</v>
      </c>
      <c r="D63" s="2">
        <v>5.8</v>
      </c>
      <c r="E63">
        <f t="shared" si="0"/>
        <v>7.3000000000000007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1:20" ht="12.75" customHeight="1" x14ac:dyDescent="0.2">
      <c r="A64" s="64" t="s">
        <v>240</v>
      </c>
      <c r="B64" s="64" t="s">
        <v>241</v>
      </c>
      <c r="C64" s="2">
        <v>9.3000000000000007</v>
      </c>
      <c r="D64" s="2">
        <v>5.8</v>
      </c>
      <c r="E64">
        <f t="shared" si="0"/>
        <v>7.5500000000000007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1:20" ht="12.75" customHeight="1" x14ac:dyDescent="0.2">
      <c r="A65" s="64" t="s">
        <v>242</v>
      </c>
      <c r="B65" s="64" t="s">
        <v>243</v>
      </c>
      <c r="C65" s="2">
        <v>10</v>
      </c>
      <c r="D65" s="2">
        <v>8.5</v>
      </c>
      <c r="E65">
        <f t="shared" si="0"/>
        <v>9.25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1:20" ht="12.75" customHeight="1" x14ac:dyDescent="0.2">
      <c r="A66" s="64" t="s">
        <v>244</v>
      </c>
      <c r="B66" s="64" t="s">
        <v>245</v>
      </c>
      <c r="C66" s="2">
        <v>9.3000000000000007</v>
      </c>
      <c r="D66" s="2">
        <v>7.4</v>
      </c>
      <c r="E66">
        <f t="shared" si="0"/>
        <v>8.3500000000000014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1:20" ht="12.75" customHeight="1" x14ac:dyDescent="0.2">
      <c r="A67" s="64" t="s">
        <v>246</v>
      </c>
      <c r="B67" s="64" t="s">
        <v>247</v>
      </c>
      <c r="C67" s="2">
        <v>8.1</v>
      </c>
      <c r="D67" s="2">
        <v>4.3</v>
      </c>
      <c r="E67">
        <f t="shared" si="0"/>
        <v>6.1999999999999993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T67" s="6"/>
    </row>
    <row r="68" spans="1:20" ht="12.75" customHeight="1" x14ac:dyDescent="0.2">
      <c r="A68" s="64" t="s">
        <v>248</v>
      </c>
      <c r="B68" s="64" t="s">
        <v>249</v>
      </c>
      <c r="C68" s="2">
        <v>7</v>
      </c>
      <c r="D68" s="2">
        <v>5.6</v>
      </c>
      <c r="E68">
        <f t="shared" si="0"/>
        <v>6.3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1:20" ht="12.75" customHeight="1" x14ac:dyDescent="0.2">
      <c r="A69" s="64" t="s">
        <v>250</v>
      </c>
      <c r="B69" s="64" t="s">
        <v>251</v>
      </c>
      <c r="C69" s="2">
        <v>9.3000000000000007</v>
      </c>
      <c r="D69" s="2">
        <v>4.5</v>
      </c>
      <c r="E69">
        <f t="shared" ref="E69:E79" si="1">+AVERAGE(C69:D69)</f>
        <v>6.9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1:20" ht="12.75" customHeight="1" x14ac:dyDescent="0.2">
      <c r="A70" s="64" t="s">
        <v>252</v>
      </c>
      <c r="B70" s="64" t="s">
        <v>253</v>
      </c>
      <c r="C70" s="2">
        <v>6.8</v>
      </c>
      <c r="D70" s="2">
        <v>7</v>
      </c>
      <c r="E70">
        <f t="shared" si="1"/>
        <v>6.9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1:20" ht="12.75" customHeight="1" x14ac:dyDescent="0.2">
      <c r="A71" s="64" t="s">
        <v>254</v>
      </c>
      <c r="B71" s="64" t="s">
        <v>255</v>
      </c>
      <c r="C71" s="2">
        <v>6.1</v>
      </c>
      <c r="D71" s="2">
        <v>4.3</v>
      </c>
      <c r="E71">
        <f t="shared" si="1"/>
        <v>5.1999999999999993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1:20" ht="12.75" customHeight="1" x14ac:dyDescent="0.2">
      <c r="A72" s="64" t="s">
        <v>256</v>
      </c>
      <c r="B72" s="64" t="s">
        <v>257</v>
      </c>
      <c r="C72" s="2">
        <v>6.3</v>
      </c>
      <c r="D72" s="2">
        <v>4</v>
      </c>
      <c r="E72">
        <f t="shared" si="1"/>
        <v>5.15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1:20" ht="12.75" customHeight="1" x14ac:dyDescent="0.2">
      <c r="A73" s="64" t="s">
        <v>258</v>
      </c>
      <c r="B73" s="64" t="s">
        <v>259</v>
      </c>
      <c r="C73" s="2">
        <v>10</v>
      </c>
      <c r="D73" s="2">
        <v>6.1</v>
      </c>
      <c r="E73">
        <f t="shared" si="1"/>
        <v>8.0500000000000007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1:20" ht="12.75" customHeight="1" x14ac:dyDescent="0.2">
      <c r="A74" s="64" t="s">
        <v>260</v>
      </c>
      <c r="B74" s="64" t="s">
        <v>261</v>
      </c>
      <c r="C74" s="2">
        <v>2.1</v>
      </c>
      <c r="D74" s="2">
        <v>6.5</v>
      </c>
      <c r="E74">
        <f t="shared" si="1"/>
        <v>4.3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1:20" ht="12.75" customHeight="1" x14ac:dyDescent="0.2">
      <c r="A75" s="64" t="s">
        <v>262</v>
      </c>
      <c r="B75" s="64" t="s">
        <v>263</v>
      </c>
      <c r="C75" s="2">
        <v>9.1</v>
      </c>
      <c r="D75" s="2">
        <v>4.5</v>
      </c>
      <c r="E75">
        <f t="shared" si="1"/>
        <v>6.8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1:20" ht="12.75" customHeight="1" x14ac:dyDescent="0.2">
      <c r="A76" s="64" t="s">
        <v>264</v>
      </c>
      <c r="B76" s="64" t="s">
        <v>265</v>
      </c>
      <c r="C76" s="2">
        <v>5.8</v>
      </c>
      <c r="D76" s="2">
        <v>7.8</v>
      </c>
      <c r="E76">
        <f t="shared" si="1"/>
        <v>6.8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1:20" ht="12.75" customHeight="1" x14ac:dyDescent="0.2">
      <c r="A77" s="64" t="s">
        <v>266</v>
      </c>
      <c r="B77" s="64" t="s">
        <v>267</v>
      </c>
      <c r="C77" s="2">
        <v>5.5</v>
      </c>
      <c r="D77" s="2">
        <v>1.2</v>
      </c>
      <c r="E77">
        <f t="shared" si="1"/>
        <v>3.35</v>
      </c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1:20" ht="12.75" customHeight="1" x14ac:dyDescent="0.2">
      <c r="A78" s="64" t="s">
        <v>268</v>
      </c>
      <c r="B78" s="64" t="s">
        <v>269</v>
      </c>
      <c r="C78" s="2">
        <v>4.7</v>
      </c>
      <c r="D78" s="2">
        <v>4</v>
      </c>
      <c r="E78">
        <f t="shared" si="1"/>
        <v>4.3499999999999996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1:20" ht="12.75" customHeight="1" x14ac:dyDescent="0.2">
      <c r="A79" s="64" t="s">
        <v>270</v>
      </c>
      <c r="B79" s="64" t="s">
        <v>271</v>
      </c>
      <c r="C79" s="2">
        <v>9.5</v>
      </c>
      <c r="D79" s="2">
        <v>7.4</v>
      </c>
      <c r="E79">
        <f t="shared" si="1"/>
        <v>8.4499999999999993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1:20" ht="12.75" customHeight="1" x14ac:dyDescent="0.2">
      <c r="A80" s="2"/>
      <c r="B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1:20" ht="12.75" customHeight="1" x14ac:dyDescent="0.2">
      <c r="A81" s="2"/>
      <c r="B81" s="2"/>
      <c r="C81" s="72">
        <f>+AVERAGE(C4:C79)</f>
        <v>7.1908450704225384</v>
      </c>
      <c r="D81" s="72">
        <f>+AVERAGE(D4:D79)</f>
        <v>4.912328767123288</v>
      </c>
      <c r="E81" s="72">
        <f>+AVERAGE(E4:E79)</f>
        <v>5.9989726027397259</v>
      </c>
      <c r="F81" s="7"/>
      <c r="G81" s="7"/>
      <c r="H81" s="7"/>
      <c r="I81" s="7"/>
      <c r="J81" s="7"/>
      <c r="K81" s="7"/>
      <c r="L81" s="7"/>
      <c r="M81" s="7"/>
      <c r="N81" s="7"/>
      <c r="P81" s="7"/>
      <c r="Q81" s="7"/>
      <c r="R81" s="7"/>
      <c r="S81" s="7"/>
      <c r="T81" s="6"/>
    </row>
    <row r="82" spans="1:20" ht="12.75" customHeight="1" x14ac:dyDescent="0.2">
      <c r="A82" s="2"/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1:20" ht="12.75" customHeight="1" x14ac:dyDescent="0.2">
      <c r="A83" s="2"/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1:20" ht="12.75" customHeight="1" x14ac:dyDescent="0.2">
      <c r="D84" s="3"/>
      <c r="T84" s="6"/>
    </row>
    <row r="85" spans="1:20" ht="12.75" customHeight="1" x14ac:dyDescent="0.2">
      <c r="D85" s="8"/>
      <c r="T85" s="6"/>
    </row>
    <row r="86" spans="1:20" ht="12.75" customHeight="1" x14ac:dyDescent="0.2">
      <c r="D86" s="8"/>
    </row>
    <row r="87" spans="1:20" ht="12.75" customHeight="1" x14ac:dyDescent="0.2">
      <c r="D87" s="8"/>
    </row>
    <row r="88" spans="1:20" ht="12.75" customHeight="1" x14ac:dyDescent="0.2">
      <c r="D88" s="3"/>
    </row>
    <row r="89" spans="1:20" ht="12.75" customHeight="1" x14ac:dyDescent="0.2">
      <c r="D89" s="3"/>
    </row>
    <row r="90" spans="1:20" ht="12.75" customHeight="1" x14ac:dyDescent="0.2">
      <c r="D90" s="8"/>
      <c r="E90" s="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9"/>
    </row>
    <row r="91" spans="1:20" ht="12.75" customHeight="1" x14ac:dyDescent="0.2">
      <c r="D91" s="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0" ht="12.75" customHeight="1" x14ac:dyDescent="0.2">
      <c r="D92" s="3"/>
    </row>
    <row r="93" spans="1:20" ht="12.75" customHeight="1" x14ac:dyDescent="0.2">
      <c r="D93" s="3"/>
    </row>
    <row r="94" spans="1:20" ht="12.75" customHeight="1" x14ac:dyDescent="0.2">
      <c r="D94" s="3"/>
    </row>
    <row r="95" spans="1:20" ht="12.75" customHeight="1" x14ac:dyDescent="0.2">
      <c r="D95" s="3"/>
    </row>
    <row r="96" spans="1:20" ht="12.75" customHeight="1" x14ac:dyDescent="0.2">
      <c r="D96" s="3"/>
    </row>
    <row r="97" spans="4:4" ht="12.75" customHeight="1" x14ac:dyDescent="0.2">
      <c r="D97" s="3"/>
    </row>
    <row r="98" spans="4:4" ht="12.75" customHeight="1" x14ac:dyDescent="0.2">
      <c r="D98" s="3"/>
    </row>
    <row r="99" spans="4:4" ht="12.75" customHeight="1" x14ac:dyDescent="0.2">
      <c r="D99" s="3"/>
    </row>
    <row r="100" spans="4:4" ht="12.75" customHeight="1" x14ac:dyDescent="0.2">
      <c r="D100" s="3"/>
    </row>
    <row r="101" spans="4:4" ht="12.75" customHeight="1" x14ac:dyDescent="0.2">
      <c r="D101" s="3"/>
    </row>
    <row r="102" spans="4:4" ht="12.75" customHeight="1" x14ac:dyDescent="0.2">
      <c r="D102" s="3"/>
    </row>
    <row r="103" spans="4:4" ht="12.75" customHeight="1" x14ac:dyDescent="0.2">
      <c r="D103" s="3"/>
    </row>
    <row r="104" spans="4:4" ht="12.75" customHeight="1" x14ac:dyDescent="0.2">
      <c r="D104" s="3"/>
    </row>
    <row r="105" spans="4:4" ht="12.75" customHeight="1" x14ac:dyDescent="0.2">
      <c r="D105" s="3"/>
    </row>
    <row r="106" spans="4:4" ht="12.75" customHeight="1" x14ac:dyDescent="0.2">
      <c r="D106" s="3"/>
    </row>
    <row r="107" spans="4:4" ht="12.75" customHeight="1" x14ac:dyDescent="0.2">
      <c r="D107" s="3"/>
    </row>
    <row r="108" spans="4:4" ht="12.75" customHeight="1" x14ac:dyDescent="0.2">
      <c r="D108" s="3"/>
    </row>
    <row r="109" spans="4:4" ht="12.75" customHeight="1" x14ac:dyDescent="0.2">
      <c r="D109" s="3"/>
    </row>
    <row r="110" spans="4:4" ht="12.75" customHeight="1" x14ac:dyDescent="0.2">
      <c r="D110" s="3"/>
    </row>
    <row r="111" spans="4:4" ht="12.75" customHeight="1" x14ac:dyDescent="0.2">
      <c r="D111" s="3"/>
    </row>
    <row r="112" spans="4:4" ht="12.75" customHeight="1" x14ac:dyDescent="0.2">
      <c r="D112" s="3"/>
    </row>
    <row r="113" spans="4:4" ht="12.75" customHeight="1" x14ac:dyDescent="0.2">
      <c r="D113" s="3"/>
    </row>
    <row r="114" spans="4:4" ht="12.75" customHeight="1" x14ac:dyDescent="0.2">
      <c r="D114" s="3"/>
    </row>
    <row r="115" spans="4:4" ht="12.75" customHeight="1" x14ac:dyDescent="0.2">
      <c r="D115" s="3"/>
    </row>
    <row r="116" spans="4:4" ht="12.75" customHeight="1" x14ac:dyDescent="0.2">
      <c r="D116" s="3"/>
    </row>
    <row r="117" spans="4:4" ht="12.75" customHeight="1" x14ac:dyDescent="0.2">
      <c r="D117" s="3"/>
    </row>
    <row r="118" spans="4:4" ht="12.75" customHeight="1" x14ac:dyDescent="0.2">
      <c r="D118" s="3"/>
    </row>
    <row r="119" spans="4:4" ht="12.75" customHeight="1" x14ac:dyDescent="0.2">
      <c r="D119" s="3"/>
    </row>
    <row r="120" spans="4:4" ht="12.75" customHeight="1" x14ac:dyDescent="0.2">
      <c r="D120" s="3"/>
    </row>
    <row r="121" spans="4:4" ht="12.75" customHeight="1" x14ac:dyDescent="0.2">
      <c r="D121" s="3"/>
    </row>
    <row r="122" spans="4:4" ht="12.75" customHeight="1" x14ac:dyDescent="0.2">
      <c r="D122" s="3"/>
    </row>
    <row r="123" spans="4:4" ht="12.75" customHeight="1" x14ac:dyDescent="0.2">
      <c r="D123" s="3"/>
    </row>
    <row r="124" spans="4:4" ht="12.75" customHeight="1" x14ac:dyDescent="0.2">
      <c r="D124" s="3"/>
    </row>
    <row r="125" spans="4:4" ht="12.75" customHeight="1" x14ac:dyDescent="0.2">
      <c r="D125" s="3"/>
    </row>
    <row r="126" spans="4:4" ht="12.75" customHeight="1" x14ac:dyDescent="0.2">
      <c r="D126" s="3"/>
    </row>
    <row r="127" spans="4:4" ht="12.75" customHeight="1" x14ac:dyDescent="0.2">
      <c r="D127" s="3"/>
    </row>
    <row r="128" spans="4:4" ht="12.75" customHeight="1" x14ac:dyDescent="0.2">
      <c r="D128" s="3"/>
    </row>
    <row r="129" spans="4:4" ht="12.75" customHeight="1" x14ac:dyDescent="0.2">
      <c r="D129" s="3"/>
    </row>
    <row r="130" spans="4:4" ht="12.75" customHeight="1" x14ac:dyDescent="0.2">
      <c r="D130" s="3"/>
    </row>
    <row r="131" spans="4:4" ht="12.75" customHeight="1" x14ac:dyDescent="0.2">
      <c r="D131" s="3"/>
    </row>
    <row r="132" spans="4:4" ht="12.75" customHeight="1" x14ac:dyDescent="0.2">
      <c r="D132" s="3"/>
    </row>
    <row r="133" spans="4:4" ht="12.75" customHeight="1" x14ac:dyDescent="0.2">
      <c r="D133" s="3"/>
    </row>
    <row r="134" spans="4:4" ht="12.75" customHeight="1" x14ac:dyDescent="0.2">
      <c r="D134" s="3"/>
    </row>
    <row r="135" spans="4:4" ht="12.75" customHeight="1" x14ac:dyDescent="0.2">
      <c r="D135" s="3"/>
    </row>
    <row r="136" spans="4:4" ht="12.75" customHeight="1" x14ac:dyDescent="0.2">
      <c r="D136" s="3"/>
    </row>
    <row r="137" spans="4:4" ht="12.75" customHeight="1" x14ac:dyDescent="0.2">
      <c r="D137" s="3"/>
    </row>
    <row r="138" spans="4:4" ht="12.75" customHeight="1" x14ac:dyDescent="0.2">
      <c r="D138" s="3"/>
    </row>
    <row r="139" spans="4:4" ht="12.75" customHeight="1" x14ac:dyDescent="0.2">
      <c r="D139" s="3"/>
    </row>
    <row r="140" spans="4:4" ht="12.75" customHeight="1" x14ac:dyDescent="0.2">
      <c r="D140" s="3"/>
    </row>
    <row r="141" spans="4:4" ht="12.75" customHeight="1" x14ac:dyDescent="0.2">
      <c r="D141" s="3"/>
    </row>
    <row r="142" spans="4:4" ht="12.75" customHeight="1" x14ac:dyDescent="0.2">
      <c r="D142" s="3"/>
    </row>
    <row r="143" spans="4:4" ht="12.75" customHeight="1" x14ac:dyDescent="0.2">
      <c r="D143" s="3"/>
    </row>
    <row r="144" spans="4:4" ht="12.75" customHeight="1" x14ac:dyDescent="0.2">
      <c r="D144" s="3"/>
    </row>
    <row r="145" spans="4:4" ht="12.75" customHeight="1" x14ac:dyDescent="0.2">
      <c r="D145" s="3"/>
    </row>
    <row r="146" spans="4:4" ht="12.75" customHeight="1" x14ac:dyDescent="0.2">
      <c r="D146" s="3"/>
    </row>
    <row r="147" spans="4:4" ht="12.75" customHeight="1" x14ac:dyDescent="0.2">
      <c r="D147" s="3"/>
    </row>
    <row r="148" spans="4:4" ht="12.75" customHeight="1" x14ac:dyDescent="0.2">
      <c r="D148" s="3"/>
    </row>
    <row r="149" spans="4:4" ht="12.75" customHeight="1" x14ac:dyDescent="0.2">
      <c r="D149" s="3"/>
    </row>
    <row r="150" spans="4:4" ht="12.75" customHeight="1" x14ac:dyDescent="0.2">
      <c r="D150" s="3"/>
    </row>
    <row r="151" spans="4:4" ht="12.75" customHeight="1" x14ac:dyDescent="0.2">
      <c r="D151" s="3"/>
    </row>
    <row r="152" spans="4:4" ht="12.75" customHeight="1" x14ac:dyDescent="0.2">
      <c r="D152" s="3"/>
    </row>
    <row r="153" spans="4:4" ht="12.75" customHeight="1" x14ac:dyDescent="0.2">
      <c r="D153" s="3"/>
    </row>
    <row r="154" spans="4:4" ht="12.75" customHeight="1" x14ac:dyDescent="0.2">
      <c r="D154" s="3"/>
    </row>
    <row r="155" spans="4:4" ht="12.75" customHeight="1" x14ac:dyDescent="0.2">
      <c r="D155" s="3"/>
    </row>
    <row r="156" spans="4:4" ht="12.75" customHeight="1" x14ac:dyDescent="0.2">
      <c r="D156" s="3"/>
    </row>
    <row r="157" spans="4:4" ht="12.75" customHeight="1" x14ac:dyDescent="0.2">
      <c r="D157" s="3"/>
    </row>
    <row r="158" spans="4:4" ht="12.75" customHeight="1" x14ac:dyDescent="0.2">
      <c r="D158" s="3"/>
    </row>
    <row r="159" spans="4:4" ht="12.75" customHeight="1" x14ac:dyDescent="0.2">
      <c r="D159" s="3"/>
    </row>
    <row r="160" spans="4:4" ht="12.75" customHeight="1" x14ac:dyDescent="0.2">
      <c r="D160" s="3"/>
    </row>
    <row r="161" spans="4:4" ht="12.75" customHeight="1" x14ac:dyDescent="0.2">
      <c r="D161" s="3"/>
    </row>
    <row r="162" spans="4:4" ht="12.75" customHeight="1" x14ac:dyDescent="0.2">
      <c r="D162" s="3"/>
    </row>
    <row r="163" spans="4:4" ht="12.75" customHeight="1" x14ac:dyDescent="0.2">
      <c r="D163" s="3"/>
    </row>
    <row r="164" spans="4:4" ht="12.75" customHeight="1" x14ac:dyDescent="0.2">
      <c r="D164" s="3"/>
    </row>
    <row r="165" spans="4:4" ht="12.75" customHeight="1" x14ac:dyDescent="0.2">
      <c r="D165" s="3"/>
    </row>
    <row r="166" spans="4:4" ht="12.75" customHeight="1" x14ac:dyDescent="0.2">
      <c r="D166" s="3"/>
    </row>
    <row r="167" spans="4:4" ht="12.75" customHeight="1" x14ac:dyDescent="0.2">
      <c r="D167" s="3"/>
    </row>
    <row r="168" spans="4:4" ht="12.75" customHeight="1" x14ac:dyDescent="0.2">
      <c r="D168" s="3"/>
    </row>
    <row r="169" spans="4:4" ht="12.75" customHeight="1" x14ac:dyDescent="0.2">
      <c r="D169" s="3"/>
    </row>
    <row r="170" spans="4:4" ht="12.75" customHeight="1" x14ac:dyDescent="0.2">
      <c r="D170" s="3"/>
    </row>
    <row r="171" spans="4:4" ht="12.75" customHeight="1" x14ac:dyDescent="0.2">
      <c r="D171" s="3"/>
    </row>
    <row r="172" spans="4:4" ht="12.75" customHeight="1" x14ac:dyDescent="0.2">
      <c r="D172" s="3"/>
    </row>
    <row r="173" spans="4:4" ht="12.75" customHeight="1" x14ac:dyDescent="0.2">
      <c r="D173" s="3"/>
    </row>
    <row r="174" spans="4:4" ht="12.75" customHeight="1" x14ac:dyDescent="0.2">
      <c r="D174" s="3"/>
    </row>
    <row r="175" spans="4:4" ht="12.75" customHeight="1" x14ac:dyDescent="0.2">
      <c r="D175" s="3"/>
    </row>
    <row r="176" spans="4:4" ht="12.75" customHeight="1" x14ac:dyDescent="0.2">
      <c r="D176" s="3"/>
    </row>
    <row r="177" spans="4:4" ht="12.75" customHeight="1" x14ac:dyDescent="0.2">
      <c r="D177" s="3"/>
    </row>
    <row r="178" spans="4:4" ht="12.75" customHeight="1" x14ac:dyDescent="0.2">
      <c r="D178" s="3"/>
    </row>
    <row r="179" spans="4:4" ht="12.75" customHeight="1" x14ac:dyDescent="0.2">
      <c r="D179" s="3"/>
    </row>
    <row r="180" spans="4:4" ht="12.75" customHeight="1" x14ac:dyDescent="0.2">
      <c r="D180" s="3"/>
    </row>
    <row r="181" spans="4:4" ht="12.75" customHeight="1" x14ac:dyDescent="0.2">
      <c r="D181" s="3"/>
    </row>
    <row r="182" spans="4:4" ht="12.75" customHeight="1" x14ac:dyDescent="0.2">
      <c r="D182" s="3"/>
    </row>
    <row r="183" spans="4:4" ht="12.75" customHeight="1" x14ac:dyDescent="0.2">
      <c r="D183" s="3"/>
    </row>
    <row r="184" spans="4:4" ht="12.75" customHeight="1" x14ac:dyDescent="0.2">
      <c r="D184" s="3"/>
    </row>
    <row r="185" spans="4:4" ht="12.75" customHeight="1" x14ac:dyDescent="0.2">
      <c r="D185" s="3"/>
    </row>
    <row r="186" spans="4:4" ht="12.75" customHeight="1" x14ac:dyDescent="0.2">
      <c r="D186" s="3"/>
    </row>
    <row r="187" spans="4:4" ht="12.75" customHeight="1" x14ac:dyDescent="0.2">
      <c r="D187" s="3"/>
    </row>
    <row r="188" spans="4:4" ht="12.75" customHeight="1" x14ac:dyDescent="0.2">
      <c r="D188" s="3"/>
    </row>
    <row r="189" spans="4:4" ht="12.75" customHeight="1" x14ac:dyDescent="0.2">
      <c r="D189" s="3"/>
    </row>
    <row r="190" spans="4:4" ht="12.75" customHeight="1" x14ac:dyDescent="0.2">
      <c r="D190" s="3"/>
    </row>
    <row r="191" spans="4:4" ht="12.75" customHeight="1" x14ac:dyDescent="0.2">
      <c r="D191" s="3"/>
    </row>
    <row r="192" spans="4:4" ht="12.75" customHeight="1" x14ac:dyDescent="0.2">
      <c r="D192" s="3"/>
    </row>
    <row r="193" spans="4:4" ht="12.75" customHeight="1" x14ac:dyDescent="0.2">
      <c r="D193" s="3"/>
    </row>
    <row r="194" spans="4:4" ht="12.75" customHeight="1" x14ac:dyDescent="0.2">
      <c r="D194" s="3"/>
    </row>
    <row r="195" spans="4:4" ht="12.75" customHeight="1" x14ac:dyDescent="0.2">
      <c r="D195" s="3"/>
    </row>
    <row r="196" spans="4:4" ht="12.75" customHeight="1" x14ac:dyDescent="0.2">
      <c r="D196" s="3"/>
    </row>
    <row r="197" spans="4:4" ht="12.75" customHeight="1" x14ac:dyDescent="0.2">
      <c r="D197" s="3"/>
    </row>
    <row r="198" spans="4:4" ht="12.75" customHeight="1" x14ac:dyDescent="0.2">
      <c r="D198" s="3"/>
    </row>
    <row r="199" spans="4:4" ht="12.75" customHeight="1" x14ac:dyDescent="0.2">
      <c r="D199" s="3"/>
    </row>
    <row r="200" spans="4:4" ht="12.75" customHeight="1" x14ac:dyDescent="0.2">
      <c r="D200" s="3"/>
    </row>
    <row r="201" spans="4:4" ht="12.75" customHeight="1" x14ac:dyDescent="0.2">
      <c r="D201" s="3"/>
    </row>
    <row r="202" spans="4:4" ht="12.75" customHeight="1" x14ac:dyDescent="0.2">
      <c r="D202" s="3"/>
    </row>
    <row r="203" spans="4:4" ht="12.75" customHeight="1" x14ac:dyDescent="0.2">
      <c r="D203" s="3"/>
    </row>
    <row r="204" spans="4:4" ht="12.75" customHeight="1" x14ac:dyDescent="0.2">
      <c r="D204" s="3"/>
    </row>
    <row r="205" spans="4:4" ht="12.75" customHeight="1" x14ac:dyDescent="0.2">
      <c r="D205" s="3"/>
    </row>
    <row r="206" spans="4:4" ht="12.75" customHeight="1" x14ac:dyDescent="0.2">
      <c r="D206" s="3"/>
    </row>
    <row r="207" spans="4:4" ht="12.75" customHeight="1" x14ac:dyDescent="0.2">
      <c r="D207" s="3"/>
    </row>
    <row r="208" spans="4:4" ht="12.75" customHeight="1" x14ac:dyDescent="0.2">
      <c r="D208" s="3"/>
    </row>
    <row r="209" spans="4:4" ht="12.75" customHeight="1" x14ac:dyDescent="0.2">
      <c r="D209" s="3"/>
    </row>
    <row r="210" spans="4:4" ht="12.75" customHeight="1" x14ac:dyDescent="0.2">
      <c r="D210" s="3"/>
    </row>
    <row r="211" spans="4:4" ht="12.75" customHeight="1" x14ac:dyDescent="0.2">
      <c r="D211" s="3"/>
    </row>
    <row r="212" spans="4:4" ht="12.75" customHeight="1" x14ac:dyDescent="0.2">
      <c r="D212" s="3"/>
    </row>
    <row r="213" spans="4:4" ht="12.75" customHeight="1" x14ac:dyDescent="0.2">
      <c r="D213" s="3"/>
    </row>
    <row r="214" spans="4:4" ht="12.75" customHeight="1" x14ac:dyDescent="0.2">
      <c r="D214" s="3"/>
    </row>
    <row r="215" spans="4:4" ht="12.75" customHeight="1" x14ac:dyDescent="0.2">
      <c r="D215" s="3"/>
    </row>
    <row r="216" spans="4:4" ht="12.75" customHeight="1" x14ac:dyDescent="0.2">
      <c r="D216" s="3"/>
    </row>
    <row r="217" spans="4:4" ht="12.75" customHeight="1" x14ac:dyDescent="0.2">
      <c r="D217" s="3"/>
    </row>
    <row r="218" spans="4:4" ht="12.75" customHeight="1" x14ac:dyDescent="0.2">
      <c r="D218" s="3"/>
    </row>
    <row r="219" spans="4:4" ht="12.75" customHeight="1" x14ac:dyDescent="0.2">
      <c r="D219" s="3"/>
    </row>
    <row r="220" spans="4:4" ht="12.75" customHeight="1" x14ac:dyDescent="0.2">
      <c r="D220" s="3"/>
    </row>
    <row r="221" spans="4:4" ht="12.75" customHeight="1" x14ac:dyDescent="0.2">
      <c r="D221" s="3"/>
    </row>
    <row r="222" spans="4:4" ht="12.75" customHeight="1" x14ac:dyDescent="0.2">
      <c r="D222" s="3"/>
    </row>
    <row r="223" spans="4:4" ht="12.75" customHeight="1" x14ac:dyDescent="0.2">
      <c r="D223" s="3"/>
    </row>
    <row r="224" spans="4:4" ht="12.75" customHeight="1" x14ac:dyDescent="0.2">
      <c r="D224" s="3"/>
    </row>
    <row r="225" spans="4:4" ht="12.75" customHeight="1" x14ac:dyDescent="0.2">
      <c r="D225" s="3"/>
    </row>
    <row r="226" spans="4:4" ht="12.75" customHeight="1" x14ac:dyDescent="0.2">
      <c r="D226" s="3"/>
    </row>
    <row r="227" spans="4:4" ht="12.75" customHeight="1" x14ac:dyDescent="0.2">
      <c r="D227" s="3"/>
    </row>
    <row r="228" spans="4:4" ht="12.75" customHeight="1" x14ac:dyDescent="0.2">
      <c r="D228" s="3"/>
    </row>
    <row r="229" spans="4:4" ht="12.75" customHeight="1" x14ac:dyDescent="0.2">
      <c r="D229" s="3"/>
    </row>
    <row r="230" spans="4:4" ht="12.75" customHeight="1" x14ac:dyDescent="0.2">
      <c r="D230" s="3"/>
    </row>
    <row r="231" spans="4:4" ht="12.75" customHeight="1" x14ac:dyDescent="0.2">
      <c r="D231" s="3"/>
    </row>
    <row r="232" spans="4:4" ht="12.75" customHeight="1" x14ac:dyDescent="0.2">
      <c r="D232" s="3"/>
    </row>
    <row r="233" spans="4:4" ht="12.75" customHeight="1" x14ac:dyDescent="0.2">
      <c r="D233" s="3"/>
    </row>
    <row r="234" spans="4:4" ht="12.75" customHeight="1" x14ac:dyDescent="0.2">
      <c r="D234" s="3"/>
    </row>
    <row r="235" spans="4:4" ht="12.75" customHeight="1" x14ac:dyDescent="0.2">
      <c r="D235" s="3"/>
    </row>
    <row r="236" spans="4:4" ht="12.75" customHeight="1" x14ac:dyDescent="0.2">
      <c r="D236" s="3"/>
    </row>
    <row r="237" spans="4:4" ht="12.75" customHeight="1" x14ac:dyDescent="0.2">
      <c r="D237" s="3"/>
    </row>
    <row r="238" spans="4:4" ht="12.75" customHeight="1" x14ac:dyDescent="0.2">
      <c r="D238" s="3"/>
    </row>
    <row r="239" spans="4:4" ht="12.75" customHeight="1" x14ac:dyDescent="0.2">
      <c r="D239" s="3"/>
    </row>
    <row r="240" spans="4:4" ht="12.75" customHeight="1" x14ac:dyDescent="0.2">
      <c r="D240" s="3"/>
    </row>
    <row r="241" spans="4:4" ht="12.75" customHeight="1" x14ac:dyDescent="0.2">
      <c r="D241" s="3"/>
    </row>
    <row r="242" spans="4:4" ht="12.75" customHeight="1" x14ac:dyDescent="0.2">
      <c r="D242" s="3"/>
    </row>
    <row r="243" spans="4:4" ht="12.75" customHeight="1" x14ac:dyDescent="0.2">
      <c r="D243" s="3"/>
    </row>
    <row r="244" spans="4:4" ht="12.75" customHeight="1" x14ac:dyDescent="0.2">
      <c r="D244" s="3"/>
    </row>
    <row r="245" spans="4:4" ht="12.75" customHeight="1" x14ac:dyDescent="0.2">
      <c r="D245" s="3"/>
    </row>
    <row r="246" spans="4:4" ht="12.75" customHeight="1" x14ac:dyDescent="0.2">
      <c r="D246" s="3"/>
    </row>
    <row r="247" spans="4:4" ht="12.75" customHeight="1" x14ac:dyDescent="0.2">
      <c r="D247" s="3"/>
    </row>
    <row r="248" spans="4:4" ht="12.75" customHeight="1" x14ac:dyDescent="0.2">
      <c r="D248" s="3"/>
    </row>
    <row r="249" spans="4:4" ht="12.75" customHeight="1" x14ac:dyDescent="0.2">
      <c r="D249" s="3"/>
    </row>
    <row r="250" spans="4:4" ht="12.75" customHeight="1" x14ac:dyDescent="0.2">
      <c r="D250" s="3"/>
    </row>
    <row r="251" spans="4:4" ht="12.75" customHeight="1" x14ac:dyDescent="0.2">
      <c r="D251" s="3"/>
    </row>
    <row r="252" spans="4:4" ht="12.75" customHeight="1" x14ac:dyDescent="0.2">
      <c r="D252" s="3"/>
    </row>
    <row r="253" spans="4:4" ht="12.75" customHeight="1" x14ac:dyDescent="0.2">
      <c r="D253" s="3"/>
    </row>
    <row r="254" spans="4:4" ht="12.75" customHeight="1" x14ac:dyDescent="0.2">
      <c r="D254" s="3"/>
    </row>
    <row r="255" spans="4:4" ht="12.75" customHeight="1" x14ac:dyDescent="0.2">
      <c r="D255" s="3"/>
    </row>
    <row r="256" spans="4:4" ht="12.75" customHeight="1" x14ac:dyDescent="0.2">
      <c r="D256" s="3"/>
    </row>
    <row r="257" spans="4:4" ht="12.75" customHeight="1" x14ac:dyDescent="0.2">
      <c r="D257" s="3"/>
    </row>
    <row r="258" spans="4:4" ht="12.75" customHeight="1" x14ac:dyDescent="0.2">
      <c r="D258" s="3"/>
    </row>
    <row r="259" spans="4:4" ht="12.75" customHeight="1" x14ac:dyDescent="0.2">
      <c r="D259" s="3"/>
    </row>
    <row r="260" spans="4:4" ht="12.75" customHeight="1" x14ac:dyDescent="0.2">
      <c r="D260" s="3"/>
    </row>
    <row r="261" spans="4:4" ht="12.75" customHeight="1" x14ac:dyDescent="0.2">
      <c r="D261" s="3"/>
    </row>
    <row r="262" spans="4:4" ht="12.75" customHeight="1" x14ac:dyDescent="0.2">
      <c r="D262" s="3"/>
    </row>
    <row r="263" spans="4:4" ht="12.75" customHeight="1" x14ac:dyDescent="0.2">
      <c r="D263" s="3"/>
    </row>
    <row r="264" spans="4:4" ht="12.75" customHeight="1" x14ac:dyDescent="0.2">
      <c r="D264" s="3"/>
    </row>
    <row r="265" spans="4:4" ht="12.75" customHeight="1" x14ac:dyDescent="0.2">
      <c r="D265" s="3"/>
    </row>
    <row r="266" spans="4:4" ht="12.75" customHeight="1" x14ac:dyDescent="0.2">
      <c r="D266" s="3"/>
    </row>
    <row r="267" spans="4:4" ht="12.75" customHeight="1" x14ac:dyDescent="0.2">
      <c r="D267" s="3"/>
    </row>
    <row r="268" spans="4:4" ht="12.75" customHeight="1" x14ac:dyDescent="0.2">
      <c r="D268" s="3"/>
    </row>
    <row r="269" spans="4:4" ht="12.75" customHeight="1" x14ac:dyDescent="0.2">
      <c r="D269" s="3"/>
    </row>
    <row r="270" spans="4:4" ht="12.75" customHeight="1" x14ac:dyDescent="0.2">
      <c r="D270" s="3"/>
    </row>
    <row r="271" spans="4:4" ht="12.75" customHeight="1" x14ac:dyDescent="0.2">
      <c r="D271" s="3"/>
    </row>
    <row r="272" spans="4:4" ht="12.75" customHeight="1" x14ac:dyDescent="0.2">
      <c r="D272" s="3"/>
    </row>
    <row r="273" spans="4:4" ht="12.75" customHeight="1" x14ac:dyDescent="0.2">
      <c r="D273" s="3"/>
    </row>
    <row r="274" spans="4:4" ht="12.75" customHeight="1" x14ac:dyDescent="0.2">
      <c r="D274" s="3"/>
    </row>
    <row r="275" spans="4:4" ht="12.75" customHeight="1" x14ac:dyDescent="0.2">
      <c r="D275" s="3"/>
    </row>
    <row r="276" spans="4:4" ht="12.75" customHeight="1" x14ac:dyDescent="0.2">
      <c r="D276" s="3"/>
    </row>
    <row r="277" spans="4:4" ht="12.75" customHeight="1" x14ac:dyDescent="0.2">
      <c r="D277" s="3"/>
    </row>
    <row r="278" spans="4:4" ht="12.75" customHeight="1" x14ac:dyDescent="0.2">
      <c r="D278" s="3"/>
    </row>
    <row r="279" spans="4:4" ht="12.75" customHeight="1" x14ac:dyDescent="0.2">
      <c r="D279" s="3"/>
    </row>
    <row r="280" spans="4:4" ht="12.75" customHeight="1" x14ac:dyDescent="0.2">
      <c r="D280" s="3"/>
    </row>
    <row r="281" spans="4:4" ht="12.75" customHeight="1" x14ac:dyDescent="0.2">
      <c r="D281" s="3"/>
    </row>
    <row r="282" spans="4:4" ht="12.75" customHeight="1" x14ac:dyDescent="0.2">
      <c r="D282" s="3"/>
    </row>
    <row r="283" spans="4:4" ht="12.75" customHeight="1" x14ac:dyDescent="0.2">
      <c r="D283" s="3"/>
    </row>
    <row r="284" spans="4:4" ht="12.75" customHeight="1" x14ac:dyDescent="0.2">
      <c r="D284" s="3"/>
    </row>
    <row r="285" spans="4:4" ht="12.75" customHeight="1" x14ac:dyDescent="0.2">
      <c r="D285" s="3"/>
    </row>
    <row r="286" spans="4:4" ht="12.75" customHeight="1" x14ac:dyDescent="0.2">
      <c r="D286" s="3"/>
    </row>
    <row r="287" spans="4:4" ht="12.75" customHeight="1" x14ac:dyDescent="0.2">
      <c r="D287" s="3"/>
    </row>
    <row r="288" spans="4:4" ht="12.75" customHeight="1" x14ac:dyDescent="0.2">
      <c r="D288" s="3"/>
    </row>
    <row r="289" spans="4:4" ht="12.75" customHeight="1" x14ac:dyDescent="0.2">
      <c r="D289" s="3"/>
    </row>
    <row r="290" spans="4:4" ht="12.75" customHeight="1" x14ac:dyDescent="0.2">
      <c r="D290" s="3"/>
    </row>
    <row r="291" spans="4:4" ht="12.75" customHeight="1" x14ac:dyDescent="0.2">
      <c r="D291" s="3"/>
    </row>
    <row r="292" spans="4:4" ht="12.75" customHeight="1" x14ac:dyDescent="0.2">
      <c r="D292" s="3"/>
    </row>
    <row r="293" spans="4:4" ht="12.75" customHeight="1" x14ac:dyDescent="0.2">
      <c r="D293" s="3"/>
    </row>
    <row r="294" spans="4:4" ht="12.75" customHeight="1" x14ac:dyDescent="0.2">
      <c r="D294" s="3"/>
    </row>
    <row r="295" spans="4:4" ht="12.75" customHeight="1" x14ac:dyDescent="0.2">
      <c r="D295" s="3"/>
    </row>
    <row r="296" spans="4:4" ht="12.75" customHeight="1" x14ac:dyDescent="0.2">
      <c r="D296" s="3"/>
    </row>
    <row r="297" spans="4:4" ht="12.75" customHeight="1" x14ac:dyDescent="0.2">
      <c r="D297" s="3"/>
    </row>
    <row r="298" spans="4:4" ht="12.75" customHeight="1" x14ac:dyDescent="0.2">
      <c r="D298" s="3"/>
    </row>
    <row r="299" spans="4:4" ht="12.75" customHeight="1" x14ac:dyDescent="0.2">
      <c r="D299" s="3"/>
    </row>
    <row r="300" spans="4:4" ht="12.75" customHeight="1" x14ac:dyDescent="0.2">
      <c r="D300" s="3"/>
    </row>
    <row r="301" spans="4:4" ht="12.75" customHeight="1" x14ac:dyDescent="0.2">
      <c r="D301" s="3"/>
    </row>
    <row r="302" spans="4:4" ht="12.75" customHeight="1" x14ac:dyDescent="0.2">
      <c r="D302" s="3"/>
    </row>
    <row r="303" spans="4:4" ht="12.75" customHeight="1" x14ac:dyDescent="0.2">
      <c r="D303" s="3"/>
    </row>
    <row r="304" spans="4:4" ht="12.75" customHeight="1" x14ac:dyDescent="0.2">
      <c r="D304" s="3"/>
    </row>
    <row r="305" spans="4:4" ht="12.75" customHeight="1" x14ac:dyDescent="0.2">
      <c r="D305" s="3"/>
    </row>
    <row r="306" spans="4:4" ht="12.75" customHeight="1" x14ac:dyDescent="0.2">
      <c r="D306" s="3"/>
    </row>
    <row r="307" spans="4:4" ht="12.75" customHeight="1" x14ac:dyDescent="0.2">
      <c r="D307" s="3"/>
    </row>
    <row r="308" spans="4:4" ht="12.75" customHeight="1" x14ac:dyDescent="0.2">
      <c r="D308" s="3"/>
    </row>
    <row r="309" spans="4:4" ht="12.75" customHeight="1" x14ac:dyDescent="0.2">
      <c r="D309" s="3"/>
    </row>
    <row r="310" spans="4:4" ht="12.75" customHeight="1" x14ac:dyDescent="0.2">
      <c r="D310" s="3"/>
    </row>
    <row r="311" spans="4:4" ht="12.75" customHeight="1" x14ac:dyDescent="0.2">
      <c r="D311" s="3"/>
    </row>
    <row r="312" spans="4:4" ht="12.75" customHeight="1" x14ac:dyDescent="0.2">
      <c r="D312" s="3"/>
    </row>
    <row r="313" spans="4:4" ht="12.75" customHeight="1" x14ac:dyDescent="0.2">
      <c r="D313" s="3"/>
    </row>
    <row r="314" spans="4:4" ht="12.75" customHeight="1" x14ac:dyDescent="0.2">
      <c r="D314" s="3"/>
    </row>
    <row r="315" spans="4:4" ht="12.75" customHeight="1" x14ac:dyDescent="0.2">
      <c r="D315" s="3"/>
    </row>
    <row r="316" spans="4:4" ht="12.75" customHeight="1" x14ac:dyDescent="0.2">
      <c r="D316" s="3"/>
    </row>
    <row r="317" spans="4:4" ht="12.75" customHeight="1" x14ac:dyDescent="0.2">
      <c r="D317" s="3"/>
    </row>
    <row r="318" spans="4:4" ht="12.75" customHeight="1" x14ac:dyDescent="0.2">
      <c r="D318" s="3"/>
    </row>
    <row r="319" spans="4:4" ht="12.75" customHeight="1" x14ac:dyDescent="0.2">
      <c r="D319" s="3"/>
    </row>
    <row r="320" spans="4:4" ht="12.75" customHeight="1" x14ac:dyDescent="0.2">
      <c r="D320" s="3"/>
    </row>
    <row r="321" spans="4:4" ht="12.75" customHeight="1" x14ac:dyDescent="0.2">
      <c r="D321" s="3"/>
    </row>
    <row r="322" spans="4:4" ht="12.75" customHeight="1" x14ac:dyDescent="0.2">
      <c r="D322" s="3"/>
    </row>
    <row r="323" spans="4:4" ht="12.75" customHeight="1" x14ac:dyDescent="0.2">
      <c r="D323" s="3"/>
    </row>
    <row r="324" spans="4:4" ht="12.75" customHeight="1" x14ac:dyDescent="0.2">
      <c r="D324" s="3"/>
    </row>
    <row r="325" spans="4:4" ht="12.75" customHeight="1" x14ac:dyDescent="0.2">
      <c r="D325" s="3"/>
    </row>
    <row r="326" spans="4:4" ht="12.75" customHeight="1" x14ac:dyDescent="0.2">
      <c r="D326" s="3"/>
    </row>
    <row r="327" spans="4:4" ht="12.75" customHeight="1" x14ac:dyDescent="0.2">
      <c r="D327" s="3"/>
    </row>
    <row r="328" spans="4:4" ht="12.75" customHeight="1" x14ac:dyDescent="0.2">
      <c r="D328" s="3"/>
    </row>
    <row r="329" spans="4:4" ht="12.75" customHeight="1" x14ac:dyDescent="0.2">
      <c r="D329" s="3"/>
    </row>
    <row r="330" spans="4:4" ht="12.75" customHeight="1" x14ac:dyDescent="0.2">
      <c r="D330" s="3"/>
    </row>
    <row r="331" spans="4:4" ht="12.75" customHeight="1" x14ac:dyDescent="0.2">
      <c r="D331" s="3"/>
    </row>
    <row r="332" spans="4:4" ht="12.75" customHeight="1" x14ac:dyDescent="0.2">
      <c r="D332" s="3"/>
    </row>
    <row r="333" spans="4:4" ht="12.75" customHeight="1" x14ac:dyDescent="0.2">
      <c r="D333" s="3"/>
    </row>
    <row r="334" spans="4:4" ht="12.75" customHeight="1" x14ac:dyDescent="0.2">
      <c r="D334" s="3"/>
    </row>
    <row r="335" spans="4:4" ht="12.75" customHeight="1" x14ac:dyDescent="0.2">
      <c r="D335" s="3"/>
    </row>
    <row r="336" spans="4:4" ht="12.75" customHeight="1" x14ac:dyDescent="0.2">
      <c r="D336" s="3"/>
    </row>
    <row r="337" spans="4:4" ht="12.75" customHeight="1" x14ac:dyDescent="0.2">
      <c r="D337" s="3"/>
    </row>
    <row r="338" spans="4:4" ht="12.75" customHeight="1" x14ac:dyDescent="0.2">
      <c r="D338" s="3"/>
    </row>
    <row r="339" spans="4:4" ht="12.75" customHeight="1" x14ac:dyDescent="0.2">
      <c r="D339" s="3"/>
    </row>
    <row r="340" spans="4:4" ht="12.75" customHeight="1" x14ac:dyDescent="0.2">
      <c r="D340" s="3"/>
    </row>
    <row r="341" spans="4:4" ht="12.75" customHeight="1" x14ac:dyDescent="0.2">
      <c r="D341" s="3"/>
    </row>
    <row r="342" spans="4:4" ht="12.75" customHeight="1" x14ac:dyDescent="0.2">
      <c r="D342" s="3"/>
    </row>
    <row r="343" spans="4:4" ht="12.75" customHeight="1" x14ac:dyDescent="0.2">
      <c r="D343" s="3"/>
    </row>
    <row r="344" spans="4:4" ht="12.75" customHeight="1" x14ac:dyDescent="0.2">
      <c r="D344" s="3"/>
    </row>
    <row r="345" spans="4:4" ht="12.75" customHeight="1" x14ac:dyDescent="0.2">
      <c r="D345" s="3"/>
    </row>
    <row r="346" spans="4:4" ht="12.75" customHeight="1" x14ac:dyDescent="0.2">
      <c r="D346" s="3"/>
    </row>
    <row r="347" spans="4:4" ht="12.75" customHeight="1" x14ac:dyDescent="0.2">
      <c r="D347" s="3"/>
    </row>
    <row r="348" spans="4:4" ht="12.75" customHeight="1" x14ac:dyDescent="0.2">
      <c r="D348" s="3"/>
    </row>
    <row r="349" spans="4:4" ht="12.75" customHeight="1" x14ac:dyDescent="0.2">
      <c r="D349" s="3"/>
    </row>
    <row r="350" spans="4:4" ht="12.75" customHeight="1" x14ac:dyDescent="0.2">
      <c r="D350" s="3"/>
    </row>
    <row r="351" spans="4:4" ht="12.75" customHeight="1" x14ac:dyDescent="0.2">
      <c r="D351" s="3"/>
    </row>
    <row r="352" spans="4:4" ht="12.75" customHeight="1" x14ac:dyDescent="0.2">
      <c r="D352" s="3"/>
    </row>
    <row r="353" spans="4:4" ht="12.75" customHeight="1" x14ac:dyDescent="0.2">
      <c r="D353" s="3"/>
    </row>
    <row r="354" spans="4:4" ht="12.75" customHeight="1" x14ac:dyDescent="0.2">
      <c r="D354" s="3"/>
    </row>
    <row r="355" spans="4:4" ht="12.75" customHeight="1" x14ac:dyDescent="0.2">
      <c r="D355" s="3"/>
    </row>
    <row r="356" spans="4:4" ht="12.75" customHeight="1" x14ac:dyDescent="0.2">
      <c r="D356" s="3"/>
    </row>
    <row r="357" spans="4:4" ht="12.75" customHeight="1" x14ac:dyDescent="0.2">
      <c r="D357" s="3"/>
    </row>
    <row r="358" spans="4:4" ht="12.75" customHeight="1" x14ac:dyDescent="0.2">
      <c r="D358" s="3"/>
    </row>
    <row r="359" spans="4:4" ht="12.75" customHeight="1" x14ac:dyDescent="0.2">
      <c r="D359" s="3"/>
    </row>
    <row r="360" spans="4:4" ht="12.75" customHeight="1" x14ac:dyDescent="0.2">
      <c r="D360" s="3"/>
    </row>
    <row r="361" spans="4:4" ht="12.75" customHeight="1" x14ac:dyDescent="0.2">
      <c r="D361" s="3"/>
    </row>
    <row r="362" spans="4:4" ht="12.75" customHeight="1" x14ac:dyDescent="0.2">
      <c r="D362" s="3"/>
    </row>
    <row r="363" spans="4:4" ht="12.75" customHeight="1" x14ac:dyDescent="0.2">
      <c r="D363" s="3"/>
    </row>
    <row r="364" spans="4:4" ht="12.75" customHeight="1" x14ac:dyDescent="0.2">
      <c r="D364" s="3"/>
    </row>
    <row r="365" spans="4:4" ht="12.75" customHeight="1" x14ac:dyDescent="0.2">
      <c r="D365" s="3"/>
    </row>
    <row r="366" spans="4:4" ht="12.75" customHeight="1" x14ac:dyDescent="0.2">
      <c r="D366" s="3"/>
    </row>
    <row r="367" spans="4:4" ht="12.75" customHeight="1" x14ac:dyDescent="0.2">
      <c r="D367" s="3"/>
    </row>
    <row r="368" spans="4:4" ht="12.75" customHeight="1" x14ac:dyDescent="0.2">
      <c r="D368" s="3"/>
    </row>
    <row r="369" spans="4:4" ht="12.75" customHeight="1" x14ac:dyDescent="0.2">
      <c r="D369" s="3"/>
    </row>
    <row r="370" spans="4:4" ht="12.75" customHeight="1" x14ac:dyDescent="0.2">
      <c r="D370" s="3"/>
    </row>
    <row r="371" spans="4:4" ht="12.75" customHeight="1" x14ac:dyDescent="0.2">
      <c r="D371" s="3"/>
    </row>
    <row r="372" spans="4:4" ht="12.75" customHeight="1" x14ac:dyDescent="0.2">
      <c r="D372" s="3"/>
    </row>
    <row r="373" spans="4:4" ht="12.75" customHeight="1" x14ac:dyDescent="0.2">
      <c r="D373" s="3"/>
    </row>
    <row r="374" spans="4:4" ht="12.75" customHeight="1" x14ac:dyDescent="0.2">
      <c r="D374" s="3"/>
    </row>
    <row r="375" spans="4:4" ht="12.75" customHeight="1" x14ac:dyDescent="0.2">
      <c r="D375" s="3"/>
    </row>
    <row r="376" spans="4:4" ht="12.75" customHeight="1" x14ac:dyDescent="0.2">
      <c r="D376" s="3"/>
    </row>
    <row r="377" spans="4:4" ht="12.75" customHeight="1" x14ac:dyDescent="0.2">
      <c r="D377" s="3"/>
    </row>
    <row r="378" spans="4:4" ht="12.75" customHeight="1" x14ac:dyDescent="0.2">
      <c r="D378" s="3"/>
    </row>
    <row r="379" spans="4:4" ht="12.75" customHeight="1" x14ac:dyDescent="0.2">
      <c r="D379" s="3"/>
    </row>
    <row r="380" spans="4:4" ht="12.75" customHeight="1" x14ac:dyDescent="0.2">
      <c r="D380" s="3"/>
    </row>
    <row r="381" spans="4:4" ht="12.75" customHeight="1" x14ac:dyDescent="0.2">
      <c r="D381" s="3"/>
    </row>
    <row r="382" spans="4:4" ht="12.75" customHeight="1" x14ac:dyDescent="0.2">
      <c r="D382" s="3"/>
    </row>
    <row r="383" spans="4:4" ht="12.75" customHeight="1" x14ac:dyDescent="0.2">
      <c r="D383" s="3"/>
    </row>
    <row r="384" spans="4:4" ht="12.75" customHeight="1" x14ac:dyDescent="0.2">
      <c r="D384" s="3"/>
    </row>
    <row r="385" spans="4:4" ht="12.75" customHeight="1" x14ac:dyDescent="0.2">
      <c r="D385" s="3"/>
    </row>
    <row r="386" spans="4:4" ht="12.75" customHeight="1" x14ac:dyDescent="0.2">
      <c r="D386" s="3"/>
    </row>
    <row r="387" spans="4:4" ht="12.75" customHeight="1" x14ac:dyDescent="0.2">
      <c r="D387" s="3"/>
    </row>
    <row r="388" spans="4:4" ht="12.75" customHeight="1" x14ac:dyDescent="0.2">
      <c r="D388" s="3"/>
    </row>
    <row r="389" spans="4:4" ht="12.75" customHeight="1" x14ac:dyDescent="0.2">
      <c r="D389" s="3"/>
    </row>
    <row r="390" spans="4:4" ht="12.75" customHeight="1" x14ac:dyDescent="0.2">
      <c r="D390" s="3"/>
    </row>
    <row r="391" spans="4:4" ht="12.75" customHeight="1" x14ac:dyDescent="0.2">
      <c r="D391" s="3"/>
    </row>
    <row r="392" spans="4:4" ht="12.75" customHeight="1" x14ac:dyDescent="0.2">
      <c r="D392" s="3"/>
    </row>
    <row r="393" spans="4:4" ht="12.75" customHeight="1" x14ac:dyDescent="0.2">
      <c r="D393" s="3"/>
    </row>
    <row r="394" spans="4:4" ht="12.75" customHeight="1" x14ac:dyDescent="0.2">
      <c r="D394" s="3"/>
    </row>
    <row r="395" spans="4:4" ht="12.75" customHeight="1" x14ac:dyDescent="0.2">
      <c r="D395" s="3"/>
    </row>
    <row r="396" spans="4:4" ht="12.75" customHeight="1" x14ac:dyDescent="0.2">
      <c r="D396" s="3"/>
    </row>
    <row r="397" spans="4:4" ht="12.75" customHeight="1" x14ac:dyDescent="0.2">
      <c r="D397" s="3"/>
    </row>
    <row r="398" spans="4:4" ht="12.75" customHeight="1" x14ac:dyDescent="0.2">
      <c r="D398" s="3"/>
    </row>
    <row r="399" spans="4:4" ht="12.75" customHeight="1" x14ac:dyDescent="0.2">
      <c r="D399" s="3"/>
    </row>
    <row r="400" spans="4:4" ht="12.75" customHeight="1" x14ac:dyDescent="0.2">
      <c r="D400" s="3"/>
    </row>
    <row r="401" spans="4:4" ht="12.75" customHeight="1" x14ac:dyDescent="0.2">
      <c r="D401" s="3"/>
    </row>
    <row r="402" spans="4:4" ht="12.75" customHeight="1" x14ac:dyDescent="0.2">
      <c r="D402" s="3"/>
    </row>
    <row r="403" spans="4:4" ht="12.75" customHeight="1" x14ac:dyDescent="0.2">
      <c r="D403" s="3"/>
    </row>
    <row r="404" spans="4:4" ht="12.75" customHeight="1" x14ac:dyDescent="0.2">
      <c r="D404" s="3"/>
    </row>
    <row r="405" spans="4:4" ht="12.75" customHeight="1" x14ac:dyDescent="0.2">
      <c r="D405" s="3"/>
    </row>
    <row r="406" spans="4:4" ht="12.75" customHeight="1" x14ac:dyDescent="0.2">
      <c r="D406" s="3"/>
    </row>
    <row r="407" spans="4:4" ht="12.75" customHeight="1" x14ac:dyDescent="0.2">
      <c r="D407" s="3"/>
    </row>
    <row r="408" spans="4:4" ht="12.75" customHeight="1" x14ac:dyDescent="0.2">
      <c r="D408" s="3"/>
    </row>
    <row r="409" spans="4:4" ht="12.75" customHeight="1" x14ac:dyDescent="0.2">
      <c r="D409" s="3"/>
    </row>
    <row r="410" spans="4:4" ht="12.75" customHeight="1" x14ac:dyDescent="0.2">
      <c r="D410" s="3"/>
    </row>
    <row r="411" spans="4:4" ht="12.75" customHeight="1" x14ac:dyDescent="0.2">
      <c r="D411" s="3"/>
    </row>
    <row r="412" spans="4:4" ht="12.75" customHeight="1" x14ac:dyDescent="0.2">
      <c r="D412" s="3"/>
    </row>
    <row r="413" spans="4:4" ht="12.75" customHeight="1" x14ac:dyDescent="0.2">
      <c r="D413" s="3"/>
    </row>
    <row r="414" spans="4:4" ht="12.75" customHeight="1" x14ac:dyDescent="0.2">
      <c r="D414" s="3"/>
    </row>
    <row r="415" spans="4:4" ht="12.75" customHeight="1" x14ac:dyDescent="0.2">
      <c r="D415" s="3"/>
    </row>
    <row r="416" spans="4:4" ht="12.75" customHeight="1" x14ac:dyDescent="0.2">
      <c r="D416" s="3"/>
    </row>
    <row r="417" spans="4:4" ht="12.75" customHeight="1" x14ac:dyDescent="0.2">
      <c r="D417" s="3"/>
    </row>
    <row r="418" spans="4:4" ht="12.75" customHeight="1" x14ac:dyDescent="0.2">
      <c r="D418" s="3"/>
    </row>
    <row r="419" spans="4:4" ht="12.75" customHeight="1" x14ac:dyDescent="0.2">
      <c r="D419" s="3"/>
    </row>
    <row r="420" spans="4:4" ht="12.75" customHeight="1" x14ac:dyDescent="0.2">
      <c r="D420" s="3"/>
    </row>
    <row r="421" spans="4:4" ht="12.75" customHeight="1" x14ac:dyDescent="0.2">
      <c r="D421" s="3"/>
    </row>
    <row r="422" spans="4:4" ht="12.75" customHeight="1" x14ac:dyDescent="0.2">
      <c r="D422" s="3"/>
    </row>
    <row r="423" spans="4:4" ht="12.75" customHeight="1" x14ac:dyDescent="0.2">
      <c r="D423" s="3"/>
    </row>
    <row r="424" spans="4:4" ht="12.75" customHeight="1" x14ac:dyDescent="0.2">
      <c r="D424" s="3"/>
    </row>
    <row r="425" spans="4:4" ht="12.75" customHeight="1" x14ac:dyDescent="0.2">
      <c r="D425" s="3"/>
    </row>
    <row r="426" spans="4:4" ht="12.75" customHeight="1" x14ac:dyDescent="0.2">
      <c r="D426" s="3"/>
    </row>
    <row r="427" spans="4:4" ht="12.75" customHeight="1" x14ac:dyDescent="0.2">
      <c r="D427" s="3"/>
    </row>
    <row r="428" spans="4:4" ht="12.75" customHeight="1" x14ac:dyDescent="0.2">
      <c r="D428" s="3"/>
    </row>
    <row r="429" spans="4:4" ht="12.75" customHeight="1" x14ac:dyDescent="0.2">
      <c r="D429" s="3"/>
    </row>
    <row r="430" spans="4:4" ht="12.75" customHeight="1" x14ac:dyDescent="0.2">
      <c r="D430" s="3"/>
    </row>
    <row r="431" spans="4:4" ht="12.75" customHeight="1" x14ac:dyDescent="0.2">
      <c r="D431" s="3"/>
    </row>
    <row r="432" spans="4:4" ht="12.75" customHeight="1" x14ac:dyDescent="0.2">
      <c r="D432" s="3"/>
    </row>
    <row r="433" spans="4:4" ht="12.75" customHeight="1" x14ac:dyDescent="0.2">
      <c r="D433" s="3"/>
    </row>
    <row r="434" spans="4:4" ht="12.75" customHeight="1" x14ac:dyDescent="0.2">
      <c r="D434" s="3"/>
    </row>
    <row r="435" spans="4:4" ht="12.75" customHeight="1" x14ac:dyDescent="0.2">
      <c r="D435" s="3"/>
    </row>
    <row r="436" spans="4:4" ht="12.75" customHeight="1" x14ac:dyDescent="0.2">
      <c r="D436" s="3"/>
    </row>
    <row r="437" spans="4:4" ht="12.75" customHeight="1" x14ac:dyDescent="0.2">
      <c r="D437" s="3"/>
    </row>
    <row r="438" spans="4:4" ht="12.75" customHeight="1" x14ac:dyDescent="0.2">
      <c r="D438" s="3"/>
    </row>
    <row r="439" spans="4:4" ht="12.75" customHeight="1" x14ac:dyDescent="0.2">
      <c r="D439" s="3"/>
    </row>
    <row r="440" spans="4:4" ht="12.75" customHeight="1" x14ac:dyDescent="0.2">
      <c r="D440" s="3"/>
    </row>
    <row r="441" spans="4:4" ht="12.75" customHeight="1" x14ac:dyDescent="0.2">
      <c r="D441" s="3"/>
    </row>
    <row r="442" spans="4:4" ht="12.75" customHeight="1" x14ac:dyDescent="0.2">
      <c r="D442" s="3"/>
    </row>
    <row r="443" spans="4:4" ht="12.75" customHeight="1" x14ac:dyDescent="0.2">
      <c r="D443" s="3"/>
    </row>
    <row r="444" spans="4:4" ht="12.75" customHeight="1" x14ac:dyDescent="0.2">
      <c r="D444" s="3"/>
    </row>
    <row r="445" spans="4:4" ht="12.75" customHeight="1" x14ac:dyDescent="0.2">
      <c r="D445" s="3"/>
    </row>
    <row r="446" spans="4:4" ht="12.75" customHeight="1" x14ac:dyDescent="0.2">
      <c r="D446" s="3"/>
    </row>
    <row r="447" spans="4:4" ht="12.75" customHeight="1" x14ac:dyDescent="0.2">
      <c r="D447" s="3"/>
    </row>
    <row r="448" spans="4:4" ht="12.75" customHeight="1" x14ac:dyDescent="0.2">
      <c r="D448" s="3"/>
    </row>
    <row r="449" spans="4:4" ht="12.75" customHeight="1" x14ac:dyDescent="0.2">
      <c r="D449" s="3"/>
    </row>
    <row r="450" spans="4:4" ht="12.75" customHeight="1" x14ac:dyDescent="0.2">
      <c r="D450" s="3"/>
    </row>
    <row r="451" spans="4:4" ht="12.75" customHeight="1" x14ac:dyDescent="0.2">
      <c r="D451" s="3"/>
    </row>
    <row r="452" spans="4:4" ht="12.75" customHeight="1" x14ac:dyDescent="0.2">
      <c r="D452" s="3"/>
    </row>
    <row r="453" spans="4:4" ht="12.75" customHeight="1" x14ac:dyDescent="0.2">
      <c r="D453" s="3"/>
    </row>
    <row r="454" spans="4:4" ht="12.75" customHeight="1" x14ac:dyDescent="0.2">
      <c r="D454" s="3"/>
    </row>
    <row r="455" spans="4:4" ht="12.75" customHeight="1" x14ac:dyDescent="0.2">
      <c r="D455" s="3"/>
    </row>
    <row r="456" spans="4:4" ht="12.75" customHeight="1" x14ac:dyDescent="0.2">
      <c r="D456" s="3"/>
    </row>
    <row r="457" spans="4:4" ht="12.75" customHeight="1" x14ac:dyDescent="0.2">
      <c r="D457" s="3"/>
    </row>
    <row r="458" spans="4:4" ht="12.75" customHeight="1" x14ac:dyDescent="0.2">
      <c r="D458" s="3"/>
    </row>
    <row r="459" spans="4:4" ht="12.75" customHeight="1" x14ac:dyDescent="0.2">
      <c r="D459" s="3"/>
    </row>
    <row r="460" spans="4:4" ht="12.75" customHeight="1" x14ac:dyDescent="0.2">
      <c r="D460" s="3"/>
    </row>
    <row r="461" spans="4:4" ht="12.75" customHeight="1" x14ac:dyDescent="0.2">
      <c r="D461" s="3"/>
    </row>
    <row r="462" spans="4:4" ht="12.75" customHeight="1" x14ac:dyDescent="0.2">
      <c r="D462" s="3"/>
    </row>
    <row r="463" spans="4:4" ht="12.75" customHeight="1" x14ac:dyDescent="0.2">
      <c r="D463" s="3"/>
    </row>
    <row r="464" spans="4:4" ht="12.75" customHeight="1" x14ac:dyDescent="0.2">
      <c r="D464" s="3"/>
    </row>
    <row r="465" spans="4:4" ht="12.75" customHeight="1" x14ac:dyDescent="0.2">
      <c r="D465" s="3"/>
    </row>
    <row r="466" spans="4:4" ht="12.75" customHeight="1" x14ac:dyDescent="0.2">
      <c r="D466" s="3"/>
    </row>
    <row r="467" spans="4:4" ht="12.75" customHeight="1" x14ac:dyDescent="0.2">
      <c r="D467" s="3"/>
    </row>
    <row r="468" spans="4:4" ht="12.75" customHeight="1" x14ac:dyDescent="0.2">
      <c r="D468" s="3"/>
    </row>
    <row r="469" spans="4:4" ht="12.75" customHeight="1" x14ac:dyDescent="0.2">
      <c r="D469" s="3"/>
    </row>
    <row r="470" spans="4:4" ht="12.75" customHeight="1" x14ac:dyDescent="0.2">
      <c r="D470" s="3"/>
    </row>
    <row r="471" spans="4:4" ht="12.75" customHeight="1" x14ac:dyDescent="0.2">
      <c r="D471" s="3"/>
    </row>
    <row r="472" spans="4:4" ht="12.75" customHeight="1" x14ac:dyDescent="0.2">
      <c r="D472" s="3"/>
    </row>
    <row r="473" spans="4:4" ht="12.75" customHeight="1" x14ac:dyDescent="0.2">
      <c r="D473" s="3"/>
    </row>
    <row r="474" spans="4:4" ht="12.75" customHeight="1" x14ac:dyDescent="0.2">
      <c r="D474" s="3"/>
    </row>
    <row r="475" spans="4:4" ht="12.75" customHeight="1" x14ac:dyDescent="0.2">
      <c r="D475" s="3"/>
    </row>
    <row r="476" spans="4:4" ht="12.75" customHeight="1" x14ac:dyDescent="0.2">
      <c r="D476" s="3"/>
    </row>
    <row r="477" spans="4:4" ht="12.75" customHeight="1" x14ac:dyDescent="0.2">
      <c r="D477" s="3"/>
    </row>
    <row r="478" spans="4:4" ht="12.75" customHeight="1" x14ac:dyDescent="0.2">
      <c r="D478" s="3"/>
    </row>
    <row r="479" spans="4:4" ht="12.75" customHeight="1" x14ac:dyDescent="0.2">
      <c r="D479" s="3"/>
    </row>
    <row r="480" spans="4:4" ht="12.75" customHeight="1" x14ac:dyDescent="0.2">
      <c r="D480" s="3"/>
    </row>
    <row r="481" spans="4:4" ht="12.75" customHeight="1" x14ac:dyDescent="0.2">
      <c r="D481" s="3"/>
    </row>
    <row r="482" spans="4:4" ht="12.75" customHeight="1" x14ac:dyDescent="0.2">
      <c r="D482" s="3"/>
    </row>
    <row r="483" spans="4:4" ht="12.75" customHeight="1" x14ac:dyDescent="0.2">
      <c r="D483" s="3"/>
    </row>
    <row r="484" spans="4:4" ht="12.75" customHeight="1" x14ac:dyDescent="0.2">
      <c r="D484" s="3"/>
    </row>
    <row r="485" spans="4:4" ht="12.75" customHeight="1" x14ac:dyDescent="0.2">
      <c r="D485" s="3"/>
    </row>
    <row r="486" spans="4:4" ht="12.75" customHeight="1" x14ac:dyDescent="0.2">
      <c r="D486" s="3"/>
    </row>
    <row r="487" spans="4:4" ht="12.75" customHeight="1" x14ac:dyDescent="0.2">
      <c r="D487" s="3"/>
    </row>
    <row r="488" spans="4:4" ht="12.75" customHeight="1" x14ac:dyDescent="0.2">
      <c r="D488" s="3"/>
    </row>
    <row r="489" spans="4:4" ht="12.75" customHeight="1" x14ac:dyDescent="0.2">
      <c r="D489" s="3"/>
    </row>
    <row r="490" spans="4:4" ht="12.75" customHeight="1" x14ac:dyDescent="0.2">
      <c r="D490" s="3"/>
    </row>
    <row r="491" spans="4:4" ht="12.75" customHeight="1" x14ac:dyDescent="0.2">
      <c r="D491" s="3"/>
    </row>
    <row r="492" spans="4:4" ht="12.75" customHeight="1" x14ac:dyDescent="0.2">
      <c r="D492" s="3"/>
    </row>
    <row r="493" spans="4:4" ht="12.75" customHeight="1" x14ac:dyDescent="0.2">
      <c r="D493" s="3"/>
    </row>
    <row r="494" spans="4:4" ht="12.75" customHeight="1" x14ac:dyDescent="0.2">
      <c r="D494" s="3"/>
    </row>
    <row r="495" spans="4:4" ht="12.75" customHeight="1" x14ac:dyDescent="0.2">
      <c r="D495" s="3"/>
    </row>
    <row r="496" spans="4:4" ht="12.75" customHeight="1" x14ac:dyDescent="0.2">
      <c r="D496" s="3"/>
    </row>
    <row r="497" spans="4:4" ht="12.75" customHeight="1" x14ac:dyDescent="0.2">
      <c r="D497" s="3"/>
    </row>
    <row r="498" spans="4:4" ht="12.75" customHeight="1" x14ac:dyDescent="0.2">
      <c r="D498" s="3"/>
    </row>
    <row r="499" spans="4:4" ht="12.75" customHeight="1" x14ac:dyDescent="0.2">
      <c r="D499" s="3"/>
    </row>
    <row r="500" spans="4:4" ht="12.75" customHeight="1" x14ac:dyDescent="0.2">
      <c r="D500" s="3"/>
    </row>
    <row r="501" spans="4:4" ht="12.75" customHeight="1" x14ac:dyDescent="0.2">
      <c r="D501" s="3"/>
    </row>
    <row r="502" spans="4:4" ht="12.75" customHeight="1" x14ac:dyDescent="0.2">
      <c r="D502" s="3"/>
    </row>
    <row r="503" spans="4:4" ht="12.75" customHeight="1" x14ac:dyDescent="0.2">
      <c r="D503" s="3"/>
    </row>
    <row r="504" spans="4:4" ht="12.75" customHeight="1" x14ac:dyDescent="0.2">
      <c r="D504" s="3"/>
    </row>
    <row r="505" spans="4:4" ht="12.75" customHeight="1" x14ac:dyDescent="0.2">
      <c r="D505" s="3"/>
    </row>
    <row r="506" spans="4:4" ht="12.75" customHeight="1" x14ac:dyDescent="0.2">
      <c r="D506" s="3"/>
    </row>
    <row r="507" spans="4:4" ht="12.75" customHeight="1" x14ac:dyDescent="0.2">
      <c r="D507" s="3"/>
    </row>
    <row r="508" spans="4:4" ht="12.75" customHeight="1" x14ac:dyDescent="0.2">
      <c r="D508" s="3"/>
    </row>
    <row r="509" spans="4:4" ht="12.75" customHeight="1" x14ac:dyDescent="0.2">
      <c r="D509" s="3"/>
    </row>
    <row r="510" spans="4:4" ht="12.75" customHeight="1" x14ac:dyDescent="0.2">
      <c r="D510" s="3"/>
    </row>
    <row r="511" spans="4:4" ht="12.75" customHeight="1" x14ac:dyDescent="0.2">
      <c r="D511" s="3"/>
    </row>
    <row r="512" spans="4:4" ht="12.75" customHeight="1" x14ac:dyDescent="0.2">
      <c r="D512" s="3"/>
    </row>
    <row r="513" spans="4:4" ht="12.75" customHeight="1" x14ac:dyDescent="0.2">
      <c r="D513" s="3"/>
    </row>
    <row r="514" spans="4:4" ht="12.75" customHeight="1" x14ac:dyDescent="0.2">
      <c r="D514" s="3"/>
    </row>
    <row r="515" spans="4:4" ht="12.75" customHeight="1" x14ac:dyDescent="0.2">
      <c r="D515" s="3"/>
    </row>
    <row r="516" spans="4:4" ht="12.75" customHeight="1" x14ac:dyDescent="0.2">
      <c r="D516" s="3"/>
    </row>
    <row r="517" spans="4:4" ht="12.75" customHeight="1" x14ac:dyDescent="0.2">
      <c r="D517" s="3"/>
    </row>
    <row r="518" spans="4:4" ht="12.75" customHeight="1" x14ac:dyDescent="0.2">
      <c r="D518" s="3"/>
    </row>
    <row r="519" spans="4:4" ht="12.75" customHeight="1" x14ac:dyDescent="0.2">
      <c r="D519" s="3"/>
    </row>
    <row r="520" spans="4:4" ht="12.75" customHeight="1" x14ac:dyDescent="0.2">
      <c r="D520" s="3"/>
    </row>
    <row r="521" spans="4:4" ht="12.75" customHeight="1" x14ac:dyDescent="0.2">
      <c r="D521" s="3"/>
    </row>
    <row r="522" spans="4:4" ht="12.75" customHeight="1" x14ac:dyDescent="0.2">
      <c r="D522" s="3"/>
    </row>
    <row r="523" spans="4:4" ht="12.75" customHeight="1" x14ac:dyDescent="0.2">
      <c r="D523" s="3"/>
    </row>
    <row r="524" spans="4:4" ht="12.75" customHeight="1" x14ac:dyDescent="0.2">
      <c r="D524" s="3"/>
    </row>
    <row r="525" spans="4:4" ht="12.75" customHeight="1" x14ac:dyDescent="0.2">
      <c r="D525" s="3"/>
    </row>
    <row r="526" spans="4:4" ht="12.75" customHeight="1" x14ac:dyDescent="0.2">
      <c r="D526" s="3"/>
    </row>
    <row r="527" spans="4:4" ht="12.75" customHeight="1" x14ac:dyDescent="0.2">
      <c r="D527" s="3"/>
    </row>
    <row r="528" spans="4:4" ht="12.75" customHeight="1" x14ac:dyDescent="0.2">
      <c r="D528" s="3"/>
    </row>
    <row r="529" spans="4:4" ht="12.75" customHeight="1" x14ac:dyDescent="0.2">
      <c r="D529" s="3"/>
    </row>
    <row r="530" spans="4:4" ht="12.75" customHeight="1" x14ac:dyDescent="0.2">
      <c r="D530" s="3"/>
    </row>
    <row r="531" spans="4:4" ht="12.75" customHeight="1" x14ac:dyDescent="0.2">
      <c r="D531" s="3"/>
    </row>
    <row r="532" spans="4:4" ht="12.75" customHeight="1" x14ac:dyDescent="0.2">
      <c r="D532" s="3"/>
    </row>
    <row r="533" spans="4:4" ht="12.75" customHeight="1" x14ac:dyDescent="0.2">
      <c r="D533" s="3"/>
    </row>
    <row r="534" spans="4:4" ht="12.75" customHeight="1" x14ac:dyDescent="0.2">
      <c r="D534" s="3"/>
    </row>
    <row r="535" spans="4:4" ht="12.75" customHeight="1" x14ac:dyDescent="0.2">
      <c r="D535" s="3"/>
    </row>
    <row r="536" spans="4:4" ht="12.75" customHeight="1" x14ac:dyDescent="0.2">
      <c r="D536" s="3"/>
    </row>
    <row r="537" spans="4:4" ht="12.75" customHeight="1" x14ac:dyDescent="0.2">
      <c r="D537" s="3"/>
    </row>
    <row r="538" spans="4:4" ht="12.75" customHeight="1" x14ac:dyDescent="0.2">
      <c r="D538" s="3"/>
    </row>
    <row r="539" spans="4:4" ht="12.75" customHeight="1" x14ac:dyDescent="0.2">
      <c r="D539" s="3"/>
    </row>
    <row r="540" spans="4:4" ht="12.75" customHeight="1" x14ac:dyDescent="0.2">
      <c r="D540" s="3"/>
    </row>
    <row r="541" spans="4:4" ht="12.75" customHeight="1" x14ac:dyDescent="0.2">
      <c r="D541" s="3"/>
    </row>
    <row r="542" spans="4:4" ht="12.75" customHeight="1" x14ac:dyDescent="0.2">
      <c r="D542" s="3"/>
    </row>
    <row r="543" spans="4:4" ht="12.75" customHeight="1" x14ac:dyDescent="0.2">
      <c r="D543" s="3"/>
    </row>
    <row r="544" spans="4:4" ht="12.75" customHeight="1" x14ac:dyDescent="0.2">
      <c r="D544" s="3"/>
    </row>
    <row r="545" spans="4:4" ht="12.75" customHeight="1" x14ac:dyDescent="0.2">
      <c r="D545" s="3"/>
    </row>
    <row r="546" spans="4:4" ht="12.75" customHeight="1" x14ac:dyDescent="0.2">
      <c r="D546" s="3"/>
    </row>
    <row r="547" spans="4:4" ht="12.75" customHeight="1" x14ac:dyDescent="0.2">
      <c r="D547" s="3"/>
    </row>
    <row r="548" spans="4:4" ht="12.75" customHeight="1" x14ac:dyDescent="0.2">
      <c r="D548" s="3"/>
    </row>
    <row r="549" spans="4:4" ht="12.75" customHeight="1" x14ac:dyDescent="0.2">
      <c r="D549" s="3"/>
    </row>
    <row r="550" spans="4:4" ht="12.75" customHeight="1" x14ac:dyDescent="0.2">
      <c r="D550" s="3"/>
    </row>
    <row r="551" spans="4:4" ht="12.75" customHeight="1" x14ac:dyDescent="0.2">
      <c r="D551" s="3"/>
    </row>
    <row r="552" spans="4:4" ht="12.75" customHeight="1" x14ac:dyDescent="0.2">
      <c r="D552" s="3"/>
    </row>
    <row r="553" spans="4:4" ht="12.75" customHeight="1" x14ac:dyDescent="0.2">
      <c r="D553" s="3"/>
    </row>
    <row r="554" spans="4:4" ht="12.75" customHeight="1" x14ac:dyDescent="0.2">
      <c r="D554" s="3"/>
    </row>
    <row r="555" spans="4:4" ht="12.75" customHeight="1" x14ac:dyDescent="0.2">
      <c r="D555" s="3"/>
    </row>
    <row r="556" spans="4:4" ht="12.75" customHeight="1" x14ac:dyDescent="0.2">
      <c r="D556" s="3"/>
    </row>
    <row r="557" spans="4:4" ht="12.75" customHeight="1" x14ac:dyDescent="0.2">
      <c r="D557" s="3"/>
    </row>
    <row r="558" spans="4:4" ht="12.75" customHeight="1" x14ac:dyDescent="0.2">
      <c r="D558" s="3"/>
    </row>
    <row r="559" spans="4:4" ht="12.75" customHeight="1" x14ac:dyDescent="0.2">
      <c r="D559" s="3"/>
    </row>
    <row r="560" spans="4:4" ht="12.75" customHeight="1" x14ac:dyDescent="0.2">
      <c r="D560" s="3"/>
    </row>
    <row r="561" spans="4:4" ht="12.75" customHeight="1" x14ac:dyDescent="0.2">
      <c r="D561" s="3"/>
    </row>
    <row r="562" spans="4:4" ht="12.75" customHeight="1" x14ac:dyDescent="0.2">
      <c r="D562" s="3"/>
    </row>
    <row r="563" spans="4:4" ht="12.75" customHeight="1" x14ac:dyDescent="0.2">
      <c r="D563" s="3"/>
    </row>
    <row r="564" spans="4:4" ht="12.75" customHeight="1" x14ac:dyDescent="0.2">
      <c r="D564" s="3"/>
    </row>
    <row r="565" spans="4:4" ht="12.75" customHeight="1" x14ac:dyDescent="0.2">
      <c r="D565" s="3"/>
    </row>
    <row r="566" spans="4:4" ht="12.75" customHeight="1" x14ac:dyDescent="0.2">
      <c r="D566" s="3"/>
    </row>
    <row r="567" spans="4:4" ht="12.75" customHeight="1" x14ac:dyDescent="0.2">
      <c r="D567" s="3"/>
    </row>
    <row r="568" spans="4:4" ht="12.75" customHeight="1" x14ac:dyDescent="0.2">
      <c r="D568" s="3"/>
    </row>
    <row r="569" spans="4:4" ht="12.75" customHeight="1" x14ac:dyDescent="0.2">
      <c r="D569" s="3"/>
    </row>
    <row r="570" spans="4:4" ht="12.75" customHeight="1" x14ac:dyDescent="0.2">
      <c r="D570" s="3"/>
    </row>
    <row r="571" spans="4:4" ht="12.75" customHeight="1" x14ac:dyDescent="0.2">
      <c r="D571" s="3"/>
    </row>
    <row r="572" spans="4:4" ht="12.75" customHeight="1" x14ac:dyDescent="0.2">
      <c r="D572" s="3"/>
    </row>
    <row r="573" spans="4:4" ht="12.75" customHeight="1" x14ac:dyDescent="0.2">
      <c r="D573" s="3"/>
    </row>
    <row r="574" spans="4:4" ht="12.75" customHeight="1" x14ac:dyDescent="0.2">
      <c r="D574" s="3"/>
    </row>
    <row r="575" spans="4:4" ht="12.75" customHeight="1" x14ac:dyDescent="0.2">
      <c r="D575" s="3"/>
    </row>
    <row r="576" spans="4:4" ht="12.75" customHeight="1" x14ac:dyDescent="0.2">
      <c r="D576" s="3"/>
    </row>
    <row r="577" spans="4:4" ht="12.75" customHeight="1" x14ac:dyDescent="0.2">
      <c r="D577" s="3"/>
    </row>
    <row r="578" spans="4:4" ht="12.75" customHeight="1" x14ac:dyDescent="0.2">
      <c r="D578" s="3"/>
    </row>
    <row r="579" spans="4:4" ht="12.75" customHeight="1" x14ac:dyDescent="0.2">
      <c r="D579" s="3"/>
    </row>
    <row r="580" spans="4:4" ht="12.75" customHeight="1" x14ac:dyDescent="0.2">
      <c r="D580" s="3"/>
    </row>
    <row r="581" spans="4:4" ht="12.75" customHeight="1" x14ac:dyDescent="0.2">
      <c r="D581" s="3"/>
    </row>
    <row r="582" spans="4:4" ht="12.75" customHeight="1" x14ac:dyDescent="0.2">
      <c r="D582" s="3"/>
    </row>
    <row r="583" spans="4:4" ht="12.75" customHeight="1" x14ac:dyDescent="0.2">
      <c r="D583" s="3"/>
    </row>
    <row r="584" spans="4:4" ht="12.75" customHeight="1" x14ac:dyDescent="0.2">
      <c r="D584" s="3"/>
    </row>
    <row r="585" spans="4:4" ht="12.75" customHeight="1" x14ac:dyDescent="0.2">
      <c r="D585" s="3"/>
    </row>
    <row r="586" spans="4:4" ht="12.75" customHeight="1" x14ac:dyDescent="0.2">
      <c r="D586" s="3"/>
    </row>
    <row r="587" spans="4:4" ht="12.75" customHeight="1" x14ac:dyDescent="0.2">
      <c r="D587" s="3"/>
    </row>
    <row r="588" spans="4:4" ht="12.75" customHeight="1" x14ac:dyDescent="0.2">
      <c r="D588" s="3"/>
    </row>
    <row r="589" spans="4:4" ht="12.75" customHeight="1" x14ac:dyDescent="0.2">
      <c r="D589" s="3"/>
    </row>
    <row r="590" spans="4:4" ht="12.75" customHeight="1" x14ac:dyDescent="0.2">
      <c r="D590" s="3"/>
    </row>
    <row r="591" spans="4:4" ht="12.75" customHeight="1" x14ac:dyDescent="0.2">
      <c r="D591" s="3"/>
    </row>
    <row r="592" spans="4:4" ht="12.75" customHeight="1" x14ac:dyDescent="0.2">
      <c r="D592" s="3"/>
    </row>
    <row r="593" spans="4:4" ht="12.75" customHeight="1" x14ac:dyDescent="0.2">
      <c r="D593" s="3"/>
    </row>
    <row r="594" spans="4:4" ht="12.75" customHeight="1" x14ac:dyDescent="0.2">
      <c r="D594" s="3"/>
    </row>
    <row r="595" spans="4:4" ht="12.75" customHeight="1" x14ac:dyDescent="0.2">
      <c r="D595" s="3"/>
    </row>
    <row r="596" spans="4:4" ht="12.75" customHeight="1" x14ac:dyDescent="0.2">
      <c r="D596" s="3"/>
    </row>
    <row r="597" spans="4:4" ht="12.75" customHeight="1" x14ac:dyDescent="0.2">
      <c r="D597" s="3"/>
    </row>
    <row r="598" spans="4:4" ht="12.75" customHeight="1" x14ac:dyDescent="0.2">
      <c r="D598" s="3"/>
    </row>
    <row r="599" spans="4:4" ht="12.75" customHeight="1" x14ac:dyDescent="0.2">
      <c r="D599" s="3"/>
    </row>
    <row r="600" spans="4:4" ht="12.75" customHeight="1" x14ac:dyDescent="0.2">
      <c r="D600" s="3"/>
    </row>
    <row r="601" spans="4:4" ht="12.75" customHeight="1" x14ac:dyDescent="0.2">
      <c r="D601" s="3"/>
    </row>
    <row r="602" spans="4:4" ht="12.75" customHeight="1" x14ac:dyDescent="0.2">
      <c r="D602" s="3"/>
    </row>
    <row r="603" spans="4:4" ht="12.75" customHeight="1" x14ac:dyDescent="0.2">
      <c r="D603" s="3"/>
    </row>
    <row r="604" spans="4:4" ht="12.75" customHeight="1" x14ac:dyDescent="0.2">
      <c r="D604" s="3"/>
    </row>
    <row r="605" spans="4:4" ht="12.75" customHeight="1" x14ac:dyDescent="0.2">
      <c r="D605" s="3"/>
    </row>
    <row r="606" spans="4:4" ht="12.75" customHeight="1" x14ac:dyDescent="0.2">
      <c r="D606" s="3"/>
    </row>
    <row r="607" spans="4:4" ht="12.75" customHeight="1" x14ac:dyDescent="0.2">
      <c r="D607" s="3"/>
    </row>
    <row r="608" spans="4:4" ht="12.75" customHeight="1" x14ac:dyDescent="0.2">
      <c r="D608" s="3"/>
    </row>
    <row r="609" spans="4:4" ht="12.75" customHeight="1" x14ac:dyDescent="0.2">
      <c r="D609" s="3"/>
    </row>
    <row r="610" spans="4:4" ht="12.75" customHeight="1" x14ac:dyDescent="0.2">
      <c r="D610" s="3"/>
    </row>
    <row r="611" spans="4:4" ht="12.75" customHeight="1" x14ac:dyDescent="0.2">
      <c r="D611" s="3"/>
    </row>
    <row r="612" spans="4:4" ht="12.75" customHeight="1" x14ac:dyDescent="0.2">
      <c r="D612" s="3"/>
    </row>
    <row r="613" spans="4:4" ht="12.75" customHeight="1" x14ac:dyDescent="0.2">
      <c r="D613" s="3"/>
    </row>
    <row r="614" spans="4:4" ht="12.75" customHeight="1" x14ac:dyDescent="0.2">
      <c r="D614" s="3"/>
    </row>
    <row r="615" spans="4:4" ht="12.75" customHeight="1" x14ac:dyDescent="0.2">
      <c r="D615" s="3"/>
    </row>
    <row r="616" spans="4:4" ht="12.75" customHeight="1" x14ac:dyDescent="0.2">
      <c r="D616" s="3"/>
    </row>
    <row r="617" spans="4:4" ht="12.75" customHeight="1" x14ac:dyDescent="0.2">
      <c r="D617" s="3"/>
    </row>
    <row r="618" spans="4:4" ht="12.75" customHeight="1" x14ac:dyDescent="0.2">
      <c r="D618" s="3"/>
    </row>
    <row r="619" spans="4:4" ht="12.75" customHeight="1" x14ac:dyDescent="0.2">
      <c r="D619" s="3"/>
    </row>
    <row r="620" spans="4:4" ht="12.75" customHeight="1" x14ac:dyDescent="0.2">
      <c r="D620" s="3"/>
    </row>
    <row r="621" spans="4:4" ht="12.75" customHeight="1" x14ac:dyDescent="0.2">
      <c r="D621" s="3"/>
    </row>
    <row r="622" spans="4:4" ht="12.75" customHeight="1" x14ac:dyDescent="0.2">
      <c r="D622" s="3"/>
    </row>
    <row r="623" spans="4:4" ht="12.75" customHeight="1" x14ac:dyDescent="0.2">
      <c r="D623" s="3"/>
    </row>
    <row r="624" spans="4:4" ht="12.75" customHeight="1" x14ac:dyDescent="0.2">
      <c r="D624" s="3"/>
    </row>
    <row r="625" spans="4:4" ht="12.75" customHeight="1" x14ac:dyDescent="0.2">
      <c r="D625" s="3"/>
    </row>
    <row r="626" spans="4:4" ht="12.75" customHeight="1" x14ac:dyDescent="0.2">
      <c r="D626" s="3"/>
    </row>
    <row r="627" spans="4:4" ht="12.75" customHeight="1" x14ac:dyDescent="0.2">
      <c r="D627" s="3"/>
    </row>
    <row r="628" spans="4:4" ht="12.75" customHeight="1" x14ac:dyDescent="0.2">
      <c r="D628" s="3"/>
    </row>
    <row r="629" spans="4:4" ht="12.75" customHeight="1" x14ac:dyDescent="0.2">
      <c r="D629" s="3"/>
    </row>
    <row r="630" spans="4:4" ht="12.75" customHeight="1" x14ac:dyDescent="0.2">
      <c r="D630" s="3"/>
    </row>
    <row r="631" spans="4:4" ht="12.75" customHeight="1" x14ac:dyDescent="0.2">
      <c r="D631" s="3"/>
    </row>
    <row r="632" spans="4:4" ht="12.75" customHeight="1" x14ac:dyDescent="0.2">
      <c r="D632" s="3"/>
    </row>
    <row r="633" spans="4:4" ht="12.75" customHeight="1" x14ac:dyDescent="0.2">
      <c r="D633" s="3"/>
    </row>
    <row r="634" spans="4:4" ht="12.75" customHeight="1" x14ac:dyDescent="0.2">
      <c r="D634" s="3"/>
    </row>
    <row r="635" spans="4:4" ht="12.75" customHeight="1" x14ac:dyDescent="0.2">
      <c r="D635" s="3"/>
    </row>
    <row r="636" spans="4:4" ht="12.75" customHeight="1" x14ac:dyDescent="0.2">
      <c r="D636" s="3"/>
    </row>
    <row r="637" spans="4:4" ht="12.75" customHeight="1" x14ac:dyDescent="0.2">
      <c r="D637" s="3"/>
    </row>
    <row r="638" spans="4:4" ht="12.75" customHeight="1" x14ac:dyDescent="0.2">
      <c r="D638" s="3"/>
    </row>
    <row r="639" spans="4:4" ht="12.75" customHeight="1" x14ac:dyDescent="0.2">
      <c r="D639" s="3"/>
    </row>
    <row r="640" spans="4:4" ht="12.75" customHeight="1" x14ac:dyDescent="0.2">
      <c r="D640" s="3"/>
    </row>
    <row r="641" spans="4:4" ht="12.75" customHeight="1" x14ac:dyDescent="0.2">
      <c r="D641" s="3"/>
    </row>
    <row r="642" spans="4:4" ht="12.75" customHeight="1" x14ac:dyDescent="0.2">
      <c r="D642" s="3"/>
    </row>
    <row r="643" spans="4:4" ht="12.75" customHeight="1" x14ac:dyDescent="0.2">
      <c r="D643" s="3"/>
    </row>
    <row r="644" spans="4:4" ht="12.75" customHeight="1" x14ac:dyDescent="0.2">
      <c r="D644" s="3"/>
    </row>
    <row r="645" spans="4:4" ht="12.75" customHeight="1" x14ac:dyDescent="0.2">
      <c r="D645" s="3"/>
    </row>
    <row r="646" spans="4:4" ht="12.75" customHeight="1" x14ac:dyDescent="0.2">
      <c r="D646" s="3"/>
    </row>
    <row r="647" spans="4:4" ht="12.75" customHeight="1" x14ac:dyDescent="0.2">
      <c r="D647" s="3"/>
    </row>
    <row r="648" spans="4:4" ht="12.75" customHeight="1" x14ac:dyDescent="0.2">
      <c r="D648" s="3"/>
    </row>
    <row r="649" spans="4:4" ht="12.75" customHeight="1" x14ac:dyDescent="0.2">
      <c r="D649" s="3"/>
    </row>
    <row r="650" spans="4:4" ht="12.75" customHeight="1" x14ac:dyDescent="0.2">
      <c r="D650" s="3"/>
    </row>
    <row r="651" spans="4:4" ht="12.75" customHeight="1" x14ac:dyDescent="0.2">
      <c r="D651" s="3"/>
    </row>
    <row r="652" spans="4:4" ht="12.75" customHeight="1" x14ac:dyDescent="0.2">
      <c r="D652" s="3"/>
    </row>
    <row r="653" spans="4:4" ht="12.75" customHeight="1" x14ac:dyDescent="0.2">
      <c r="D653" s="3"/>
    </row>
    <row r="654" spans="4:4" ht="12.75" customHeight="1" x14ac:dyDescent="0.2">
      <c r="D654" s="3"/>
    </row>
    <row r="655" spans="4:4" ht="12.75" customHeight="1" x14ac:dyDescent="0.2">
      <c r="D655" s="3"/>
    </row>
    <row r="656" spans="4:4" ht="12.75" customHeight="1" x14ac:dyDescent="0.2">
      <c r="D656" s="3"/>
    </row>
    <row r="657" spans="4:4" ht="12.75" customHeight="1" x14ac:dyDescent="0.2">
      <c r="D657" s="3"/>
    </row>
    <row r="658" spans="4:4" ht="12.75" customHeight="1" x14ac:dyDescent="0.2">
      <c r="D658" s="3"/>
    </row>
    <row r="659" spans="4:4" ht="12.75" customHeight="1" x14ac:dyDescent="0.2">
      <c r="D659" s="3"/>
    </row>
    <row r="660" spans="4:4" ht="12.75" customHeight="1" x14ac:dyDescent="0.2">
      <c r="D660" s="3"/>
    </row>
    <row r="661" spans="4:4" ht="12.75" customHeight="1" x14ac:dyDescent="0.2">
      <c r="D661" s="3"/>
    </row>
    <row r="662" spans="4:4" ht="12.75" customHeight="1" x14ac:dyDescent="0.2">
      <c r="D662" s="3"/>
    </row>
    <row r="663" spans="4:4" ht="12.75" customHeight="1" x14ac:dyDescent="0.2">
      <c r="D663" s="3"/>
    </row>
    <row r="664" spans="4:4" ht="12.75" customHeight="1" x14ac:dyDescent="0.2">
      <c r="D664" s="3"/>
    </row>
    <row r="665" spans="4:4" ht="12.75" customHeight="1" x14ac:dyDescent="0.2">
      <c r="D665" s="3"/>
    </row>
    <row r="666" spans="4:4" ht="12.75" customHeight="1" x14ac:dyDescent="0.2">
      <c r="D666" s="3"/>
    </row>
    <row r="667" spans="4:4" ht="12.75" customHeight="1" x14ac:dyDescent="0.2">
      <c r="D667" s="3"/>
    </row>
    <row r="668" spans="4:4" ht="12.75" customHeight="1" x14ac:dyDescent="0.2">
      <c r="D668" s="3"/>
    </row>
    <row r="669" spans="4:4" ht="12.75" customHeight="1" x14ac:dyDescent="0.2">
      <c r="D669" s="3"/>
    </row>
    <row r="670" spans="4:4" ht="12.75" customHeight="1" x14ac:dyDescent="0.2">
      <c r="D670" s="3"/>
    </row>
    <row r="671" spans="4:4" ht="12.75" customHeight="1" x14ac:dyDescent="0.2">
      <c r="D671" s="3"/>
    </row>
    <row r="672" spans="4:4" ht="12.75" customHeight="1" x14ac:dyDescent="0.2">
      <c r="D672" s="3"/>
    </row>
    <row r="673" spans="4:4" ht="12.75" customHeight="1" x14ac:dyDescent="0.2">
      <c r="D673" s="3"/>
    </row>
    <row r="674" spans="4:4" ht="12.75" customHeight="1" x14ac:dyDescent="0.2">
      <c r="D674" s="3"/>
    </row>
    <row r="675" spans="4:4" ht="12.75" customHeight="1" x14ac:dyDescent="0.2">
      <c r="D675" s="3"/>
    </row>
    <row r="676" spans="4:4" ht="12.75" customHeight="1" x14ac:dyDescent="0.2">
      <c r="D676" s="3"/>
    </row>
    <row r="677" spans="4:4" ht="12.75" customHeight="1" x14ac:dyDescent="0.2">
      <c r="D677" s="3"/>
    </row>
    <row r="678" spans="4:4" ht="12.75" customHeight="1" x14ac:dyDescent="0.2">
      <c r="D678" s="3"/>
    </row>
    <row r="679" spans="4:4" ht="12.75" customHeight="1" x14ac:dyDescent="0.2">
      <c r="D679" s="3"/>
    </row>
    <row r="680" spans="4:4" ht="12.75" customHeight="1" x14ac:dyDescent="0.2">
      <c r="D680" s="3"/>
    </row>
    <row r="681" spans="4:4" ht="12.75" customHeight="1" x14ac:dyDescent="0.2">
      <c r="D681" s="3"/>
    </row>
    <row r="682" spans="4:4" ht="12.75" customHeight="1" x14ac:dyDescent="0.2">
      <c r="D682" s="3"/>
    </row>
    <row r="683" spans="4:4" ht="12.75" customHeight="1" x14ac:dyDescent="0.2">
      <c r="D683" s="3"/>
    </row>
    <row r="684" spans="4:4" ht="12.75" customHeight="1" x14ac:dyDescent="0.2">
      <c r="D684" s="3"/>
    </row>
    <row r="685" spans="4:4" ht="12.75" customHeight="1" x14ac:dyDescent="0.2">
      <c r="D685" s="3"/>
    </row>
    <row r="686" spans="4:4" ht="12.75" customHeight="1" x14ac:dyDescent="0.2">
      <c r="D686" s="3"/>
    </row>
    <row r="687" spans="4:4" ht="12.75" customHeight="1" x14ac:dyDescent="0.2">
      <c r="D687" s="3"/>
    </row>
    <row r="688" spans="4:4" ht="12.75" customHeight="1" x14ac:dyDescent="0.2">
      <c r="D688" s="3"/>
    </row>
    <row r="689" spans="4:4" ht="12.75" customHeight="1" x14ac:dyDescent="0.2">
      <c r="D689" s="3"/>
    </row>
    <row r="690" spans="4:4" ht="12.75" customHeight="1" x14ac:dyDescent="0.2">
      <c r="D690" s="3"/>
    </row>
    <row r="691" spans="4:4" ht="12.75" customHeight="1" x14ac:dyDescent="0.2">
      <c r="D691" s="3"/>
    </row>
    <row r="692" spans="4:4" ht="12.75" customHeight="1" x14ac:dyDescent="0.2">
      <c r="D692" s="3"/>
    </row>
    <row r="693" spans="4:4" ht="12.75" customHeight="1" x14ac:dyDescent="0.2">
      <c r="D693" s="3"/>
    </row>
    <row r="694" spans="4:4" ht="12.75" customHeight="1" x14ac:dyDescent="0.2">
      <c r="D694" s="3"/>
    </row>
    <row r="695" spans="4:4" ht="12.75" customHeight="1" x14ac:dyDescent="0.2">
      <c r="D695" s="3"/>
    </row>
    <row r="696" spans="4:4" ht="12.75" customHeight="1" x14ac:dyDescent="0.2">
      <c r="D696" s="3"/>
    </row>
    <row r="697" spans="4:4" ht="12.75" customHeight="1" x14ac:dyDescent="0.2">
      <c r="D697" s="3"/>
    </row>
    <row r="698" spans="4:4" ht="12.75" customHeight="1" x14ac:dyDescent="0.2">
      <c r="D698" s="3"/>
    </row>
    <row r="699" spans="4:4" ht="12.75" customHeight="1" x14ac:dyDescent="0.2">
      <c r="D699" s="3"/>
    </row>
    <row r="700" spans="4:4" ht="12.75" customHeight="1" x14ac:dyDescent="0.2">
      <c r="D700" s="3"/>
    </row>
    <row r="701" spans="4:4" ht="12.75" customHeight="1" x14ac:dyDescent="0.2">
      <c r="D701" s="3"/>
    </row>
    <row r="702" spans="4:4" ht="12.75" customHeight="1" x14ac:dyDescent="0.2">
      <c r="D702" s="3"/>
    </row>
    <row r="703" spans="4:4" ht="12.75" customHeight="1" x14ac:dyDescent="0.2">
      <c r="D703" s="3"/>
    </row>
    <row r="704" spans="4:4" ht="12.75" customHeight="1" x14ac:dyDescent="0.2">
      <c r="D704" s="3"/>
    </row>
    <row r="705" spans="4:4" ht="12.75" customHeight="1" x14ac:dyDescent="0.2">
      <c r="D705" s="3"/>
    </row>
    <row r="706" spans="4:4" ht="12.75" customHeight="1" x14ac:dyDescent="0.2">
      <c r="D706" s="3"/>
    </row>
    <row r="707" spans="4:4" ht="12.75" customHeight="1" x14ac:dyDescent="0.2">
      <c r="D707" s="3"/>
    </row>
    <row r="708" spans="4:4" ht="12.75" customHeight="1" x14ac:dyDescent="0.2">
      <c r="D708" s="3"/>
    </row>
    <row r="709" spans="4:4" ht="12.75" customHeight="1" x14ac:dyDescent="0.2">
      <c r="D709" s="3"/>
    </row>
    <row r="710" spans="4:4" ht="12.75" customHeight="1" x14ac:dyDescent="0.2">
      <c r="D710" s="3"/>
    </row>
    <row r="711" spans="4:4" ht="12.75" customHeight="1" x14ac:dyDescent="0.2">
      <c r="D711" s="3"/>
    </row>
    <row r="712" spans="4:4" ht="12.75" customHeight="1" x14ac:dyDescent="0.2">
      <c r="D712" s="3"/>
    </row>
    <row r="713" spans="4:4" ht="12.75" customHeight="1" x14ac:dyDescent="0.2">
      <c r="D713" s="3"/>
    </row>
    <row r="714" spans="4:4" ht="12.75" customHeight="1" x14ac:dyDescent="0.2">
      <c r="D714" s="3"/>
    </row>
    <row r="715" spans="4:4" ht="12.75" customHeight="1" x14ac:dyDescent="0.2">
      <c r="D715" s="3"/>
    </row>
    <row r="716" spans="4:4" ht="12.75" customHeight="1" x14ac:dyDescent="0.2">
      <c r="D716" s="3"/>
    </row>
    <row r="717" spans="4:4" ht="12.75" customHeight="1" x14ac:dyDescent="0.2">
      <c r="D717" s="3"/>
    </row>
    <row r="718" spans="4:4" ht="12.75" customHeight="1" x14ac:dyDescent="0.2">
      <c r="D718" s="3"/>
    </row>
    <row r="719" spans="4:4" ht="12.75" customHeight="1" x14ac:dyDescent="0.2">
      <c r="D719" s="3"/>
    </row>
    <row r="720" spans="4:4" ht="12.75" customHeight="1" x14ac:dyDescent="0.2">
      <c r="D720" s="3"/>
    </row>
    <row r="721" spans="4:4" ht="12.75" customHeight="1" x14ac:dyDescent="0.2">
      <c r="D721" s="3"/>
    </row>
    <row r="722" spans="4:4" ht="12.75" customHeight="1" x14ac:dyDescent="0.2">
      <c r="D722" s="3"/>
    </row>
    <row r="723" spans="4:4" ht="12.75" customHeight="1" x14ac:dyDescent="0.2">
      <c r="D723" s="3"/>
    </row>
    <row r="724" spans="4:4" ht="12.75" customHeight="1" x14ac:dyDescent="0.2">
      <c r="D724" s="3"/>
    </row>
    <row r="725" spans="4:4" ht="12.75" customHeight="1" x14ac:dyDescent="0.2">
      <c r="D725" s="3"/>
    </row>
    <row r="726" spans="4:4" ht="12.75" customHeight="1" x14ac:dyDescent="0.2">
      <c r="D726" s="3"/>
    </row>
    <row r="727" spans="4:4" ht="12.75" customHeight="1" x14ac:dyDescent="0.2">
      <c r="D727" s="3"/>
    </row>
    <row r="728" spans="4:4" ht="12.75" customHeight="1" x14ac:dyDescent="0.2">
      <c r="D728" s="3"/>
    </row>
    <row r="729" spans="4:4" ht="12.75" customHeight="1" x14ac:dyDescent="0.2">
      <c r="D729" s="3"/>
    </row>
    <row r="730" spans="4:4" ht="12.75" customHeight="1" x14ac:dyDescent="0.2">
      <c r="D730" s="3"/>
    </row>
    <row r="731" spans="4:4" ht="12.75" customHeight="1" x14ac:dyDescent="0.2">
      <c r="D731" s="3"/>
    </row>
    <row r="732" spans="4:4" ht="12.75" customHeight="1" x14ac:dyDescent="0.2">
      <c r="D732" s="3"/>
    </row>
    <row r="733" spans="4:4" ht="12.75" customHeight="1" x14ac:dyDescent="0.2">
      <c r="D733" s="3"/>
    </row>
    <row r="734" spans="4:4" ht="12.75" customHeight="1" x14ac:dyDescent="0.2">
      <c r="D734" s="3"/>
    </row>
    <row r="735" spans="4:4" ht="12.75" customHeight="1" x14ac:dyDescent="0.2">
      <c r="D735" s="3"/>
    </row>
    <row r="736" spans="4:4" ht="12.75" customHeight="1" x14ac:dyDescent="0.2">
      <c r="D736" s="3"/>
    </row>
    <row r="737" spans="4:4" ht="12.75" customHeight="1" x14ac:dyDescent="0.2">
      <c r="D737" s="3"/>
    </row>
    <row r="738" spans="4:4" ht="12.75" customHeight="1" x14ac:dyDescent="0.2">
      <c r="D738" s="3"/>
    </row>
    <row r="739" spans="4:4" ht="12.75" customHeight="1" x14ac:dyDescent="0.2">
      <c r="D739" s="3"/>
    </row>
    <row r="740" spans="4:4" ht="12.75" customHeight="1" x14ac:dyDescent="0.2">
      <c r="D740" s="3"/>
    </row>
    <row r="741" spans="4:4" ht="12.75" customHeight="1" x14ac:dyDescent="0.2">
      <c r="D741" s="3"/>
    </row>
    <row r="742" spans="4:4" ht="12.75" customHeight="1" x14ac:dyDescent="0.2">
      <c r="D742" s="3"/>
    </row>
    <row r="743" spans="4:4" ht="12.75" customHeight="1" x14ac:dyDescent="0.2">
      <c r="D743" s="3"/>
    </row>
    <row r="744" spans="4:4" ht="12.75" customHeight="1" x14ac:dyDescent="0.2">
      <c r="D744" s="3"/>
    </row>
    <row r="745" spans="4:4" ht="12.75" customHeight="1" x14ac:dyDescent="0.2">
      <c r="D745" s="3"/>
    </row>
    <row r="746" spans="4:4" ht="12.75" customHeight="1" x14ac:dyDescent="0.2">
      <c r="D746" s="3"/>
    </row>
    <row r="747" spans="4:4" ht="12.75" customHeight="1" x14ac:dyDescent="0.2">
      <c r="D747" s="3"/>
    </row>
    <row r="748" spans="4:4" ht="12.75" customHeight="1" x14ac:dyDescent="0.2">
      <c r="D748" s="3"/>
    </row>
    <row r="749" spans="4:4" ht="12.75" customHeight="1" x14ac:dyDescent="0.2">
      <c r="D749" s="3"/>
    </row>
    <row r="750" spans="4:4" ht="12.75" customHeight="1" x14ac:dyDescent="0.2">
      <c r="D750" s="3"/>
    </row>
    <row r="751" spans="4:4" ht="12.75" customHeight="1" x14ac:dyDescent="0.2">
      <c r="D751" s="3"/>
    </row>
    <row r="752" spans="4:4" ht="12.75" customHeight="1" x14ac:dyDescent="0.2">
      <c r="D752" s="3"/>
    </row>
    <row r="753" spans="4:4" ht="12.75" customHeight="1" x14ac:dyDescent="0.2">
      <c r="D753" s="3"/>
    </row>
    <row r="754" spans="4:4" ht="12.75" customHeight="1" x14ac:dyDescent="0.2">
      <c r="D754" s="3"/>
    </row>
    <row r="755" spans="4:4" ht="12.75" customHeight="1" x14ac:dyDescent="0.2">
      <c r="D755" s="3"/>
    </row>
    <row r="756" spans="4:4" ht="12.75" customHeight="1" x14ac:dyDescent="0.2">
      <c r="D756" s="3"/>
    </row>
    <row r="757" spans="4:4" ht="12.75" customHeight="1" x14ac:dyDescent="0.2">
      <c r="D757" s="3"/>
    </row>
    <row r="758" spans="4:4" ht="12.75" customHeight="1" x14ac:dyDescent="0.2">
      <c r="D758" s="3"/>
    </row>
    <row r="759" spans="4:4" ht="12.75" customHeight="1" x14ac:dyDescent="0.2">
      <c r="D759" s="3"/>
    </row>
    <row r="760" spans="4:4" ht="12.75" customHeight="1" x14ac:dyDescent="0.2">
      <c r="D760" s="3"/>
    </row>
    <row r="761" spans="4:4" ht="12.75" customHeight="1" x14ac:dyDescent="0.2">
      <c r="D761" s="3"/>
    </row>
    <row r="762" spans="4:4" ht="12.75" customHeight="1" x14ac:dyDescent="0.2">
      <c r="D762" s="3"/>
    </row>
    <row r="763" spans="4:4" ht="12.75" customHeight="1" x14ac:dyDescent="0.2">
      <c r="D763" s="3"/>
    </row>
    <row r="764" spans="4:4" ht="12.75" customHeight="1" x14ac:dyDescent="0.2">
      <c r="D764" s="3"/>
    </row>
    <row r="765" spans="4:4" ht="12.75" customHeight="1" x14ac:dyDescent="0.2">
      <c r="D765" s="3"/>
    </row>
    <row r="766" spans="4:4" ht="12.75" customHeight="1" x14ac:dyDescent="0.2">
      <c r="D766" s="3"/>
    </row>
    <row r="767" spans="4:4" ht="12.75" customHeight="1" x14ac:dyDescent="0.2">
      <c r="D767" s="3"/>
    </row>
    <row r="768" spans="4:4" ht="12.75" customHeight="1" x14ac:dyDescent="0.2">
      <c r="D768" s="3"/>
    </row>
    <row r="769" spans="4:4" ht="12.75" customHeight="1" x14ac:dyDescent="0.2">
      <c r="D769" s="3"/>
    </row>
    <row r="770" spans="4:4" ht="12.75" customHeight="1" x14ac:dyDescent="0.2">
      <c r="D770" s="3"/>
    </row>
    <row r="771" spans="4:4" ht="12.75" customHeight="1" x14ac:dyDescent="0.2">
      <c r="D771" s="3"/>
    </row>
    <row r="772" spans="4:4" ht="12.75" customHeight="1" x14ac:dyDescent="0.2">
      <c r="D772" s="3"/>
    </row>
    <row r="773" spans="4:4" ht="12.75" customHeight="1" x14ac:dyDescent="0.2">
      <c r="D773" s="3"/>
    </row>
    <row r="774" spans="4:4" ht="12.75" customHeight="1" x14ac:dyDescent="0.2">
      <c r="D774" s="3"/>
    </row>
    <row r="775" spans="4:4" ht="12.75" customHeight="1" x14ac:dyDescent="0.2">
      <c r="D775" s="3"/>
    </row>
    <row r="776" spans="4:4" ht="12.75" customHeight="1" x14ac:dyDescent="0.2">
      <c r="D776" s="3"/>
    </row>
    <row r="777" spans="4:4" ht="12.75" customHeight="1" x14ac:dyDescent="0.2">
      <c r="D777" s="3"/>
    </row>
    <row r="778" spans="4:4" ht="12.75" customHeight="1" x14ac:dyDescent="0.2">
      <c r="D778" s="3"/>
    </row>
    <row r="779" spans="4:4" ht="12.75" customHeight="1" x14ac:dyDescent="0.2">
      <c r="D779" s="3"/>
    </row>
    <row r="780" spans="4:4" ht="12.75" customHeight="1" x14ac:dyDescent="0.2">
      <c r="D780" s="3"/>
    </row>
    <row r="781" spans="4:4" ht="12.75" customHeight="1" x14ac:dyDescent="0.2">
      <c r="D781" s="3"/>
    </row>
    <row r="782" spans="4:4" ht="12.75" customHeight="1" x14ac:dyDescent="0.2">
      <c r="D782" s="3"/>
    </row>
    <row r="783" spans="4:4" ht="12.75" customHeight="1" x14ac:dyDescent="0.2">
      <c r="D783" s="3"/>
    </row>
    <row r="784" spans="4:4" ht="12.75" customHeight="1" x14ac:dyDescent="0.2">
      <c r="D784" s="3"/>
    </row>
    <row r="785" spans="4:4" ht="12.75" customHeight="1" x14ac:dyDescent="0.2">
      <c r="D785" s="3"/>
    </row>
    <row r="786" spans="4:4" ht="12.75" customHeight="1" x14ac:dyDescent="0.2">
      <c r="D786" s="3"/>
    </row>
    <row r="787" spans="4:4" ht="12.75" customHeight="1" x14ac:dyDescent="0.2">
      <c r="D787" s="3"/>
    </row>
    <row r="788" spans="4:4" ht="12.75" customHeight="1" x14ac:dyDescent="0.2">
      <c r="D788" s="3"/>
    </row>
    <row r="789" spans="4:4" ht="12.75" customHeight="1" x14ac:dyDescent="0.2">
      <c r="D789" s="3"/>
    </row>
    <row r="790" spans="4:4" ht="12.75" customHeight="1" x14ac:dyDescent="0.2">
      <c r="D790" s="3"/>
    </row>
    <row r="791" spans="4:4" ht="12.75" customHeight="1" x14ac:dyDescent="0.2">
      <c r="D791" s="3"/>
    </row>
    <row r="792" spans="4:4" ht="12.75" customHeight="1" x14ac:dyDescent="0.2">
      <c r="D792" s="3"/>
    </row>
    <row r="793" spans="4:4" ht="12.75" customHeight="1" x14ac:dyDescent="0.2">
      <c r="D793" s="3"/>
    </row>
    <row r="794" spans="4:4" ht="12.75" customHeight="1" x14ac:dyDescent="0.2">
      <c r="D794" s="3"/>
    </row>
    <row r="795" spans="4:4" ht="12.75" customHeight="1" x14ac:dyDescent="0.2">
      <c r="D795" s="3"/>
    </row>
    <row r="796" spans="4:4" ht="12.75" customHeight="1" x14ac:dyDescent="0.2">
      <c r="D796" s="3"/>
    </row>
    <row r="797" spans="4:4" ht="12.75" customHeight="1" x14ac:dyDescent="0.2">
      <c r="D797" s="3"/>
    </row>
    <row r="798" spans="4:4" ht="12.75" customHeight="1" x14ac:dyDescent="0.2">
      <c r="D798" s="3"/>
    </row>
    <row r="799" spans="4:4" ht="12.75" customHeight="1" x14ac:dyDescent="0.2">
      <c r="D799" s="3"/>
    </row>
    <row r="800" spans="4:4" ht="12.75" customHeight="1" x14ac:dyDescent="0.2">
      <c r="D800" s="3"/>
    </row>
    <row r="801" spans="4:4" ht="12.75" customHeight="1" x14ac:dyDescent="0.2">
      <c r="D801" s="3"/>
    </row>
    <row r="802" spans="4:4" ht="12.75" customHeight="1" x14ac:dyDescent="0.2">
      <c r="D802" s="3"/>
    </row>
    <row r="803" spans="4:4" ht="12.75" customHeight="1" x14ac:dyDescent="0.2">
      <c r="D803" s="3"/>
    </row>
    <row r="804" spans="4:4" ht="12.75" customHeight="1" x14ac:dyDescent="0.2">
      <c r="D804" s="3"/>
    </row>
    <row r="805" spans="4:4" ht="12.75" customHeight="1" x14ac:dyDescent="0.2">
      <c r="D805" s="3"/>
    </row>
    <row r="806" spans="4:4" ht="12.75" customHeight="1" x14ac:dyDescent="0.2">
      <c r="D806" s="3"/>
    </row>
    <row r="807" spans="4:4" ht="12.75" customHeight="1" x14ac:dyDescent="0.2">
      <c r="D807" s="3"/>
    </row>
    <row r="808" spans="4:4" ht="12.75" customHeight="1" x14ac:dyDescent="0.2">
      <c r="D808" s="3"/>
    </row>
    <row r="809" spans="4:4" ht="12.75" customHeight="1" x14ac:dyDescent="0.2">
      <c r="D809" s="3"/>
    </row>
    <row r="810" spans="4:4" ht="12.75" customHeight="1" x14ac:dyDescent="0.2">
      <c r="D810" s="3"/>
    </row>
    <row r="811" spans="4:4" ht="12.75" customHeight="1" x14ac:dyDescent="0.2">
      <c r="D811" s="3"/>
    </row>
    <row r="812" spans="4:4" ht="12.75" customHeight="1" x14ac:dyDescent="0.2">
      <c r="D812" s="3"/>
    </row>
    <row r="813" spans="4:4" ht="12.75" customHeight="1" x14ac:dyDescent="0.2">
      <c r="D813" s="3"/>
    </row>
    <row r="814" spans="4:4" ht="12.75" customHeight="1" x14ac:dyDescent="0.2">
      <c r="D814" s="3"/>
    </row>
    <row r="815" spans="4:4" ht="12.75" customHeight="1" x14ac:dyDescent="0.2">
      <c r="D815" s="3"/>
    </row>
    <row r="816" spans="4:4" ht="12.75" customHeight="1" x14ac:dyDescent="0.2">
      <c r="D816" s="3"/>
    </row>
    <row r="817" spans="4:4" ht="12.75" customHeight="1" x14ac:dyDescent="0.2">
      <c r="D817" s="3"/>
    </row>
    <row r="818" spans="4:4" ht="12.75" customHeight="1" x14ac:dyDescent="0.2">
      <c r="D818" s="3"/>
    </row>
    <row r="819" spans="4:4" ht="12.75" customHeight="1" x14ac:dyDescent="0.2">
      <c r="D819" s="3"/>
    </row>
    <row r="820" spans="4:4" ht="12.75" customHeight="1" x14ac:dyDescent="0.2">
      <c r="D820" s="3"/>
    </row>
    <row r="821" spans="4:4" ht="12.75" customHeight="1" x14ac:dyDescent="0.2">
      <c r="D821" s="3"/>
    </row>
    <row r="822" spans="4:4" ht="12.75" customHeight="1" x14ac:dyDescent="0.2">
      <c r="D822" s="3"/>
    </row>
    <row r="823" spans="4:4" ht="12.75" customHeight="1" x14ac:dyDescent="0.2">
      <c r="D823" s="3"/>
    </row>
    <row r="824" spans="4:4" ht="12.75" customHeight="1" x14ac:dyDescent="0.2">
      <c r="D824" s="3"/>
    </row>
    <row r="825" spans="4:4" ht="12.75" customHeight="1" x14ac:dyDescent="0.2">
      <c r="D825" s="3"/>
    </row>
    <row r="826" spans="4:4" ht="12.75" customHeight="1" x14ac:dyDescent="0.2">
      <c r="D826" s="3"/>
    </row>
    <row r="827" spans="4:4" ht="12.75" customHeight="1" x14ac:dyDescent="0.2">
      <c r="D827" s="3"/>
    </row>
    <row r="828" spans="4:4" ht="12.75" customHeight="1" x14ac:dyDescent="0.2">
      <c r="D828" s="3"/>
    </row>
    <row r="829" spans="4:4" ht="12.75" customHeight="1" x14ac:dyDescent="0.2">
      <c r="D829" s="3"/>
    </row>
    <row r="830" spans="4:4" ht="12.75" customHeight="1" x14ac:dyDescent="0.2">
      <c r="D830" s="3"/>
    </row>
    <row r="831" spans="4:4" ht="12.75" customHeight="1" x14ac:dyDescent="0.2">
      <c r="D831" s="3"/>
    </row>
    <row r="832" spans="4:4" ht="12.75" customHeight="1" x14ac:dyDescent="0.2">
      <c r="D832" s="3"/>
    </row>
    <row r="833" spans="4:4" ht="12.75" customHeight="1" x14ac:dyDescent="0.2">
      <c r="D833" s="3"/>
    </row>
    <row r="834" spans="4:4" ht="12.75" customHeight="1" x14ac:dyDescent="0.2">
      <c r="D834" s="3"/>
    </row>
    <row r="835" spans="4:4" ht="12.75" customHeight="1" x14ac:dyDescent="0.2">
      <c r="D835" s="3"/>
    </row>
    <row r="836" spans="4:4" ht="12.75" customHeight="1" x14ac:dyDescent="0.2">
      <c r="D836" s="3"/>
    </row>
    <row r="837" spans="4:4" ht="12.75" customHeight="1" x14ac:dyDescent="0.2">
      <c r="D837" s="3"/>
    </row>
    <row r="838" spans="4:4" ht="12.75" customHeight="1" x14ac:dyDescent="0.2">
      <c r="D838" s="3"/>
    </row>
    <row r="839" spans="4:4" ht="12.75" customHeight="1" x14ac:dyDescent="0.2">
      <c r="D839" s="3"/>
    </row>
    <row r="840" spans="4:4" ht="12.75" customHeight="1" x14ac:dyDescent="0.2">
      <c r="D840" s="3"/>
    </row>
    <row r="841" spans="4:4" ht="12.75" customHeight="1" x14ac:dyDescent="0.2">
      <c r="D841" s="3"/>
    </row>
    <row r="842" spans="4:4" ht="12.75" customHeight="1" x14ac:dyDescent="0.2">
      <c r="D842" s="3"/>
    </row>
    <row r="843" spans="4:4" ht="12.75" customHeight="1" x14ac:dyDescent="0.2">
      <c r="D843" s="3"/>
    </row>
    <row r="844" spans="4:4" ht="12.75" customHeight="1" x14ac:dyDescent="0.2">
      <c r="D844" s="3"/>
    </row>
    <row r="845" spans="4:4" ht="12.75" customHeight="1" x14ac:dyDescent="0.2">
      <c r="D845" s="3"/>
    </row>
    <row r="846" spans="4:4" ht="12.75" customHeight="1" x14ac:dyDescent="0.2">
      <c r="D846" s="3"/>
    </row>
    <row r="847" spans="4:4" ht="12.75" customHeight="1" x14ac:dyDescent="0.2">
      <c r="D847" s="3"/>
    </row>
    <row r="848" spans="4:4" ht="12.75" customHeight="1" x14ac:dyDescent="0.2">
      <c r="D848" s="3"/>
    </row>
    <row r="849" spans="4:4" ht="12.75" customHeight="1" x14ac:dyDescent="0.2">
      <c r="D849" s="3"/>
    </row>
    <row r="850" spans="4:4" ht="12.75" customHeight="1" x14ac:dyDescent="0.2">
      <c r="D850" s="3"/>
    </row>
    <row r="851" spans="4:4" ht="12.75" customHeight="1" x14ac:dyDescent="0.2">
      <c r="D851" s="3"/>
    </row>
    <row r="852" spans="4:4" ht="12.75" customHeight="1" x14ac:dyDescent="0.2">
      <c r="D852" s="3"/>
    </row>
    <row r="853" spans="4:4" ht="12.75" customHeight="1" x14ac:dyDescent="0.2">
      <c r="D853" s="3"/>
    </row>
    <row r="854" spans="4:4" ht="12.75" customHeight="1" x14ac:dyDescent="0.2">
      <c r="D854" s="3"/>
    </row>
    <row r="855" spans="4:4" ht="12.75" customHeight="1" x14ac:dyDescent="0.2">
      <c r="D855" s="3"/>
    </row>
    <row r="856" spans="4:4" ht="12.75" customHeight="1" x14ac:dyDescent="0.2">
      <c r="D856" s="3"/>
    </row>
    <row r="857" spans="4:4" ht="12.75" customHeight="1" x14ac:dyDescent="0.2">
      <c r="D857" s="3"/>
    </row>
    <row r="858" spans="4:4" ht="12.75" customHeight="1" x14ac:dyDescent="0.2">
      <c r="D858" s="3"/>
    </row>
    <row r="859" spans="4:4" ht="12.75" customHeight="1" x14ac:dyDescent="0.2">
      <c r="D859" s="3"/>
    </row>
    <row r="860" spans="4:4" ht="12.75" customHeight="1" x14ac:dyDescent="0.2">
      <c r="D860" s="3"/>
    </row>
    <row r="861" spans="4:4" ht="12.75" customHeight="1" x14ac:dyDescent="0.2">
      <c r="D861" s="3"/>
    </row>
    <row r="862" spans="4:4" ht="12.75" customHeight="1" x14ac:dyDescent="0.2">
      <c r="D862" s="3"/>
    </row>
    <row r="863" spans="4:4" ht="12.75" customHeight="1" x14ac:dyDescent="0.2">
      <c r="D863" s="3"/>
    </row>
    <row r="864" spans="4:4" ht="12.75" customHeight="1" x14ac:dyDescent="0.2">
      <c r="D864" s="3"/>
    </row>
    <row r="865" spans="4:4" ht="12.75" customHeight="1" x14ac:dyDescent="0.2">
      <c r="D865" s="3"/>
    </row>
    <row r="866" spans="4:4" ht="12.75" customHeight="1" x14ac:dyDescent="0.2">
      <c r="D866" s="3"/>
    </row>
    <row r="867" spans="4:4" ht="12.75" customHeight="1" x14ac:dyDescent="0.2">
      <c r="D867" s="3"/>
    </row>
    <row r="868" spans="4:4" ht="12.75" customHeight="1" x14ac:dyDescent="0.2">
      <c r="D868" s="3"/>
    </row>
    <row r="869" spans="4:4" ht="12.75" customHeight="1" x14ac:dyDescent="0.2">
      <c r="D869" s="3"/>
    </row>
    <row r="870" spans="4:4" ht="12.75" customHeight="1" x14ac:dyDescent="0.2">
      <c r="D870" s="3"/>
    </row>
    <row r="871" spans="4:4" ht="12.75" customHeight="1" x14ac:dyDescent="0.2">
      <c r="D871" s="3"/>
    </row>
    <row r="872" spans="4:4" ht="12.75" customHeight="1" x14ac:dyDescent="0.2">
      <c r="D872" s="3"/>
    </row>
    <row r="873" spans="4:4" ht="12.75" customHeight="1" x14ac:dyDescent="0.2">
      <c r="D873" s="3"/>
    </row>
    <row r="874" spans="4:4" ht="12.75" customHeight="1" x14ac:dyDescent="0.2">
      <c r="D874" s="3"/>
    </row>
    <row r="875" spans="4:4" ht="12.75" customHeight="1" x14ac:dyDescent="0.2">
      <c r="D875" s="3"/>
    </row>
    <row r="876" spans="4:4" ht="12.75" customHeight="1" x14ac:dyDescent="0.2">
      <c r="D876" s="3"/>
    </row>
    <row r="877" spans="4:4" ht="12.75" customHeight="1" x14ac:dyDescent="0.2">
      <c r="D877" s="3"/>
    </row>
    <row r="878" spans="4:4" ht="12.75" customHeight="1" x14ac:dyDescent="0.2">
      <c r="D878" s="3"/>
    </row>
    <row r="879" spans="4:4" ht="12.75" customHeight="1" x14ac:dyDescent="0.2">
      <c r="D879" s="3"/>
    </row>
    <row r="880" spans="4:4" ht="12.75" customHeight="1" x14ac:dyDescent="0.2">
      <c r="D880" s="3"/>
    </row>
    <row r="881" spans="4:4" ht="12.75" customHeight="1" x14ac:dyDescent="0.2">
      <c r="D881" s="3"/>
    </row>
    <row r="882" spans="4:4" ht="12.75" customHeight="1" x14ac:dyDescent="0.2">
      <c r="D882" s="3"/>
    </row>
    <row r="883" spans="4:4" ht="12.75" customHeight="1" x14ac:dyDescent="0.2">
      <c r="D883" s="3"/>
    </row>
    <row r="884" spans="4:4" ht="12.75" customHeight="1" x14ac:dyDescent="0.2">
      <c r="D884" s="3"/>
    </row>
    <row r="885" spans="4:4" ht="12.75" customHeight="1" x14ac:dyDescent="0.2">
      <c r="D885" s="3"/>
    </row>
    <row r="886" spans="4:4" ht="12.75" customHeight="1" x14ac:dyDescent="0.2">
      <c r="D886" s="3"/>
    </row>
    <row r="887" spans="4:4" ht="12.75" customHeight="1" x14ac:dyDescent="0.2">
      <c r="D887" s="3"/>
    </row>
    <row r="888" spans="4:4" ht="12.75" customHeight="1" x14ac:dyDescent="0.2">
      <c r="D888" s="3"/>
    </row>
    <row r="889" spans="4:4" ht="12.75" customHeight="1" x14ac:dyDescent="0.2">
      <c r="D889" s="3"/>
    </row>
    <row r="890" spans="4:4" ht="12.75" customHeight="1" x14ac:dyDescent="0.2">
      <c r="D890" s="3"/>
    </row>
    <row r="891" spans="4:4" ht="12.75" customHeight="1" x14ac:dyDescent="0.2">
      <c r="D891" s="3"/>
    </row>
    <row r="892" spans="4:4" ht="12.75" customHeight="1" x14ac:dyDescent="0.2">
      <c r="D892" s="3"/>
    </row>
    <row r="893" spans="4:4" ht="12.75" customHeight="1" x14ac:dyDescent="0.2">
      <c r="D893" s="3"/>
    </row>
    <row r="894" spans="4:4" ht="12.75" customHeight="1" x14ac:dyDescent="0.2">
      <c r="D894" s="3"/>
    </row>
    <row r="895" spans="4:4" ht="12.75" customHeight="1" x14ac:dyDescent="0.2">
      <c r="D895" s="3"/>
    </row>
    <row r="896" spans="4:4" ht="12.75" customHeight="1" x14ac:dyDescent="0.2">
      <c r="D896" s="3"/>
    </row>
    <row r="897" spans="4:4" ht="12.75" customHeight="1" x14ac:dyDescent="0.2">
      <c r="D897" s="3"/>
    </row>
    <row r="898" spans="4:4" ht="12.75" customHeight="1" x14ac:dyDescent="0.2">
      <c r="D898" s="3"/>
    </row>
    <row r="899" spans="4:4" ht="12.75" customHeight="1" x14ac:dyDescent="0.2">
      <c r="D899" s="3"/>
    </row>
    <row r="900" spans="4:4" ht="12.75" customHeight="1" x14ac:dyDescent="0.2">
      <c r="D900" s="3"/>
    </row>
    <row r="901" spans="4:4" ht="12.75" customHeight="1" x14ac:dyDescent="0.2">
      <c r="D901" s="3"/>
    </row>
    <row r="902" spans="4:4" ht="12.75" customHeight="1" x14ac:dyDescent="0.2">
      <c r="D902" s="3"/>
    </row>
    <row r="903" spans="4:4" ht="12.75" customHeight="1" x14ac:dyDescent="0.2">
      <c r="D903" s="3"/>
    </row>
    <row r="904" spans="4:4" ht="12.75" customHeight="1" x14ac:dyDescent="0.2">
      <c r="D904" s="3"/>
    </row>
    <row r="905" spans="4:4" ht="12.75" customHeight="1" x14ac:dyDescent="0.2">
      <c r="D905" s="3"/>
    </row>
    <row r="906" spans="4:4" ht="12.75" customHeight="1" x14ac:dyDescent="0.2">
      <c r="D906" s="3"/>
    </row>
    <row r="907" spans="4:4" ht="12.75" customHeight="1" x14ac:dyDescent="0.2">
      <c r="D907" s="3"/>
    </row>
    <row r="908" spans="4:4" ht="12.75" customHeight="1" x14ac:dyDescent="0.2">
      <c r="D908" s="3"/>
    </row>
    <row r="909" spans="4:4" ht="12.75" customHeight="1" x14ac:dyDescent="0.2">
      <c r="D909" s="3"/>
    </row>
    <row r="910" spans="4:4" ht="12.75" customHeight="1" x14ac:dyDescent="0.2">
      <c r="D910" s="3"/>
    </row>
    <row r="911" spans="4:4" ht="12.75" customHeight="1" x14ac:dyDescent="0.2">
      <c r="D911" s="3"/>
    </row>
    <row r="912" spans="4:4" ht="12.75" customHeight="1" x14ac:dyDescent="0.2">
      <c r="D912" s="3"/>
    </row>
    <row r="913" spans="4:4" ht="12.75" customHeight="1" x14ac:dyDescent="0.2">
      <c r="D913" s="3"/>
    </row>
    <row r="914" spans="4:4" ht="12.75" customHeight="1" x14ac:dyDescent="0.2">
      <c r="D914" s="3"/>
    </row>
    <row r="915" spans="4:4" ht="12.75" customHeight="1" x14ac:dyDescent="0.2">
      <c r="D915" s="3"/>
    </row>
    <row r="916" spans="4:4" ht="12.75" customHeight="1" x14ac:dyDescent="0.2">
      <c r="D916" s="3"/>
    </row>
    <row r="917" spans="4:4" ht="12.75" customHeight="1" x14ac:dyDescent="0.2">
      <c r="D917" s="3"/>
    </row>
    <row r="918" spans="4:4" ht="12.75" customHeight="1" x14ac:dyDescent="0.2">
      <c r="D918" s="3"/>
    </row>
    <row r="919" spans="4:4" ht="12.75" customHeight="1" x14ac:dyDescent="0.2">
      <c r="D919" s="3"/>
    </row>
    <row r="920" spans="4:4" ht="12.75" customHeight="1" x14ac:dyDescent="0.2">
      <c r="D920" s="3"/>
    </row>
    <row r="921" spans="4:4" ht="12.75" customHeight="1" x14ac:dyDescent="0.2">
      <c r="D921" s="3"/>
    </row>
    <row r="922" spans="4:4" ht="12.75" customHeight="1" x14ac:dyDescent="0.2">
      <c r="D922" s="3"/>
    </row>
    <row r="923" spans="4:4" ht="12.75" customHeight="1" x14ac:dyDescent="0.2">
      <c r="D923" s="3"/>
    </row>
    <row r="924" spans="4:4" ht="12.75" customHeight="1" x14ac:dyDescent="0.2">
      <c r="D924" s="3"/>
    </row>
    <row r="925" spans="4:4" ht="12.75" customHeight="1" x14ac:dyDescent="0.2">
      <c r="D925" s="3"/>
    </row>
    <row r="926" spans="4:4" ht="12.75" customHeight="1" x14ac:dyDescent="0.2">
      <c r="D926" s="3"/>
    </row>
    <row r="927" spans="4:4" ht="12.75" customHeight="1" x14ac:dyDescent="0.2">
      <c r="D927" s="3"/>
    </row>
    <row r="928" spans="4:4" ht="12.75" customHeight="1" x14ac:dyDescent="0.2">
      <c r="D928" s="3"/>
    </row>
    <row r="929" spans="4:4" ht="12.75" customHeight="1" x14ac:dyDescent="0.2">
      <c r="D929" s="3"/>
    </row>
    <row r="930" spans="4:4" ht="12.75" customHeight="1" x14ac:dyDescent="0.2">
      <c r="D930" s="3"/>
    </row>
    <row r="931" spans="4:4" ht="12.75" customHeight="1" x14ac:dyDescent="0.2">
      <c r="D931" s="3"/>
    </row>
    <row r="932" spans="4:4" ht="12.75" customHeight="1" x14ac:dyDescent="0.2">
      <c r="D932" s="3"/>
    </row>
    <row r="933" spans="4:4" ht="12.75" customHeight="1" x14ac:dyDescent="0.2">
      <c r="D933" s="3"/>
    </row>
    <row r="934" spans="4:4" ht="12.75" customHeight="1" x14ac:dyDescent="0.2">
      <c r="D934" s="3"/>
    </row>
    <row r="935" spans="4:4" ht="12.75" customHeight="1" x14ac:dyDescent="0.2">
      <c r="D935" s="3"/>
    </row>
    <row r="936" spans="4:4" ht="12.75" customHeight="1" x14ac:dyDescent="0.2">
      <c r="D936" s="3"/>
    </row>
    <row r="937" spans="4:4" ht="12.75" customHeight="1" x14ac:dyDescent="0.2">
      <c r="D937" s="3"/>
    </row>
    <row r="938" spans="4:4" ht="12.75" customHeight="1" x14ac:dyDescent="0.2">
      <c r="D938" s="3"/>
    </row>
    <row r="939" spans="4:4" ht="12.75" customHeight="1" x14ac:dyDescent="0.2">
      <c r="D939" s="3"/>
    </row>
    <row r="940" spans="4:4" ht="12.75" customHeight="1" x14ac:dyDescent="0.2">
      <c r="D940" s="3"/>
    </row>
    <row r="941" spans="4:4" ht="12.75" customHeight="1" x14ac:dyDescent="0.2">
      <c r="D941" s="3"/>
    </row>
    <row r="942" spans="4:4" ht="12.75" customHeight="1" x14ac:dyDescent="0.2">
      <c r="D942" s="3"/>
    </row>
    <row r="943" spans="4:4" ht="12.75" customHeight="1" x14ac:dyDescent="0.2">
      <c r="D943" s="3"/>
    </row>
    <row r="944" spans="4:4" ht="12.75" customHeight="1" x14ac:dyDescent="0.2">
      <c r="D944" s="3"/>
    </row>
    <row r="945" spans="4:4" ht="12.75" customHeight="1" x14ac:dyDescent="0.2">
      <c r="D945" s="3"/>
    </row>
    <row r="946" spans="4:4" ht="12.75" customHeight="1" x14ac:dyDescent="0.2">
      <c r="D946" s="3"/>
    </row>
    <row r="947" spans="4:4" ht="12.75" customHeight="1" x14ac:dyDescent="0.2">
      <c r="D947" s="3"/>
    </row>
    <row r="948" spans="4:4" ht="12.75" customHeight="1" x14ac:dyDescent="0.2">
      <c r="D948" s="3"/>
    </row>
    <row r="949" spans="4:4" ht="12.75" customHeight="1" x14ac:dyDescent="0.2">
      <c r="D949" s="3"/>
    </row>
    <row r="950" spans="4:4" ht="12.75" customHeight="1" x14ac:dyDescent="0.2">
      <c r="D950" s="3"/>
    </row>
    <row r="951" spans="4:4" ht="12.75" customHeight="1" x14ac:dyDescent="0.2">
      <c r="D951" s="3"/>
    </row>
    <row r="952" spans="4:4" ht="12.75" customHeight="1" x14ac:dyDescent="0.2">
      <c r="D952" s="3"/>
    </row>
    <row r="953" spans="4:4" ht="12.75" customHeight="1" x14ac:dyDescent="0.2">
      <c r="D953" s="3"/>
    </row>
    <row r="954" spans="4:4" ht="12.75" customHeight="1" x14ac:dyDescent="0.2">
      <c r="D954" s="3"/>
    </row>
    <row r="955" spans="4:4" ht="12.75" customHeight="1" x14ac:dyDescent="0.2">
      <c r="D955" s="3"/>
    </row>
    <row r="956" spans="4:4" ht="12.75" customHeight="1" x14ac:dyDescent="0.2">
      <c r="D956" s="3"/>
    </row>
    <row r="957" spans="4:4" ht="12.75" customHeight="1" x14ac:dyDescent="0.2">
      <c r="D957" s="3"/>
    </row>
    <row r="958" spans="4:4" ht="12.75" customHeight="1" x14ac:dyDescent="0.2">
      <c r="D958" s="3"/>
    </row>
    <row r="959" spans="4:4" ht="12.75" customHeight="1" x14ac:dyDescent="0.2">
      <c r="D959" s="3"/>
    </row>
    <row r="960" spans="4:4" ht="12.75" customHeight="1" x14ac:dyDescent="0.2">
      <c r="D960" s="3"/>
    </row>
    <row r="961" spans="4:4" ht="12.75" customHeight="1" x14ac:dyDescent="0.2">
      <c r="D961" s="3"/>
    </row>
    <row r="962" spans="4:4" ht="12.75" customHeight="1" x14ac:dyDescent="0.2">
      <c r="D962" s="3"/>
    </row>
    <row r="963" spans="4:4" ht="12.75" customHeight="1" x14ac:dyDescent="0.2">
      <c r="D963" s="3"/>
    </row>
    <row r="964" spans="4:4" ht="12.75" customHeight="1" x14ac:dyDescent="0.2">
      <c r="D964" s="3"/>
    </row>
    <row r="965" spans="4:4" ht="12.75" customHeight="1" x14ac:dyDescent="0.2">
      <c r="D965" s="3"/>
    </row>
    <row r="966" spans="4:4" ht="12.75" customHeight="1" x14ac:dyDescent="0.2">
      <c r="D966" s="3"/>
    </row>
    <row r="967" spans="4:4" ht="12.75" customHeight="1" x14ac:dyDescent="0.2">
      <c r="D967" s="3"/>
    </row>
    <row r="968" spans="4:4" ht="12.75" customHeight="1" x14ac:dyDescent="0.2">
      <c r="D968" s="3"/>
    </row>
    <row r="969" spans="4:4" ht="12.75" customHeight="1" x14ac:dyDescent="0.2">
      <c r="D969" s="3"/>
    </row>
    <row r="970" spans="4:4" ht="12.75" customHeight="1" x14ac:dyDescent="0.2">
      <c r="D970" s="3"/>
    </row>
    <row r="971" spans="4:4" ht="12.75" customHeight="1" x14ac:dyDescent="0.2">
      <c r="D971" s="3"/>
    </row>
    <row r="972" spans="4:4" ht="12.75" customHeight="1" x14ac:dyDescent="0.2">
      <c r="D972" s="3"/>
    </row>
    <row r="973" spans="4:4" ht="12.75" customHeight="1" x14ac:dyDescent="0.2">
      <c r="D973" s="3"/>
    </row>
    <row r="974" spans="4:4" ht="12.75" customHeight="1" x14ac:dyDescent="0.2">
      <c r="D974" s="3"/>
    </row>
    <row r="975" spans="4:4" ht="12.75" customHeight="1" x14ac:dyDescent="0.2">
      <c r="D975" s="3"/>
    </row>
    <row r="976" spans="4:4" ht="12.75" customHeight="1" x14ac:dyDescent="0.2">
      <c r="D976" s="3"/>
    </row>
    <row r="977" spans="4:4" ht="12.75" customHeight="1" x14ac:dyDescent="0.2">
      <c r="D977" s="3"/>
    </row>
    <row r="978" spans="4:4" ht="12.75" customHeight="1" x14ac:dyDescent="0.2">
      <c r="D978" s="3"/>
    </row>
    <row r="979" spans="4:4" ht="12.75" customHeight="1" x14ac:dyDescent="0.2">
      <c r="D979" s="3"/>
    </row>
    <row r="980" spans="4:4" ht="12.75" customHeight="1" x14ac:dyDescent="0.2">
      <c r="D980" s="3"/>
    </row>
    <row r="981" spans="4:4" ht="12.75" customHeight="1" x14ac:dyDescent="0.2">
      <c r="D981" s="3"/>
    </row>
    <row r="982" spans="4:4" ht="12.75" customHeight="1" x14ac:dyDescent="0.2">
      <c r="D982" s="3"/>
    </row>
    <row r="983" spans="4:4" ht="12.75" customHeight="1" x14ac:dyDescent="0.2">
      <c r="D983" s="3"/>
    </row>
    <row r="984" spans="4:4" ht="12.75" customHeight="1" x14ac:dyDescent="0.2">
      <c r="D984" s="3"/>
    </row>
    <row r="985" spans="4:4" ht="12.75" customHeight="1" x14ac:dyDescent="0.2">
      <c r="D985" s="3"/>
    </row>
    <row r="986" spans="4:4" ht="12.75" customHeight="1" x14ac:dyDescent="0.2">
      <c r="D986" s="3"/>
    </row>
    <row r="987" spans="4:4" ht="12.75" customHeight="1" x14ac:dyDescent="0.2">
      <c r="D987" s="3"/>
    </row>
    <row r="988" spans="4:4" ht="12.75" customHeight="1" x14ac:dyDescent="0.2">
      <c r="D988" s="3"/>
    </row>
    <row r="989" spans="4:4" ht="12.75" customHeight="1" x14ac:dyDescent="0.2">
      <c r="D989" s="3"/>
    </row>
    <row r="990" spans="4:4" ht="12.75" customHeight="1" x14ac:dyDescent="0.2">
      <c r="D990" s="3"/>
    </row>
    <row r="991" spans="4:4" ht="12.75" customHeight="1" x14ac:dyDescent="0.2">
      <c r="D991" s="3"/>
    </row>
    <row r="992" spans="4:4" ht="12.75" customHeight="1" x14ac:dyDescent="0.2">
      <c r="D992" s="3"/>
    </row>
    <row r="993" spans="4:4" ht="12.75" customHeight="1" x14ac:dyDescent="0.2">
      <c r="D993" s="3"/>
    </row>
    <row r="994" spans="4:4" ht="12.75" customHeight="1" x14ac:dyDescent="0.2">
      <c r="D994" s="3"/>
    </row>
    <row r="995" spans="4:4" ht="12.75" customHeight="1" x14ac:dyDescent="0.2">
      <c r="D995" s="3"/>
    </row>
    <row r="996" spans="4:4" ht="12.75" customHeight="1" x14ac:dyDescent="0.2">
      <c r="D996" s="3"/>
    </row>
    <row r="997" spans="4:4" ht="12.75" customHeight="1" x14ac:dyDescent="0.2">
      <c r="D997" s="3"/>
    </row>
    <row r="998" spans="4:4" ht="12.75" customHeight="1" x14ac:dyDescent="0.2">
      <c r="D998" s="3"/>
    </row>
    <row r="999" spans="4:4" ht="12.75" customHeight="1" x14ac:dyDescent="0.2">
      <c r="D999" s="3"/>
    </row>
    <row r="1000" spans="4:4" ht="12.75" customHeight="1" x14ac:dyDescent="0.2">
      <c r="D1000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zoomScaleNormal="100" workbookViewId="0">
      <selection activeCell="H9" sqref="H9"/>
    </sheetView>
  </sheetViews>
  <sheetFormatPr defaultRowHeight="12.75" x14ac:dyDescent="0.2"/>
  <cols>
    <col min="2" max="2" width="36.42578125" bestFit="1" customWidth="1"/>
    <col min="7" max="8" width="9.140625" style="18"/>
    <col min="9" max="9" width="12.28515625" bestFit="1" customWidth="1"/>
    <col min="13" max="13" width="18.85546875" bestFit="1" customWidth="1"/>
  </cols>
  <sheetData>
    <row r="2" spans="1:13" x14ac:dyDescent="0.2">
      <c r="G2" s="17" t="s">
        <v>103</v>
      </c>
      <c r="H2" s="19" t="s">
        <v>104</v>
      </c>
      <c r="I2" s="16" t="s">
        <v>105</v>
      </c>
      <c r="J2" s="16" t="s">
        <v>106</v>
      </c>
      <c r="K2" s="51" t="s">
        <v>117</v>
      </c>
      <c r="L2" s="51"/>
    </row>
    <row r="3" spans="1:13" x14ac:dyDescent="0.2">
      <c r="A3" s="1" t="s">
        <v>2</v>
      </c>
      <c r="B3" s="1" t="s">
        <v>3</v>
      </c>
      <c r="C3" s="15" t="s">
        <v>88</v>
      </c>
      <c r="D3" s="15" t="s">
        <v>89</v>
      </c>
      <c r="E3" s="15" t="s">
        <v>99</v>
      </c>
      <c r="H3" s="18" t="s">
        <v>115</v>
      </c>
      <c r="I3" s="55" t="s">
        <v>116</v>
      </c>
      <c r="M3" s="55" t="s">
        <v>119</v>
      </c>
    </row>
    <row r="4" spans="1:13" ht="18" x14ac:dyDescent="0.25">
      <c r="A4" s="64" t="s">
        <v>126</v>
      </c>
      <c r="B4" s="64" t="s">
        <v>127</v>
      </c>
      <c r="C4" s="13">
        <f>'P1'!C4</f>
        <v>9.5</v>
      </c>
      <c r="D4" s="13">
        <f>+'P1'!D4</f>
        <v>4</v>
      </c>
      <c r="E4" s="13">
        <f>AVERAGE(C4:D4)</f>
        <v>6.75</v>
      </c>
      <c r="F4" s="24" t="str">
        <f>IF(E4&gt;=5,$G$2,$H$2)</f>
        <v>OK</v>
      </c>
      <c r="G4" s="20" t="str">
        <f>IF(C4&gt;D4,$I$2,$J$2)</f>
        <v>¯</v>
      </c>
      <c r="H4" s="13"/>
      <c r="M4" s="13">
        <f>+E4</f>
        <v>6.75</v>
      </c>
    </row>
    <row r="5" spans="1:13" ht="18" x14ac:dyDescent="0.25">
      <c r="A5" s="64" t="s">
        <v>128</v>
      </c>
      <c r="B5" s="64" t="s">
        <v>129</v>
      </c>
      <c r="C5" s="13">
        <f>'P1'!C5</f>
        <v>6.2</v>
      </c>
      <c r="D5" s="13">
        <f>+'P1'!D5</f>
        <v>5.9</v>
      </c>
      <c r="E5" s="13">
        <f t="shared" ref="E5:E68" si="0">AVERAGE(C5:D5)</f>
        <v>6.0500000000000007</v>
      </c>
      <c r="F5" s="24" t="str">
        <f t="shared" ref="F5:F68" si="1">IF(E5&gt;=5,$G$2,$H$2)</f>
        <v>OK</v>
      </c>
      <c r="G5" s="20" t="str">
        <f t="shared" ref="G5:G68" si="2">IF(C5&gt;D5,$I$2,$J$2)</f>
        <v>¯</v>
      </c>
      <c r="H5" s="13">
        <v>5.6</v>
      </c>
      <c r="M5" s="13">
        <f t="shared" ref="M5:M68" si="3">+E5</f>
        <v>6.0500000000000007</v>
      </c>
    </row>
    <row r="6" spans="1:13" ht="18" x14ac:dyDescent="0.25">
      <c r="A6" s="64" t="s">
        <v>130</v>
      </c>
      <c r="B6" s="64" t="s">
        <v>131</v>
      </c>
      <c r="C6" s="13">
        <f>'P1'!C6</f>
        <v>5.5</v>
      </c>
      <c r="D6" s="13">
        <f>+'P1'!D6</f>
        <v>6.1</v>
      </c>
      <c r="E6" s="13">
        <f t="shared" si="0"/>
        <v>5.8</v>
      </c>
      <c r="F6" s="24" t="str">
        <f t="shared" si="1"/>
        <v>OK</v>
      </c>
      <c r="G6" s="21" t="str">
        <f t="shared" si="2"/>
        <v>­</v>
      </c>
      <c r="H6" s="13"/>
      <c r="M6" s="13">
        <f t="shared" si="3"/>
        <v>5.8</v>
      </c>
    </row>
    <row r="7" spans="1:13" ht="18" x14ac:dyDescent="0.25">
      <c r="A7" s="64" t="s">
        <v>132</v>
      </c>
      <c r="B7" s="64" t="s">
        <v>133</v>
      </c>
      <c r="C7" s="13">
        <f>'P1'!C7</f>
        <v>7.7</v>
      </c>
      <c r="D7" s="13">
        <f>+'P1'!D7</f>
        <v>5.0999999999999996</v>
      </c>
      <c r="E7" s="13">
        <f t="shared" si="0"/>
        <v>6.4</v>
      </c>
      <c r="F7" s="24" t="str">
        <f t="shared" si="1"/>
        <v>OK</v>
      </c>
      <c r="G7" s="20" t="str">
        <f t="shared" si="2"/>
        <v>¯</v>
      </c>
      <c r="H7" s="13"/>
      <c r="M7" s="13">
        <f t="shared" si="3"/>
        <v>6.4</v>
      </c>
    </row>
    <row r="8" spans="1:13" ht="18" x14ac:dyDescent="0.25">
      <c r="A8" s="64" t="s">
        <v>134</v>
      </c>
      <c r="B8" s="64" t="s">
        <v>135</v>
      </c>
      <c r="C8" s="13">
        <f>'P1'!C8</f>
        <v>6.8</v>
      </c>
      <c r="D8" s="13">
        <f>+'P1'!D8</f>
        <v>0.5</v>
      </c>
      <c r="E8" s="13">
        <f t="shared" si="0"/>
        <v>3.65</v>
      </c>
      <c r="F8" s="81" t="str">
        <f>IF(E8&gt;=5,$G$2,$H$2)</f>
        <v>SUB</v>
      </c>
      <c r="G8" s="20" t="str">
        <f t="shared" si="2"/>
        <v>¯</v>
      </c>
      <c r="H8" s="13">
        <v>3.7</v>
      </c>
      <c r="I8" s="13"/>
      <c r="J8" s="28"/>
      <c r="K8" s="52"/>
      <c r="L8" s="52"/>
      <c r="M8" s="13">
        <f>+AVERAGE(C8,H8)</f>
        <v>5.25</v>
      </c>
    </row>
    <row r="9" spans="1:13" ht="18" x14ac:dyDescent="0.25">
      <c r="A9" s="64" t="s">
        <v>136</v>
      </c>
      <c r="B9" s="64" t="s">
        <v>137</v>
      </c>
      <c r="C9" s="77"/>
      <c r="D9" s="13">
        <f>+'P1'!D9</f>
        <v>2.5</v>
      </c>
      <c r="E9" s="13">
        <f t="shared" si="0"/>
        <v>2.5</v>
      </c>
      <c r="F9" s="24" t="str">
        <f t="shared" si="1"/>
        <v>SUB</v>
      </c>
      <c r="G9" s="21" t="str">
        <f t="shared" si="2"/>
        <v>­</v>
      </c>
      <c r="H9" s="13">
        <v>1.8</v>
      </c>
      <c r="M9" s="13">
        <f>+AVERAGE(D9:E9)</f>
        <v>2.5</v>
      </c>
    </row>
    <row r="10" spans="1:13" ht="18" x14ac:dyDescent="0.25">
      <c r="A10" s="64" t="s">
        <v>138</v>
      </c>
      <c r="B10" s="64" t="s">
        <v>139</v>
      </c>
      <c r="C10" s="13">
        <f>'P1'!C10</f>
        <v>4.2</v>
      </c>
      <c r="D10" s="13">
        <f>+'P1'!D10</f>
        <v>3.1</v>
      </c>
      <c r="E10" s="13">
        <f t="shared" si="0"/>
        <v>3.6500000000000004</v>
      </c>
      <c r="F10" s="33" t="str">
        <f t="shared" si="1"/>
        <v>SUB</v>
      </c>
      <c r="G10" s="20" t="str">
        <f t="shared" si="2"/>
        <v>¯</v>
      </c>
      <c r="H10" s="13">
        <v>8.5</v>
      </c>
      <c r="I10" s="13">
        <f>+AVERAGE(H10,C10)</f>
        <v>6.35</v>
      </c>
      <c r="M10" s="13">
        <f>+I10</f>
        <v>6.35</v>
      </c>
    </row>
    <row r="11" spans="1:13" ht="18" x14ac:dyDescent="0.25">
      <c r="A11" s="64" t="s">
        <v>140</v>
      </c>
      <c r="B11" s="64" t="s">
        <v>141</v>
      </c>
      <c r="C11" s="13">
        <f>'P1'!C11</f>
        <v>8.8000000000000007</v>
      </c>
      <c r="D11" s="13">
        <f>+'P1'!D11</f>
        <v>6</v>
      </c>
      <c r="E11" s="13">
        <f t="shared" si="0"/>
        <v>7.4</v>
      </c>
      <c r="F11" s="24" t="str">
        <f t="shared" si="1"/>
        <v>OK</v>
      </c>
      <c r="G11" s="20" t="str">
        <f t="shared" si="2"/>
        <v>¯</v>
      </c>
      <c r="H11" s="13"/>
      <c r="M11" s="13">
        <f t="shared" si="3"/>
        <v>7.4</v>
      </c>
    </row>
    <row r="12" spans="1:13" ht="18" x14ac:dyDescent="0.25">
      <c r="A12" s="64" t="s">
        <v>142</v>
      </c>
      <c r="B12" s="64" t="s">
        <v>143</v>
      </c>
      <c r="C12" s="13">
        <f>'P1'!C12</f>
        <v>7</v>
      </c>
      <c r="D12" s="13">
        <f>+'P1'!D12</f>
        <v>3.2</v>
      </c>
      <c r="E12" s="13">
        <f t="shared" si="0"/>
        <v>5.0999999999999996</v>
      </c>
      <c r="F12" s="24" t="str">
        <f t="shared" si="1"/>
        <v>OK</v>
      </c>
      <c r="G12" s="20" t="str">
        <f t="shared" si="2"/>
        <v>¯</v>
      </c>
      <c r="H12" s="13">
        <v>9</v>
      </c>
      <c r="I12" s="13">
        <f>+AVERAGE(H12,C12)</f>
        <v>8</v>
      </c>
      <c r="J12" s="28"/>
      <c r="K12" s="52"/>
      <c r="L12" s="52"/>
      <c r="M12" s="13">
        <f>+I12</f>
        <v>8</v>
      </c>
    </row>
    <row r="13" spans="1:13" ht="18" x14ac:dyDescent="0.25">
      <c r="A13" s="64" t="s">
        <v>144</v>
      </c>
      <c r="B13" s="64" t="s">
        <v>145</v>
      </c>
      <c r="C13" s="13">
        <f>'P1'!C13</f>
        <v>8.3000000000000007</v>
      </c>
      <c r="D13" s="13">
        <f>+'P1'!D13</f>
        <v>4.7</v>
      </c>
      <c r="E13" s="13">
        <f t="shared" si="0"/>
        <v>6.5</v>
      </c>
      <c r="F13" s="24" t="str">
        <f t="shared" si="1"/>
        <v>OK</v>
      </c>
      <c r="G13" s="20" t="str">
        <f t="shared" si="2"/>
        <v>¯</v>
      </c>
      <c r="H13" s="13">
        <v>4.2</v>
      </c>
      <c r="M13" s="13">
        <f t="shared" si="3"/>
        <v>6.5</v>
      </c>
    </row>
    <row r="14" spans="1:13" ht="18" x14ac:dyDescent="0.25">
      <c r="A14" s="64" t="s">
        <v>146</v>
      </c>
      <c r="B14" s="64" t="s">
        <v>147</v>
      </c>
      <c r="C14" s="13">
        <f>'P1'!C14</f>
        <v>8.8000000000000007</v>
      </c>
      <c r="D14" s="13">
        <f>+'P1'!D14</f>
        <v>2</v>
      </c>
      <c r="E14" s="13">
        <f t="shared" si="0"/>
        <v>5.4</v>
      </c>
      <c r="F14" s="24" t="str">
        <f t="shared" si="1"/>
        <v>OK</v>
      </c>
      <c r="G14" s="20" t="str">
        <f t="shared" si="2"/>
        <v>¯</v>
      </c>
      <c r="H14" s="13"/>
      <c r="I14" s="13"/>
      <c r="J14" s="24"/>
      <c r="K14" s="52"/>
      <c r="L14" s="52"/>
      <c r="M14" s="13">
        <f t="shared" si="3"/>
        <v>5.4</v>
      </c>
    </row>
    <row r="15" spans="1:13" ht="18" x14ac:dyDescent="0.25">
      <c r="A15" s="64" t="s">
        <v>148</v>
      </c>
      <c r="B15" s="64" t="s">
        <v>149</v>
      </c>
      <c r="C15" s="13">
        <f>'P1'!C15</f>
        <v>5.3</v>
      </c>
      <c r="D15" s="13">
        <f>+'P1'!D15</f>
        <v>8.5</v>
      </c>
      <c r="E15" s="13">
        <f t="shared" si="0"/>
        <v>6.9</v>
      </c>
      <c r="F15" s="24" t="str">
        <f t="shared" si="1"/>
        <v>OK</v>
      </c>
      <c r="G15" s="21" t="str">
        <f t="shared" si="2"/>
        <v>­</v>
      </c>
      <c r="H15" s="13">
        <v>8.3000000000000007</v>
      </c>
      <c r="I15" s="13">
        <f>+AVERAGE(H15,D15)</f>
        <v>8.4</v>
      </c>
      <c r="J15" s="24"/>
      <c r="K15" s="52"/>
      <c r="L15" s="52"/>
      <c r="M15" s="13">
        <f>+I15</f>
        <v>8.4</v>
      </c>
    </row>
    <row r="16" spans="1:13" ht="18" x14ac:dyDescent="0.25">
      <c r="A16" s="64" t="s">
        <v>150</v>
      </c>
      <c r="B16" s="64" t="s">
        <v>151</v>
      </c>
      <c r="C16" s="13">
        <f>'P1'!C16</f>
        <v>9.5</v>
      </c>
      <c r="D16" s="13">
        <f>+'P1'!D16</f>
        <v>6</v>
      </c>
      <c r="E16" s="13">
        <f t="shared" si="0"/>
        <v>7.75</v>
      </c>
      <c r="F16" s="24" t="str">
        <f t="shared" si="1"/>
        <v>OK</v>
      </c>
      <c r="G16" s="20" t="str">
        <f t="shared" si="2"/>
        <v>¯</v>
      </c>
      <c r="H16" s="13"/>
      <c r="J16" s="53"/>
      <c r="M16" s="13">
        <f t="shared" si="3"/>
        <v>7.75</v>
      </c>
    </row>
    <row r="17" spans="1:13" ht="18" x14ac:dyDescent="0.25">
      <c r="A17" s="64" t="s">
        <v>152</v>
      </c>
      <c r="B17" s="64" t="s">
        <v>153</v>
      </c>
      <c r="C17" s="13">
        <f>'P1'!C17</f>
        <v>9.4</v>
      </c>
      <c r="D17" s="13">
        <f>+'P1'!D17</f>
        <v>8.3000000000000007</v>
      </c>
      <c r="E17" s="13">
        <f t="shared" si="0"/>
        <v>8.8500000000000014</v>
      </c>
      <c r="F17" s="24" t="str">
        <f t="shared" si="1"/>
        <v>OK</v>
      </c>
      <c r="G17" s="20" t="str">
        <f t="shared" si="2"/>
        <v>¯</v>
      </c>
      <c r="H17" s="13"/>
      <c r="J17" s="53"/>
      <c r="M17" s="13">
        <f t="shared" si="3"/>
        <v>8.8500000000000014</v>
      </c>
    </row>
    <row r="18" spans="1:13" ht="18" x14ac:dyDescent="0.25">
      <c r="A18" s="64" t="s">
        <v>154</v>
      </c>
      <c r="B18" s="64" t="s">
        <v>155</v>
      </c>
      <c r="C18" s="13">
        <f>'P1'!C18</f>
        <v>9.8000000000000007</v>
      </c>
      <c r="D18" s="13">
        <v>7.6</v>
      </c>
      <c r="E18" s="13">
        <f t="shared" si="0"/>
        <v>8.6999999999999993</v>
      </c>
      <c r="F18" s="24" t="str">
        <f t="shared" si="1"/>
        <v>OK</v>
      </c>
      <c r="G18" s="20" t="str">
        <f t="shared" si="2"/>
        <v>¯</v>
      </c>
      <c r="H18" s="13">
        <v>9.8000000000000007</v>
      </c>
      <c r="I18" s="13">
        <f>+AVERAGE(H18,C18)</f>
        <v>9.8000000000000007</v>
      </c>
      <c r="J18" s="53"/>
      <c r="M18" s="13">
        <f>+I18</f>
        <v>9.8000000000000007</v>
      </c>
    </row>
    <row r="19" spans="1:13" ht="18" x14ac:dyDescent="0.25">
      <c r="A19" s="64" t="s">
        <v>156</v>
      </c>
      <c r="B19" s="64" t="s">
        <v>157</v>
      </c>
      <c r="C19" s="13">
        <f>'P1'!C19</f>
        <v>3.6</v>
      </c>
      <c r="D19" s="13">
        <f>+'P1'!D19</f>
        <v>1.8</v>
      </c>
      <c r="E19" s="13">
        <f t="shared" si="0"/>
        <v>2.7</v>
      </c>
      <c r="F19" s="33" t="str">
        <f t="shared" si="1"/>
        <v>SUB</v>
      </c>
      <c r="G19" s="20" t="str">
        <f t="shared" si="2"/>
        <v>¯</v>
      </c>
      <c r="H19" s="13">
        <v>7.9</v>
      </c>
      <c r="I19" s="13">
        <f>+AVERAGE(H19,C19)</f>
        <v>5.75</v>
      </c>
      <c r="J19" s="53"/>
      <c r="M19" s="13">
        <f>+I19</f>
        <v>5.75</v>
      </c>
    </row>
    <row r="20" spans="1:13" ht="18" x14ac:dyDescent="0.25">
      <c r="A20" s="64" t="s">
        <v>158</v>
      </c>
      <c r="B20" s="64" t="s">
        <v>159</v>
      </c>
      <c r="C20" s="13">
        <f>'P1'!C20</f>
        <v>8.1999999999999993</v>
      </c>
      <c r="D20" s="13">
        <f>+'P1'!D20</f>
        <v>3.3</v>
      </c>
      <c r="E20" s="13">
        <f t="shared" si="0"/>
        <v>5.75</v>
      </c>
      <c r="F20" s="24" t="str">
        <f t="shared" si="1"/>
        <v>OK</v>
      </c>
      <c r="G20" s="20" t="str">
        <f t="shared" si="2"/>
        <v>¯</v>
      </c>
      <c r="H20" s="13">
        <v>6.6</v>
      </c>
      <c r="I20" s="13">
        <f>+AVERAGE(H20,C20)</f>
        <v>7.3999999999999995</v>
      </c>
      <c r="J20" s="24"/>
      <c r="K20" s="52"/>
      <c r="L20" s="52"/>
      <c r="M20" s="13">
        <f>+I20</f>
        <v>7.3999999999999995</v>
      </c>
    </row>
    <row r="21" spans="1:13" ht="18" x14ac:dyDescent="0.25">
      <c r="A21" s="64" t="s">
        <v>160</v>
      </c>
      <c r="B21" s="64" t="s">
        <v>161</v>
      </c>
      <c r="C21" s="13">
        <f>'P1'!C21</f>
        <v>6.75</v>
      </c>
      <c r="D21" s="13">
        <f>+'P1'!D21</f>
        <v>4.3</v>
      </c>
      <c r="E21" s="13">
        <f t="shared" si="0"/>
        <v>5.5250000000000004</v>
      </c>
      <c r="F21" s="24" t="str">
        <f t="shared" si="1"/>
        <v>OK</v>
      </c>
      <c r="G21" s="20" t="str">
        <f t="shared" si="2"/>
        <v>¯</v>
      </c>
      <c r="H21" s="13">
        <v>5.6</v>
      </c>
      <c r="I21" s="13">
        <f>+AVERAGE(H21,C21)</f>
        <v>6.1749999999999998</v>
      </c>
      <c r="J21" s="53"/>
      <c r="M21" s="13">
        <f>+I21</f>
        <v>6.1749999999999998</v>
      </c>
    </row>
    <row r="22" spans="1:13" ht="18" x14ac:dyDescent="0.25">
      <c r="A22" s="64" t="s">
        <v>162</v>
      </c>
      <c r="B22" s="64" t="s">
        <v>163</v>
      </c>
      <c r="C22" s="13">
        <f>'P1'!C22</f>
        <v>5</v>
      </c>
      <c r="D22" s="13">
        <f>+'P1'!D22</f>
        <v>1.7</v>
      </c>
      <c r="E22" s="13">
        <f t="shared" si="0"/>
        <v>3.35</v>
      </c>
      <c r="F22" s="30" t="str">
        <f t="shared" si="1"/>
        <v>SUB</v>
      </c>
      <c r="G22" s="20" t="str">
        <f t="shared" si="2"/>
        <v>¯</v>
      </c>
      <c r="H22" s="13">
        <v>2.5</v>
      </c>
      <c r="I22" s="13">
        <f>+AVERAGE(H22,C22)</f>
        <v>3.75</v>
      </c>
      <c r="J22" s="24"/>
      <c r="K22" s="52"/>
      <c r="L22" s="52"/>
      <c r="M22" s="13">
        <f>+I22</f>
        <v>3.75</v>
      </c>
    </row>
    <row r="23" spans="1:13" ht="18" x14ac:dyDescent="0.25">
      <c r="A23" s="64" t="s">
        <v>164</v>
      </c>
      <c r="B23" s="64" t="s">
        <v>165</v>
      </c>
      <c r="C23" s="13">
        <f>'P1'!C23</f>
        <v>5.8</v>
      </c>
      <c r="D23" s="13">
        <f>+'P1'!D23</f>
        <v>2.9</v>
      </c>
      <c r="E23" s="13">
        <f t="shared" si="0"/>
        <v>4.3499999999999996</v>
      </c>
      <c r="F23" s="30" t="str">
        <f t="shared" si="1"/>
        <v>SUB</v>
      </c>
      <c r="G23" s="20" t="str">
        <f t="shared" si="2"/>
        <v>¯</v>
      </c>
      <c r="H23" s="13">
        <v>4.2</v>
      </c>
      <c r="I23" s="13">
        <f>+AVERAGE(H23,C23)</f>
        <v>5</v>
      </c>
      <c r="J23" s="24"/>
      <c r="K23" s="52"/>
      <c r="L23" s="52"/>
      <c r="M23" s="13">
        <f>+I23</f>
        <v>5</v>
      </c>
    </row>
    <row r="24" spans="1:13" ht="18" x14ac:dyDescent="0.25">
      <c r="A24" s="64" t="s">
        <v>166</v>
      </c>
      <c r="B24" s="64" t="s">
        <v>167</v>
      </c>
      <c r="C24" s="13">
        <f>'P1'!C24</f>
        <v>4.0999999999999996</v>
      </c>
      <c r="D24" s="13">
        <f>+'P1'!D24</f>
        <v>1.8</v>
      </c>
      <c r="E24" s="13">
        <f t="shared" si="0"/>
        <v>2.9499999999999997</v>
      </c>
      <c r="F24" s="33" t="str">
        <f t="shared" si="1"/>
        <v>SUB</v>
      </c>
      <c r="G24" s="20" t="str">
        <f t="shared" si="2"/>
        <v>¯</v>
      </c>
      <c r="H24" s="13">
        <v>3.9</v>
      </c>
      <c r="I24" s="13">
        <f>+AVERAGE(H24,C24)</f>
        <v>4</v>
      </c>
      <c r="M24" s="13">
        <f>+I24</f>
        <v>4</v>
      </c>
    </row>
    <row r="25" spans="1:13" ht="18" x14ac:dyDescent="0.25">
      <c r="A25" s="64" t="s">
        <v>29</v>
      </c>
      <c r="B25" s="64" t="s">
        <v>30</v>
      </c>
      <c r="C25" s="77"/>
      <c r="D25" s="77"/>
      <c r="E25" s="77"/>
      <c r="F25" s="82"/>
      <c r="G25" s="21" t="str">
        <f t="shared" si="2"/>
        <v>­</v>
      </c>
      <c r="H25" s="13"/>
      <c r="I25" s="13"/>
      <c r="J25" s="28"/>
      <c r="M25" s="13"/>
    </row>
    <row r="26" spans="1:13" ht="18" x14ac:dyDescent="0.25">
      <c r="A26" s="64" t="s">
        <v>37</v>
      </c>
      <c r="B26" s="64" t="s">
        <v>38</v>
      </c>
      <c r="C26" s="77"/>
      <c r="D26" s="77"/>
      <c r="E26" s="77"/>
      <c r="F26" s="83"/>
      <c r="G26" s="21" t="str">
        <f t="shared" si="2"/>
        <v>­</v>
      </c>
      <c r="H26" s="13"/>
      <c r="M26" s="13"/>
    </row>
    <row r="27" spans="1:13" ht="18" x14ac:dyDescent="0.25">
      <c r="A27" s="64" t="s">
        <v>168</v>
      </c>
      <c r="B27" s="64" t="s">
        <v>169</v>
      </c>
      <c r="C27" s="13">
        <f>'P1'!C27</f>
        <v>5.3</v>
      </c>
      <c r="D27" s="13">
        <f>+'P1'!D27</f>
        <v>4</v>
      </c>
      <c r="E27" s="13">
        <f t="shared" si="0"/>
        <v>4.6500000000000004</v>
      </c>
      <c r="F27" s="33" t="str">
        <f t="shared" si="1"/>
        <v>SUB</v>
      </c>
      <c r="G27" s="20" t="str">
        <f t="shared" si="2"/>
        <v>¯</v>
      </c>
      <c r="H27" s="13">
        <v>5</v>
      </c>
      <c r="I27" s="13">
        <f>+AVERAGE(H27,C27)</f>
        <v>5.15</v>
      </c>
      <c r="M27" s="13">
        <f>+I27</f>
        <v>5.15</v>
      </c>
    </row>
    <row r="28" spans="1:13" ht="18" x14ac:dyDescent="0.25">
      <c r="A28" s="64" t="s">
        <v>39</v>
      </c>
      <c r="B28" s="64" t="s">
        <v>40</v>
      </c>
      <c r="C28" s="13">
        <f>'P1'!C28</f>
        <v>5.3</v>
      </c>
      <c r="D28" s="13">
        <f>+'P1'!D28</f>
        <v>2.6</v>
      </c>
      <c r="E28" s="13">
        <f t="shared" si="0"/>
        <v>3.95</v>
      </c>
      <c r="F28" s="33" t="str">
        <f t="shared" si="1"/>
        <v>SUB</v>
      </c>
      <c r="G28" s="20" t="str">
        <f t="shared" si="2"/>
        <v>¯</v>
      </c>
      <c r="H28" s="13">
        <v>2.8</v>
      </c>
      <c r="I28" s="13">
        <f>+AVERAGE(H28,C28)</f>
        <v>4.05</v>
      </c>
      <c r="M28" s="13">
        <f>+I28</f>
        <v>4.05</v>
      </c>
    </row>
    <row r="29" spans="1:13" ht="18" x14ac:dyDescent="0.25">
      <c r="A29" s="64" t="s">
        <v>170</v>
      </c>
      <c r="B29" s="64" t="s">
        <v>171</v>
      </c>
      <c r="C29" s="13">
        <f>'P1'!C29</f>
        <v>7.8</v>
      </c>
      <c r="D29" s="13">
        <f>+'P1'!D29</f>
        <v>2.2999999999999998</v>
      </c>
      <c r="E29" s="13">
        <f t="shared" si="0"/>
        <v>5.05</v>
      </c>
      <c r="F29" s="24" t="str">
        <f t="shared" si="1"/>
        <v>OK</v>
      </c>
      <c r="G29" s="20" t="str">
        <f t="shared" si="2"/>
        <v>¯</v>
      </c>
      <c r="H29" s="13">
        <v>4.3</v>
      </c>
      <c r="I29" s="13">
        <f>+AVERAGE(H29,C29)</f>
        <v>6.05</v>
      </c>
      <c r="M29" s="13">
        <f>+I29</f>
        <v>6.05</v>
      </c>
    </row>
    <row r="30" spans="1:13" ht="18" x14ac:dyDescent="0.25">
      <c r="A30" s="64" t="s">
        <v>172</v>
      </c>
      <c r="B30" s="64" t="s">
        <v>173</v>
      </c>
      <c r="C30" s="13">
        <f>'P1'!C30</f>
        <v>2.8</v>
      </c>
      <c r="D30" s="13">
        <f>+'P1'!D30</f>
        <v>2.2999999999999998</v>
      </c>
      <c r="E30" s="13">
        <f t="shared" si="0"/>
        <v>2.5499999999999998</v>
      </c>
      <c r="F30" s="33" t="str">
        <f t="shared" si="1"/>
        <v>SUB</v>
      </c>
      <c r="G30" s="20" t="str">
        <f t="shared" si="2"/>
        <v>¯</v>
      </c>
      <c r="H30" s="13"/>
      <c r="M30" s="13">
        <f>+E30</f>
        <v>2.5499999999999998</v>
      </c>
    </row>
    <row r="31" spans="1:13" ht="18" x14ac:dyDescent="0.25">
      <c r="A31" s="64" t="s">
        <v>174</v>
      </c>
      <c r="B31" s="64" t="s">
        <v>175</v>
      </c>
      <c r="C31" s="13">
        <f>'P1'!C31</f>
        <v>7.8</v>
      </c>
      <c r="D31" s="13">
        <f>+'P1'!D31</f>
        <v>3.5</v>
      </c>
      <c r="E31" s="13">
        <f t="shared" si="0"/>
        <v>5.65</v>
      </c>
      <c r="F31" s="24" t="str">
        <f t="shared" si="1"/>
        <v>OK</v>
      </c>
      <c r="G31" s="20" t="str">
        <f t="shared" si="2"/>
        <v>¯</v>
      </c>
      <c r="H31" s="13"/>
      <c r="M31" s="13">
        <f t="shared" si="3"/>
        <v>5.65</v>
      </c>
    </row>
    <row r="32" spans="1:13" ht="18" x14ac:dyDescent="0.25">
      <c r="A32" s="64" t="s">
        <v>176</v>
      </c>
      <c r="B32" s="64" t="s">
        <v>177</v>
      </c>
      <c r="C32" s="13">
        <f>'P1'!C32</f>
        <v>7.9</v>
      </c>
      <c r="D32" s="13">
        <f>+'P1'!D32</f>
        <v>3.9</v>
      </c>
      <c r="E32" s="13">
        <f t="shared" si="0"/>
        <v>5.9</v>
      </c>
      <c r="F32" s="24" t="str">
        <f t="shared" si="1"/>
        <v>OK</v>
      </c>
      <c r="G32" s="20" t="str">
        <f t="shared" si="2"/>
        <v>¯</v>
      </c>
      <c r="H32" s="13"/>
      <c r="M32" s="13">
        <f t="shared" si="3"/>
        <v>5.9</v>
      </c>
    </row>
    <row r="33" spans="1:13" ht="18" x14ac:dyDescent="0.25">
      <c r="A33" s="64" t="s">
        <v>178</v>
      </c>
      <c r="B33" s="64" t="s">
        <v>179</v>
      </c>
      <c r="C33" s="77"/>
      <c r="D33" s="77"/>
      <c r="E33" s="77"/>
      <c r="F33" s="82"/>
      <c r="G33" s="21" t="str">
        <f t="shared" si="2"/>
        <v>­</v>
      </c>
      <c r="H33" s="13"/>
      <c r="I33" s="13"/>
      <c r="J33" s="28"/>
      <c r="L33" s="52"/>
      <c r="M33" s="13">
        <f t="shared" si="3"/>
        <v>0</v>
      </c>
    </row>
    <row r="34" spans="1:13" ht="18" x14ac:dyDescent="0.25">
      <c r="A34" s="64" t="s">
        <v>180</v>
      </c>
      <c r="B34" s="64" t="s">
        <v>181</v>
      </c>
      <c r="C34" s="13">
        <f>'P1'!C34</f>
        <v>6.1</v>
      </c>
      <c r="D34" s="13">
        <f>+'P1'!D34</f>
        <v>5.8</v>
      </c>
      <c r="E34" s="13">
        <f t="shared" si="0"/>
        <v>5.9499999999999993</v>
      </c>
      <c r="F34" s="24" t="str">
        <f t="shared" si="1"/>
        <v>OK</v>
      </c>
      <c r="G34" s="20" t="str">
        <f t="shared" si="2"/>
        <v>¯</v>
      </c>
      <c r="H34" s="13"/>
      <c r="M34" s="13">
        <f t="shared" si="3"/>
        <v>5.9499999999999993</v>
      </c>
    </row>
    <row r="35" spans="1:13" ht="18" x14ac:dyDescent="0.25">
      <c r="A35" s="64" t="s">
        <v>182</v>
      </c>
      <c r="B35" s="64" t="s">
        <v>183</v>
      </c>
      <c r="C35" s="13">
        <f>'P1'!C35</f>
        <v>8</v>
      </c>
      <c r="D35" s="13">
        <f>+'P1'!D35</f>
        <v>5.0999999999999996</v>
      </c>
      <c r="E35" s="13">
        <f t="shared" si="0"/>
        <v>6.55</v>
      </c>
      <c r="F35" s="24" t="str">
        <f t="shared" si="1"/>
        <v>OK</v>
      </c>
      <c r="G35" s="20" t="str">
        <f t="shared" si="2"/>
        <v>¯</v>
      </c>
      <c r="H35" s="13">
        <v>5.3</v>
      </c>
      <c r="I35" s="13">
        <f>+AVERAGE(H35,C35)</f>
        <v>6.65</v>
      </c>
      <c r="J35" s="28"/>
      <c r="L35" s="52"/>
      <c r="M35" s="13">
        <f>+I35</f>
        <v>6.65</v>
      </c>
    </row>
    <row r="36" spans="1:13" ht="18" x14ac:dyDescent="0.25">
      <c r="A36" s="64" t="s">
        <v>184</v>
      </c>
      <c r="B36" s="64" t="s">
        <v>185</v>
      </c>
      <c r="C36" s="13">
        <f>'P1'!C36</f>
        <v>10</v>
      </c>
      <c r="D36" s="13">
        <f>+'P1'!D36</f>
        <v>8.8000000000000007</v>
      </c>
      <c r="E36" s="13">
        <f t="shared" si="0"/>
        <v>9.4</v>
      </c>
      <c r="F36" s="24" t="str">
        <f t="shared" si="1"/>
        <v>OK</v>
      </c>
      <c r="G36" s="20" t="str">
        <f t="shared" si="2"/>
        <v>¯</v>
      </c>
      <c r="H36" s="13"/>
      <c r="M36" s="13">
        <f t="shared" si="3"/>
        <v>9.4</v>
      </c>
    </row>
    <row r="37" spans="1:13" ht="18" x14ac:dyDescent="0.25">
      <c r="A37" s="64" t="s">
        <v>186</v>
      </c>
      <c r="B37" s="64" t="s">
        <v>187</v>
      </c>
      <c r="C37" s="13">
        <f>'P1'!C37</f>
        <v>4.7</v>
      </c>
      <c r="D37" s="13">
        <f>+'P1'!D37</f>
        <v>2.7</v>
      </c>
      <c r="E37" s="13">
        <f t="shared" si="0"/>
        <v>3.7</v>
      </c>
      <c r="F37" s="30" t="str">
        <f t="shared" si="1"/>
        <v>SUB</v>
      </c>
      <c r="G37" s="20" t="str">
        <f t="shared" si="2"/>
        <v>¯</v>
      </c>
      <c r="H37" s="13">
        <v>7.1</v>
      </c>
      <c r="I37" s="13">
        <f>+AVERAGE(H37,C37)</f>
        <v>5.9</v>
      </c>
      <c r="J37" s="28"/>
      <c r="L37" s="52"/>
      <c r="M37" s="13">
        <f>+I37</f>
        <v>5.9</v>
      </c>
    </row>
    <row r="38" spans="1:13" ht="18" x14ac:dyDescent="0.25">
      <c r="A38" s="64" t="s">
        <v>188</v>
      </c>
      <c r="B38" s="64" t="s">
        <v>189</v>
      </c>
      <c r="C38" s="13">
        <f>'P1'!C38</f>
        <v>6.7</v>
      </c>
      <c r="D38" s="13">
        <f>+'P1'!D38</f>
        <v>4</v>
      </c>
      <c r="E38" s="13">
        <f t="shared" si="0"/>
        <v>5.35</v>
      </c>
      <c r="F38" s="24" t="str">
        <f t="shared" si="1"/>
        <v>OK</v>
      </c>
      <c r="G38" s="20" t="str">
        <f t="shared" si="2"/>
        <v>¯</v>
      </c>
      <c r="H38" s="88">
        <v>6.1</v>
      </c>
      <c r="I38" s="13">
        <f>+AVERAGE(H38,C38)</f>
        <v>6.4</v>
      </c>
      <c r="M38" s="13">
        <f>+I38</f>
        <v>6.4</v>
      </c>
    </row>
    <row r="39" spans="1:13" ht="18" x14ac:dyDescent="0.25">
      <c r="A39" s="64" t="s">
        <v>190</v>
      </c>
      <c r="B39" s="64" t="s">
        <v>191</v>
      </c>
      <c r="C39" s="13">
        <f>'P1'!C39</f>
        <v>8.5</v>
      </c>
      <c r="D39" s="13">
        <f>+'P1'!D39</f>
        <v>4</v>
      </c>
      <c r="E39" s="13">
        <f t="shared" si="0"/>
        <v>6.25</v>
      </c>
      <c r="F39" s="24" t="str">
        <f t="shared" si="1"/>
        <v>OK</v>
      </c>
      <c r="G39" s="20" t="str">
        <f t="shared" si="2"/>
        <v>¯</v>
      </c>
      <c r="H39" s="13">
        <v>5.8</v>
      </c>
      <c r="I39" s="13">
        <f>+AVERAGE(H39,C39)</f>
        <v>7.15</v>
      </c>
      <c r="M39" s="13">
        <f>+I39</f>
        <v>7.15</v>
      </c>
    </row>
    <row r="40" spans="1:13" ht="18" x14ac:dyDescent="0.25">
      <c r="A40" s="64" t="s">
        <v>192</v>
      </c>
      <c r="B40" s="64" t="s">
        <v>193</v>
      </c>
      <c r="C40" s="13">
        <f>'P1'!C40</f>
        <v>0</v>
      </c>
      <c r="D40" s="13">
        <f>+'P1'!D40</f>
        <v>4.2</v>
      </c>
      <c r="E40" s="13">
        <f t="shared" si="0"/>
        <v>2.1</v>
      </c>
      <c r="F40" s="33" t="str">
        <f t="shared" si="1"/>
        <v>SUB</v>
      </c>
      <c r="G40" s="21" t="str">
        <f t="shared" si="2"/>
        <v>­</v>
      </c>
      <c r="H40" s="13">
        <v>4.5</v>
      </c>
      <c r="I40" s="13">
        <f>+AVERAGE(H40,D40)</f>
        <v>4.3499999999999996</v>
      </c>
      <c r="M40" s="13">
        <f>+I40</f>
        <v>4.3499999999999996</v>
      </c>
    </row>
    <row r="41" spans="1:13" ht="18" x14ac:dyDescent="0.25">
      <c r="A41" s="64" t="s">
        <v>194</v>
      </c>
      <c r="B41" s="64" t="s">
        <v>195</v>
      </c>
      <c r="C41" s="13">
        <f>'P1'!C41</f>
        <v>7.2</v>
      </c>
      <c r="D41" s="13">
        <f>+'P1'!D41</f>
        <v>3.4</v>
      </c>
      <c r="E41" s="13">
        <f t="shared" si="0"/>
        <v>5.3</v>
      </c>
      <c r="F41" s="24" t="str">
        <f t="shared" si="1"/>
        <v>OK</v>
      </c>
      <c r="G41" s="20" t="str">
        <f t="shared" si="2"/>
        <v>¯</v>
      </c>
      <c r="H41" s="13"/>
      <c r="I41" s="13"/>
      <c r="J41" s="24"/>
      <c r="M41" s="13">
        <f t="shared" si="3"/>
        <v>5.3</v>
      </c>
    </row>
    <row r="42" spans="1:13" ht="18" x14ac:dyDescent="0.25">
      <c r="A42" s="64" t="s">
        <v>196</v>
      </c>
      <c r="B42" s="64" t="s">
        <v>197</v>
      </c>
      <c r="C42" s="13">
        <f>'P1'!C42</f>
        <v>9.3000000000000007</v>
      </c>
      <c r="D42" s="13">
        <f>+'P1'!D42</f>
        <v>4.7</v>
      </c>
      <c r="E42" s="13">
        <f t="shared" si="0"/>
        <v>7</v>
      </c>
      <c r="F42" s="24" t="str">
        <f t="shared" si="1"/>
        <v>OK</v>
      </c>
      <c r="G42" s="20" t="str">
        <f t="shared" si="2"/>
        <v>¯</v>
      </c>
      <c r="H42" s="13"/>
      <c r="M42" s="13">
        <f t="shared" si="3"/>
        <v>7</v>
      </c>
    </row>
    <row r="43" spans="1:13" ht="18" x14ac:dyDescent="0.25">
      <c r="A43" s="64" t="s">
        <v>198</v>
      </c>
      <c r="B43" s="64" t="s">
        <v>199</v>
      </c>
      <c r="C43" s="13">
        <f>'P1'!C43</f>
        <v>8.6999999999999993</v>
      </c>
      <c r="D43" s="13">
        <f>+'P1'!D43</f>
        <v>4.0999999999999996</v>
      </c>
      <c r="E43" s="13">
        <f t="shared" si="0"/>
        <v>6.3999999999999995</v>
      </c>
      <c r="F43" s="24" t="str">
        <f t="shared" si="1"/>
        <v>OK</v>
      </c>
      <c r="G43" s="20" t="str">
        <f t="shared" si="2"/>
        <v>¯</v>
      </c>
      <c r="H43" s="13"/>
      <c r="M43" s="13">
        <f t="shared" si="3"/>
        <v>6.3999999999999995</v>
      </c>
    </row>
    <row r="44" spans="1:13" ht="18" x14ac:dyDescent="0.25">
      <c r="A44" s="64" t="s">
        <v>200</v>
      </c>
      <c r="B44" s="64" t="s">
        <v>201</v>
      </c>
      <c r="C44" s="13">
        <f>'P1'!C44</f>
        <v>6.4</v>
      </c>
      <c r="D44" s="13">
        <f>+'P1'!D44</f>
        <v>2.2999999999999998</v>
      </c>
      <c r="E44" s="13">
        <f t="shared" si="0"/>
        <v>4.3499999999999996</v>
      </c>
      <c r="F44" s="33" t="str">
        <f t="shared" si="1"/>
        <v>SUB</v>
      </c>
      <c r="G44" s="20" t="str">
        <f t="shared" si="2"/>
        <v>¯</v>
      </c>
      <c r="H44" s="13">
        <v>6</v>
      </c>
      <c r="I44" s="13">
        <f>+AVERAGE(H44,C44)</f>
        <v>6.2</v>
      </c>
      <c r="M44" s="13">
        <f>+I44</f>
        <v>6.2</v>
      </c>
    </row>
    <row r="45" spans="1:13" ht="15.75" customHeight="1" x14ac:dyDescent="0.25">
      <c r="A45" s="64" t="s">
        <v>202</v>
      </c>
      <c r="B45" s="64" t="s">
        <v>203</v>
      </c>
      <c r="C45" s="13">
        <f>'P1'!C45</f>
        <v>10</v>
      </c>
      <c r="D45" s="13">
        <f>+'P1'!D45</f>
        <v>8.6999999999999993</v>
      </c>
      <c r="E45" s="13">
        <f t="shared" si="0"/>
        <v>9.35</v>
      </c>
      <c r="F45" s="24" t="str">
        <f t="shared" si="1"/>
        <v>OK</v>
      </c>
      <c r="G45" s="20" t="str">
        <f t="shared" si="2"/>
        <v>¯</v>
      </c>
      <c r="H45" s="13"/>
      <c r="I45" s="13"/>
      <c r="M45" s="13">
        <f t="shared" si="3"/>
        <v>9.35</v>
      </c>
    </row>
    <row r="46" spans="1:13" ht="18" x14ac:dyDescent="0.25">
      <c r="A46" s="64" t="s">
        <v>204</v>
      </c>
      <c r="B46" s="64" t="s">
        <v>205</v>
      </c>
      <c r="C46" s="13">
        <f>'P1'!C46</f>
        <v>5.8</v>
      </c>
      <c r="D46" s="13">
        <f>+'P1'!D46</f>
        <v>2.7</v>
      </c>
      <c r="E46" s="13">
        <f t="shared" si="0"/>
        <v>4.25</v>
      </c>
      <c r="F46" s="33" t="str">
        <f t="shared" si="1"/>
        <v>SUB</v>
      </c>
      <c r="G46" s="20" t="str">
        <f t="shared" si="2"/>
        <v>¯</v>
      </c>
      <c r="H46" s="13">
        <v>5.5</v>
      </c>
      <c r="I46" s="13">
        <f t="shared" ref="I45:I51" si="4">+AVERAGE(H46,C46)</f>
        <v>5.65</v>
      </c>
      <c r="M46" s="13">
        <f>+I46</f>
        <v>5.65</v>
      </c>
    </row>
    <row r="47" spans="1:13" ht="18" x14ac:dyDescent="0.25">
      <c r="A47" s="64" t="s">
        <v>206</v>
      </c>
      <c r="B47" s="64" t="s">
        <v>207</v>
      </c>
      <c r="C47" s="13">
        <f>'P1'!C47</f>
        <v>7.4</v>
      </c>
      <c r="D47" s="13">
        <f>+'P1'!D47</f>
        <v>1.5</v>
      </c>
      <c r="E47" s="13">
        <f t="shared" si="0"/>
        <v>4.45</v>
      </c>
      <c r="F47" s="33" t="str">
        <f t="shared" si="1"/>
        <v>SUB</v>
      </c>
      <c r="G47" s="20" t="str">
        <f t="shared" si="2"/>
        <v>¯</v>
      </c>
      <c r="H47" s="13">
        <v>7</v>
      </c>
      <c r="I47" s="13">
        <f t="shared" si="4"/>
        <v>7.2</v>
      </c>
      <c r="M47" s="13">
        <f>+I47</f>
        <v>7.2</v>
      </c>
    </row>
    <row r="48" spans="1:13" ht="18" x14ac:dyDescent="0.25">
      <c r="A48" s="64" t="s">
        <v>208</v>
      </c>
      <c r="B48" s="64" t="s">
        <v>209</v>
      </c>
      <c r="C48" s="13">
        <f>'P1'!C48</f>
        <v>7.5</v>
      </c>
      <c r="D48" s="13">
        <f>+'P1'!D48</f>
        <v>9.5</v>
      </c>
      <c r="E48" s="13">
        <f t="shared" si="0"/>
        <v>8.5</v>
      </c>
      <c r="F48" s="24" t="str">
        <f t="shared" si="1"/>
        <v>OK</v>
      </c>
      <c r="G48" s="21" t="str">
        <f t="shared" si="2"/>
        <v>­</v>
      </c>
      <c r="H48" s="13"/>
      <c r="M48" s="13">
        <f t="shared" si="3"/>
        <v>8.5</v>
      </c>
    </row>
    <row r="49" spans="1:13" ht="18" x14ac:dyDescent="0.25">
      <c r="A49" s="64" t="s">
        <v>210</v>
      </c>
      <c r="B49" s="64" t="s">
        <v>211</v>
      </c>
      <c r="C49" s="13">
        <f>'P1'!C49</f>
        <v>3.5</v>
      </c>
      <c r="D49" s="13">
        <f>+'P1'!D49</f>
        <v>4.4000000000000004</v>
      </c>
      <c r="E49" s="13">
        <f t="shared" si="0"/>
        <v>3.95</v>
      </c>
      <c r="F49" s="33" t="str">
        <f t="shared" si="1"/>
        <v>SUB</v>
      </c>
      <c r="G49" s="21" t="str">
        <f t="shared" si="2"/>
        <v>­</v>
      </c>
      <c r="H49" s="13">
        <v>7</v>
      </c>
      <c r="I49" s="13">
        <f t="shared" si="4"/>
        <v>5.25</v>
      </c>
      <c r="J49" s="24"/>
      <c r="M49" s="13">
        <f>+I49</f>
        <v>5.25</v>
      </c>
    </row>
    <row r="50" spans="1:13" ht="18" x14ac:dyDescent="0.25">
      <c r="A50" s="64" t="s">
        <v>212</v>
      </c>
      <c r="B50" s="64" t="s">
        <v>213</v>
      </c>
      <c r="C50" s="13">
        <f>'P1'!C50</f>
        <v>6.3</v>
      </c>
      <c r="D50" s="13">
        <f>+'P1'!D50</f>
        <v>8.3000000000000007</v>
      </c>
      <c r="E50" s="13">
        <f t="shared" si="0"/>
        <v>7.3000000000000007</v>
      </c>
      <c r="F50" s="24" t="str">
        <f t="shared" si="1"/>
        <v>OK</v>
      </c>
      <c r="G50" s="21" t="str">
        <f t="shared" si="2"/>
        <v>­</v>
      </c>
      <c r="H50" s="13"/>
      <c r="M50" s="13">
        <f t="shared" si="3"/>
        <v>7.3000000000000007</v>
      </c>
    </row>
    <row r="51" spans="1:13" ht="18" x14ac:dyDescent="0.25">
      <c r="A51" s="64" t="s">
        <v>214</v>
      </c>
      <c r="B51" s="64" t="s">
        <v>215</v>
      </c>
      <c r="C51" s="13">
        <f>'P1'!C51</f>
        <v>6.5</v>
      </c>
      <c r="D51" s="13">
        <f>+'P1'!D51</f>
        <v>4.5</v>
      </c>
      <c r="E51" s="13">
        <f t="shared" si="0"/>
        <v>5.5</v>
      </c>
      <c r="F51" s="24" t="str">
        <f t="shared" si="1"/>
        <v>OK</v>
      </c>
      <c r="G51" s="20" t="str">
        <f t="shared" si="2"/>
        <v>¯</v>
      </c>
      <c r="H51" s="13">
        <v>3</v>
      </c>
      <c r="I51" s="13">
        <f t="shared" si="4"/>
        <v>4.75</v>
      </c>
      <c r="J51" s="24"/>
      <c r="M51" s="13">
        <f t="shared" si="3"/>
        <v>5.5</v>
      </c>
    </row>
    <row r="52" spans="1:13" ht="18" x14ac:dyDescent="0.25">
      <c r="A52" s="64" t="s">
        <v>216</v>
      </c>
      <c r="B52" s="64" t="s">
        <v>217</v>
      </c>
      <c r="C52" s="13">
        <f>'P1'!C52</f>
        <v>9.1</v>
      </c>
      <c r="D52" s="13">
        <f>+'P1'!D52</f>
        <v>5</v>
      </c>
      <c r="E52" s="13">
        <f t="shared" si="0"/>
        <v>7.05</v>
      </c>
      <c r="F52" s="24" t="str">
        <f t="shared" si="1"/>
        <v>OK</v>
      </c>
      <c r="G52" s="20" t="str">
        <f t="shared" si="2"/>
        <v>¯</v>
      </c>
      <c r="H52" s="13"/>
      <c r="M52" s="13">
        <f t="shared" si="3"/>
        <v>7.05</v>
      </c>
    </row>
    <row r="53" spans="1:13" ht="18" x14ac:dyDescent="0.25">
      <c r="A53" s="64" t="s">
        <v>218</v>
      </c>
      <c r="B53" s="64" t="s">
        <v>219</v>
      </c>
      <c r="C53" s="13">
        <f>'P1'!C53</f>
        <v>9.3000000000000007</v>
      </c>
      <c r="D53" s="13">
        <f>+'P1'!D53</f>
        <v>5.5</v>
      </c>
      <c r="E53" s="13">
        <f t="shared" si="0"/>
        <v>7.4</v>
      </c>
      <c r="F53" s="24" t="str">
        <f t="shared" si="1"/>
        <v>OK</v>
      </c>
      <c r="G53" s="20" t="str">
        <f t="shared" si="2"/>
        <v>¯</v>
      </c>
      <c r="H53" s="13"/>
      <c r="M53" s="13">
        <f t="shared" si="3"/>
        <v>7.4</v>
      </c>
    </row>
    <row r="54" spans="1:13" ht="18" x14ac:dyDescent="0.25">
      <c r="A54" s="64" t="s">
        <v>220</v>
      </c>
      <c r="B54" s="64" t="s">
        <v>221</v>
      </c>
      <c r="C54" s="13">
        <f>'P1'!C54</f>
        <v>6.2</v>
      </c>
      <c r="D54" s="13">
        <f>+'P1'!D54</f>
        <v>6.4</v>
      </c>
      <c r="E54" s="13">
        <f t="shared" si="0"/>
        <v>6.3000000000000007</v>
      </c>
      <c r="F54" s="24" t="str">
        <f t="shared" si="1"/>
        <v>OK</v>
      </c>
      <c r="G54" s="21" t="str">
        <f t="shared" si="2"/>
        <v>­</v>
      </c>
      <c r="H54" s="13"/>
      <c r="M54" s="13">
        <f t="shared" si="3"/>
        <v>6.3000000000000007</v>
      </c>
    </row>
    <row r="55" spans="1:13" ht="18" x14ac:dyDescent="0.25">
      <c r="A55" s="64" t="s">
        <v>222</v>
      </c>
      <c r="B55" s="64" t="s">
        <v>223</v>
      </c>
      <c r="C55" s="13">
        <f>'P1'!C55</f>
        <v>4.8</v>
      </c>
      <c r="D55" s="13">
        <f>+'P1'!D55</f>
        <v>7.4</v>
      </c>
      <c r="E55" s="13">
        <f t="shared" si="0"/>
        <v>6.1</v>
      </c>
      <c r="F55" s="24" t="str">
        <f t="shared" si="1"/>
        <v>OK</v>
      </c>
      <c r="G55" s="21" t="str">
        <f t="shared" si="2"/>
        <v>­</v>
      </c>
      <c r="H55" s="13"/>
      <c r="M55" s="13">
        <f t="shared" si="3"/>
        <v>6.1</v>
      </c>
    </row>
    <row r="56" spans="1:13" ht="18" x14ac:dyDescent="0.25">
      <c r="A56" s="64" t="s">
        <v>224</v>
      </c>
      <c r="B56" s="64" t="s">
        <v>225</v>
      </c>
      <c r="C56" s="13">
        <f>'P1'!C56</f>
        <v>6</v>
      </c>
      <c r="D56" s="13">
        <f>+'P1'!D56</f>
        <v>7.5</v>
      </c>
      <c r="E56" s="13">
        <f t="shared" si="0"/>
        <v>6.75</v>
      </c>
      <c r="F56" s="24" t="str">
        <f t="shared" si="1"/>
        <v>OK</v>
      </c>
      <c r="G56" s="21" t="str">
        <f t="shared" si="2"/>
        <v>­</v>
      </c>
      <c r="H56" s="63"/>
      <c r="I56" s="13"/>
      <c r="J56" s="28"/>
      <c r="L56" s="13"/>
      <c r="M56" s="13">
        <f t="shared" si="3"/>
        <v>6.75</v>
      </c>
    </row>
    <row r="57" spans="1:13" ht="18" x14ac:dyDescent="0.25">
      <c r="A57" s="64" t="s">
        <v>226</v>
      </c>
      <c r="B57" s="64" t="s">
        <v>227</v>
      </c>
      <c r="C57" s="13">
        <f>'P1'!C57</f>
        <v>9.5</v>
      </c>
      <c r="D57" s="13">
        <f>+'P1'!D57</f>
        <v>8.8000000000000007</v>
      </c>
      <c r="E57" s="13">
        <f t="shared" si="0"/>
        <v>9.15</v>
      </c>
      <c r="F57" s="24" t="str">
        <f t="shared" si="1"/>
        <v>OK</v>
      </c>
      <c r="G57" s="20" t="str">
        <f t="shared" si="2"/>
        <v>¯</v>
      </c>
      <c r="H57" s="13"/>
      <c r="M57" s="13">
        <f t="shared" si="3"/>
        <v>9.15</v>
      </c>
    </row>
    <row r="58" spans="1:13" ht="18" x14ac:dyDescent="0.25">
      <c r="A58" s="64" t="s">
        <v>228</v>
      </c>
      <c r="B58" s="64" t="s">
        <v>229</v>
      </c>
      <c r="C58" s="13">
        <f>'P1'!C58</f>
        <v>7.2</v>
      </c>
      <c r="D58" s="13">
        <f>+'P1'!D58</f>
        <v>4</v>
      </c>
      <c r="E58" s="13">
        <f t="shared" si="0"/>
        <v>5.6</v>
      </c>
      <c r="F58" s="24" t="str">
        <f t="shared" si="1"/>
        <v>OK</v>
      </c>
      <c r="G58" s="20" t="str">
        <f t="shared" si="2"/>
        <v>¯</v>
      </c>
      <c r="H58" s="13"/>
      <c r="M58" s="13">
        <f t="shared" si="3"/>
        <v>5.6</v>
      </c>
    </row>
    <row r="59" spans="1:13" ht="18" x14ac:dyDescent="0.25">
      <c r="A59" s="64" t="s">
        <v>230</v>
      </c>
      <c r="B59" s="64" t="s">
        <v>231</v>
      </c>
      <c r="C59" s="13">
        <f>'P1'!C59</f>
        <v>6.6</v>
      </c>
      <c r="D59" s="13">
        <f>+'P1'!D59</f>
        <v>5.2</v>
      </c>
      <c r="E59" s="13">
        <f t="shared" si="0"/>
        <v>5.9</v>
      </c>
      <c r="F59" s="24" t="str">
        <f t="shared" si="1"/>
        <v>OK</v>
      </c>
      <c r="G59" s="20" t="str">
        <f t="shared" si="2"/>
        <v>¯</v>
      </c>
      <c r="H59" s="13"/>
      <c r="M59" s="13">
        <f t="shared" si="3"/>
        <v>5.9</v>
      </c>
    </row>
    <row r="60" spans="1:13" ht="18" x14ac:dyDescent="0.25">
      <c r="A60" s="64" t="s">
        <v>232</v>
      </c>
      <c r="B60" s="64" t="s">
        <v>233</v>
      </c>
      <c r="C60" s="13">
        <f>'P1'!C60</f>
        <v>7.3</v>
      </c>
      <c r="D60" s="13">
        <f>+'P1'!D60</f>
        <v>8.1</v>
      </c>
      <c r="E60" s="13">
        <f t="shared" si="0"/>
        <v>7.6999999999999993</v>
      </c>
      <c r="F60" s="24" t="str">
        <f t="shared" si="1"/>
        <v>OK</v>
      </c>
      <c r="G60" s="21" t="str">
        <f t="shared" si="2"/>
        <v>­</v>
      </c>
      <c r="H60" s="13"/>
      <c r="M60" s="13">
        <f t="shared" si="3"/>
        <v>7.6999999999999993</v>
      </c>
    </row>
    <row r="61" spans="1:13" ht="18" x14ac:dyDescent="0.25">
      <c r="A61" s="64" t="s">
        <v>234</v>
      </c>
      <c r="B61" s="64" t="s">
        <v>235</v>
      </c>
      <c r="C61" s="13">
        <f>'P1'!C61</f>
        <v>8.3000000000000007</v>
      </c>
      <c r="D61" s="13">
        <f>+'P1'!D61</f>
        <v>5</v>
      </c>
      <c r="E61" s="13">
        <f t="shared" si="0"/>
        <v>6.65</v>
      </c>
      <c r="F61" s="24" t="str">
        <f t="shared" si="1"/>
        <v>OK</v>
      </c>
      <c r="G61" s="20" t="str">
        <f t="shared" si="2"/>
        <v>¯</v>
      </c>
      <c r="H61" s="13"/>
      <c r="M61" s="13">
        <f t="shared" si="3"/>
        <v>6.65</v>
      </c>
    </row>
    <row r="62" spans="1:13" ht="18" x14ac:dyDescent="0.25">
      <c r="A62" s="64" t="s">
        <v>236</v>
      </c>
      <c r="B62" s="64" t="s">
        <v>237</v>
      </c>
      <c r="C62" s="13">
        <f>'P1'!C62</f>
        <v>8.8000000000000007</v>
      </c>
      <c r="D62" s="13">
        <f>+'P1'!D62</f>
        <v>4.4000000000000004</v>
      </c>
      <c r="E62" s="13">
        <f t="shared" si="0"/>
        <v>6.6000000000000005</v>
      </c>
      <c r="F62" s="24" t="str">
        <f t="shared" si="1"/>
        <v>OK</v>
      </c>
      <c r="G62" s="20" t="str">
        <f t="shared" si="2"/>
        <v>¯</v>
      </c>
      <c r="H62" s="13"/>
      <c r="M62" s="13">
        <f t="shared" si="3"/>
        <v>6.6000000000000005</v>
      </c>
    </row>
    <row r="63" spans="1:13" ht="18" x14ac:dyDescent="0.25">
      <c r="A63" s="64" t="s">
        <v>238</v>
      </c>
      <c r="B63" s="64" t="s">
        <v>239</v>
      </c>
      <c r="C63" s="13">
        <f>'P1'!C63</f>
        <v>8.8000000000000007</v>
      </c>
      <c r="D63" s="13">
        <f>+'P1'!D63</f>
        <v>5.8</v>
      </c>
      <c r="E63" s="13">
        <f t="shared" si="0"/>
        <v>7.3000000000000007</v>
      </c>
      <c r="F63" s="24" t="str">
        <f t="shared" si="1"/>
        <v>OK</v>
      </c>
      <c r="G63" s="20" t="str">
        <f t="shared" si="2"/>
        <v>¯</v>
      </c>
      <c r="H63" s="13"/>
      <c r="M63" s="13">
        <f t="shared" si="3"/>
        <v>7.3000000000000007</v>
      </c>
    </row>
    <row r="64" spans="1:13" ht="18" x14ac:dyDescent="0.25">
      <c r="A64" s="64" t="s">
        <v>240</v>
      </c>
      <c r="B64" s="64" t="s">
        <v>241</v>
      </c>
      <c r="C64" s="13">
        <f>'P1'!C64</f>
        <v>9.3000000000000007</v>
      </c>
      <c r="D64" s="13">
        <f>+'P1'!D64</f>
        <v>5.8</v>
      </c>
      <c r="E64" s="13">
        <f t="shared" si="0"/>
        <v>7.5500000000000007</v>
      </c>
      <c r="F64" s="24" t="str">
        <f t="shared" si="1"/>
        <v>OK</v>
      </c>
      <c r="G64" s="20" t="str">
        <f t="shared" si="2"/>
        <v>¯</v>
      </c>
      <c r="H64" s="13">
        <v>7.2</v>
      </c>
      <c r="I64" s="13">
        <f>+AVERAGE(H64,C64)</f>
        <v>8.25</v>
      </c>
      <c r="M64" s="13">
        <f>+I64</f>
        <v>8.25</v>
      </c>
    </row>
    <row r="65" spans="1:13" ht="18" x14ac:dyDescent="0.25">
      <c r="A65" s="64" t="s">
        <v>242</v>
      </c>
      <c r="B65" s="64" t="s">
        <v>243</v>
      </c>
      <c r="C65" s="13">
        <f>'P1'!C65</f>
        <v>10</v>
      </c>
      <c r="D65" s="13">
        <f>+'P1'!D65</f>
        <v>8.5</v>
      </c>
      <c r="E65" s="13">
        <f t="shared" si="0"/>
        <v>9.25</v>
      </c>
      <c r="F65" s="24" t="str">
        <f t="shared" si="1"/>
        <v>OK</v>
      </c>
      <c r="G65" s="20" t="str">
        <f t="shared" si="2"/>
        <v>¯</v>
      </c>
      <c r="H65" s="13"/>
      <c r="M65" s="13">
        <f t="shared" si="3"/>
        <v>9.25</v>
      </c>
    </row>
    <row r="66" spans="1:13" ht="18" x14ac:dyDescent="0.25">
      <c r="A66" s="64" t="s">
        <v>244</v>
      </c>
      <c r="B66" s="64" t="s">
        <v>245</v>
      </c>
      <c r="C66" s="13">
        <f>'P1'!C66</f>
        <v>9.3000000000000007</v>
      </c>
      <c r="D66" s="13">
        <f>+'P1'!D66</f>
        <v>7.4</v>
      </c>
      <c r="E66" s="13">
        <f t="shared" si="0"/>
        <v>8.3500000000000014</v>
      </c>
      <c r="F66" s="24" t="str">
        <f t="shared" si="1"/>
        <v>OK</v>
      </c>
      <c r="G66" s="20" t="str">
        <f t="shared" si="2"/>
        <v>¯</v>
      </c>
      <c r="H66" s="13"/>
      <c r="M66" s="13">
        <f t="shared" si="3"/>
        <v>8.3500000000000014</v>
      </c>
    </row>
    <row r="67" spans="1:13" ht="18" x14ac:dyDescent="0.25">
      <c r="A67" s="64" t="s">
        <v>246</v>
      </c>
      <c r="B67" s="64" t="s">
        <v>247</v>
      </c>
      <c r="C67" s="13">
        <f>'P1'!C67</f>
        <v>8.1</v>
      </c>
      <c r="D67" s="13">
        <f>+'P1'!D67</f>
        <v>4.3</v>
      </c>
      <c r="E67" s="13">
        <f t="shared" si="0"/>
        <v>6.1999999999999993</v>
      </c>
      <c r="F67" s="24" t="str">
        <f t="shared" si="1"/>
        <v>OK</v>
      </c>
      <c r="G67" s="20" t="str">
        <f t="shared" si="2"/>
        <v>¯</v>
      </c>
      <c r="H67" s="13"/>
      <c r="M67" s="13">
        <f t="shared" si="3"/>
        <v>6.1999999999999993</v>
      </c>
    </row>
    <row r="68" spans="1:13" ht="18" x14ac:dyDescent="0.25">
      <c r="A68" s="64" t="s">
        <v>248</v>
      </c>
      <c r="B68" s="64" t="s">
        <v>249</v>
      </c>
      <c r="C68" s="13">
        <f>'P1'!C68</f>
        <v>7</v>
      </c>
      <c r="D68" s="13">
        <f>+'P1'!D68</f>
        <v>5.6</v>
      </c>
      <c r="E68" s="13">
        <f t="shared" si="0"/>
        <v>6.3</v>
      </c>
      <c r="F68" s="24" t="str">
        <f t="shared" si="1"/>
        <v>OK</v>
      </c>
      <c r="G68" s="20" t="str">
        <f t="shared" si="2"/>
        <v>¯</v>
      </c>
      <c r="H68" s="13"/>
      <c r="M68" s="13">
        <f t="shared" si="3"/>
        <v>6.3</v>
      </c>
    </row>
    <row r="69" spans="1:13" ht="18" x14ac:dyDescent="0.25">
      <c r="A69" s="64" t="s">
        <v>250</v>
      </c>
      <c r="B69" s="64" t="s">
        <v>251</v>
      </c>
      <c r="C69" s="13">
        <f>'P1'!C69</f>
        <v>9.3000000000000007</v>
      </c>
      <c r="D69" s="13">
        <f>+'P1'!D69</f>
        <v>4.5</v>
      </c>
      <c r="E69" s="13">
        <f t="shared" ref="E69:E79" si="5">AVERAGE(C69:D69)</f>
        <v>6.9</v>
      </c>
      <c r="F69" s="24" t="str">
        <f t="shared" ref="F69:F79" si="6">IF(E69&gt;=5,$G$2,$H$2)</f>
        <v>OK</v>
      </c>
      <c r="G69" s="20" t="str">
        <f t="shared" ref="G69:G79" si="7">IF(C69&gt;D69,$I$2,$J$2)</f>
        <v>¯</v>
      </c>
      <c r="H69" s="13">
        <v>7.5</v>
      </c>
      <c r="I69" s="13">
        <f>+AVERAGE(H69,C69)</f>
        <v>8.4</v>
      </c>
      <c r="M69" s="13">
        <f>+I69</f>
        <v>8.4</v>
      </c>
    </row>
    <row r="70" spans="1:13" ht="18" x14ac:dyDescent="0.25">
      <c r="A70" s="64" t="s">
        <v>252</v>
      </c>
      <c r="B70" s="64" t="s">
        <v>253</v>
      </c>
      <c r="C70" s="13">
        <f>'P1'!C70</f>
        <v>6.8</v>
      </c>
      <c r="D70" s="13">
        <f>+'P1'!D70</f>
        <v>7</v>
      </c>
      <c r="E70" s="13">
        <f t="shared" si="5"/>
        <v>6.9</v>
      </c>
      <c r="F70" s="24" t="str">
        <f t="shared" si="6"/>
        <v>OK</v>
      </c>
      <c r="G70" s="21" t="str">
        <f t="shared" si="7"/>
        <v>­</v>
      </c>
      <c r="H70" s="13"/>
      <c r="M70" s="13">
        <f t="shared" ref="M69:M79" si="8">+E70</f>
        <v>6.9</v>
      </c>
    </row>
    <row r="71" spans="1:13" ht="18" x14ac:dyDescent="0.25">
      <c r="A71" s="64" t="s">
        <v>254</v>
      </c>
      <c r="B71" s="64" t="s">
        <v>255</v>
      </c>
      <c r="C71" s="13">
        <f>'P1'!C71</f>
        <v>6.1</v>
      </c>
      <c r="D71" s="13">
        <f>+'P1'!D71</f>
        <v>4.3</v>
      </c>
      <c r="E71" s="13">
        <f t="shared" si="5"/>
        <v>5.1999999999999993</v>
      </c>
      <c r="F71" s="24" t="str">
        <f t="shared" si="6"/>
        <v>OK</v>
      </c>
      <c r="G71" s="20" t="str">
        <f t="shared" si="7"/>
        <v>¯</v>
      </c>
      <c r="H71" s="13">
        <v>6.6</v>
      </c>
      <c r="I71" s="13">
        <f>+AVERAGE(H71,C71)</f>
        <v>6.35</v>
      </c>
      <c r="M71" s="13">
        <f>+I71</f>
        <v>6.35</v>
      </c>
    </row>
    <row r="72" spans="1:13" ht="18" x14ac:dyDescent="0.25">
      <c r="A72" s="64" t="s">
        <v>256</v>
      </c>
      <c r="B72" s="64" t="s">
        <v>257</v>
      </c>
      <c r="C72" s="13">
        <f>'P1'!C72</f>
        <v>6.3</v>
      </c>
      <c r="D72" s="13">
        <f>+'P1'!D72</f>
        <v>4</v>
      </c>
      <c r="E72" s="13">
        <f t="shared" si="5"/>
        <v>5.15</v>
      </c>
      <c r="F72" s="24" t="str">
        <f t="shared" si="6"/>
        <v>OK</v>
      </c>
      <c r="G72" s="20" t="str">
        <f t="shared" si="7"/>
        <v>¯</v>
      </c>
      <c r="H72" s="13"/>
      <c r="M72" s="13">
        <f t="shared" si="8"/>
        <v>5.15</v>
      </c>
    </row>
    <row r="73" spans="1:13" ht="18" x14ac:dyDescent="0.25">
      <c r="A73" s="64" t="s">
        <v>258</v>
      </c>
      <c r="B73" s="64" t="s">
        <v>259</v>
      </c>
      <c r="C73" s="13">
        <f>'P1'!C73</f>
        <v>10</v>
      </c>
      <c r="D73" s="13">
        <f>+'P1'!D73</f>
        <v>6.1</v>
      </c>
      <c r="E73" s="13">
        <f t="shared" si="5"/>
        <v>8.0500000000000007</v>
      </c>
      <c r="F73" s="24" t="str">
        <f t="shared" si="6"/>
        <v>OK</v>
      </c>
      <c r="G73" s="20" t="str">
        <f t="shared" si="7"/>
        <v>¯</v>
      </c>
      <c r="H73" s="13"/>
      <c r="I73" s="13"/>
      <c r="J73" s="28"/>
      <c r="L73" s="13"/>
      <c r="M73" s="13">
        <f t="shared" si="8"/>
        <v>8.0500000000000007</v>
      </c>
    </row>
    <row r="74" spans="1:13" ht="18" x14ac:dyDescent="0.25">
      <c r="A74" s="64" t="s">
        <v>260</v>
      </c>
      <c r="B74" s="64" t="s">
        <v>261</v>
      </c>
      <c r="C74" s="13">
        <f>'P1'!C74</f>
        <v>2.1</v>
      </c>
      <c r="D74" s="13">
        <f>+'P1'!D74</f>
        <v>6.5</v>
      </c>
      <c r="E74" s="13">
        <f t="shared" si="5"/>
        <v>4.3</v>
      </c>
      <c r="F74" s="30" t="str">
        <f t="shared" si="6"/>
        <v>SUB</v>
      </c>
      <c r="G74" s="21" t="str">
        <f t="shared" si="7"/>
        <v>­</v>
      </c>
      <c r="H74" s="12">
        <v>6.1</v>
      </c>
      <c r="I74" s="13">
        <f>+AVERAGE(H74,D74)</f>
        <v>6.3</v>
      </c>
      <c r="J74" s="24"/>
      <c r="M74" s="13">
        <f>+I74</f>
        <v>6.3</v>
      </c>
    </row>
    <row r="75" spans="1:13" ht="18" x14ac:dyDescent="0.25">
      <c r="A75" s="64" t="s">
        <v>262</v>
      </c>
      <c r="B75" s="64" t="s">
        <v>263</v>
      </c>
      <c r="C75" s="13">
        <f>'P1'!C75</f>
        <v>9.1</v>
      </c>
      <c r="D75" s="13">
        <f>+'P1'!D75</f>
        <v>4.5</v>
      </c>
      <c r="E75" s="13">
        <f t="shared" si="5"/>
        <v>6.8</v>
      </c>
      <c r="F75" s="24" t="str">
        <f t="shared" si="6"/>
        <v>OK</v>
      </c>
      <c r="G75" s="20" t="str">
        <f t="shared" si="7"/>
        <v>¯</v>
      </c>
      <c r="H75" s="13">
        <v>9.8000000000000007</v>
      </c>
      <c r="I75" s="13">
        <f>+AVERAGE(H75,C75)</f>
        <v>9.4499999999999993</v>
      </c>
      <c r="M75" s="13">
        <f>+I75</f>
        <v>9.4499999999999993</v>
      </c>
    </row>
    <row r="76" spans="1:13" ht="18" x14ac:dyDescent="0.25">
      <c r="A76" s="64" t="s">
        <v>264</v>
      </c>
      <c r="B76" s="64" t="s">
        <v>265</v>
      </c>
      <c r="C76" s="13">
        <f>'P1'!C76</f>
        <v>5.8</v>
      </c>
      <c r="D76" s="13">
        <f>+'P1'!D76</f>
        <v>7.8</v>
      </c>
      <c r="E76" s="13">
        <f t="shared" si="5"/>
        <v>6.8</v>
      </c>
      <c r="F76" s="24" t="str">
        <f t="shared" si="6"/>
        <v>OK</v>
      </c>
      <c r="G76" s="21" t="str">
        <f t="shared" si="7"/>
        <v>­</v>
      </c>
      <c r="H76" s="13"/>
      <c r="I76" s="13"/>
      <c r="J76" s="24"/>
      <c r="M76" s="13">
        <f t="shared" si="8"/>
        <v>6.8</v>
      </c>
    </row>
    <row r="77" spans="1:13" ht="18" x14ac:dyDescent="0.25">
      <c r="A77" s="64" t="s">
        <v>266</v>
      </c>
      <c r="B77" s="64" t="s">
        <v>267</v>
      </c>
      <c r="C77" s="13">
        <f>'P1'!C77</f>
        <v>5.5</v>
      </c>
      <c r="D77" s="13">
        <f>+'P1'!D77</f>
        <v>1.2</v>
      </c>
      <c r="E77" s="13">
        <f>AVERAGE(C77:D77)</f>
        <v>3.35</v>
      </c>
      <c r="F77" s="33" t="str">
        <f t="shared" si="6"/>
        <v>SUB</v>
      </c>
      <c r="G77" s="20" t="str">
        <f t="shared" si="7"/>
        <v>¯</v>
      </c>
      <c r="H77" s="13">
        <v>5.2</v>
      </c>
      <c r="I77" s="13">
        <f>+AVERAGE(H77,C77)</f>
        <v>5.35</v>
      </c>
      <c r="M77" s="13">
        <f>+I77</f>
        <v>5.35</v>
      </c>
    </row>
    <row r="78" spans="1:13" ht="18" x14ac:dyDescent="0.25">
      <c r="A78" s="64" t="s">
        <v>268</v>
      </c>
      <c r="B78" s="64" t="s">
        <v>269</v>
      </c>
      <c r="C78" s="13">
        <f>'P1'!C78</f>
        <v>4.7</v>
      </c>
      <c r="D78" s="13">
        <f>+'P1'!D78</f>
        <v>4</v>
      </c>
      <c r="E78" s="13">
        <f t="shared" si="5"/>
        <v>4.3499999999999996</v>
      </c>
      <c r="F78" s="30" t="str">
        <f t="shared" si="6"/>
        <v>SUB</v>
      </c>
      <c r="G78" s="20" t="str">
        <f t="shared" si="7"/>
        <v>¯</v>
      </c>
      <c r="H78" s="13">
        <v>7.5</v>
      </c>
      <c r="I78" s="13">
        <f>+AVERAGE(H78,C78)</f>
        <v>6.1</v>
      </c>
      <c r="M78" s="13">
        <f>+I78</f>
        <v>6.1</v>
      </c>
    </row>
    <row r="79" spans="1:13" ht="18" x14ac:dyDescent="0.25">
      <c r="A79" s="64" t="s">
        <v>270</v>
      </c>
      <c r="B79" s="64" t="s">
        <v>271</v>
      </c>
      <c r="C79" s="13">
        <f>'P1'!C79</f>
        <v>9.5</v>
      </c>
      <c r="D79" s="13">
        <f>+'P1'!D79</f>
        <v>7.4</v>
      </c>
      <c r="E79" s="13">
        <f t="shared" si="5"/>
        <v>8.4499999999999993</v>
      </c>
      <c r="F79" s="24" t="str">
        <f t="shared" si="6"/>
        <v>OK</v>
      </c>
      <c r="G79" s="20" t="str">
        <f t="shared" si="7"/>
        <v>¯</v>
      </c>
      <c r="H79" s="13"/>
      <c r="I79" s="13"/>
      <c r="J79" s="24"/>
      <c r="M79" s="13">
        <f t="shared" si="8"/>
        <v>8.4499999999999993</v>
      </c>
    </row>
    <row r="80" spans="1:13" ht="18" x14ac:dyDescent="0.25">
      <c r="A80" s="2"/>
      <c r="B80" s="2"/>
      <c r="C80" s="13"/>
      <c r="D80" s="13"/>
      <c r="E80" s="13"/>
      <c r="F80" s="33"/>
      <c r="G80" s="21"/>
      <c r="H80" s="13"/>
      <c r="M80" s="13"/>
    </row>
    <row r="82" spans="2:12" ht="18" x14ac:dyDescent="0.25">
      <c r="E82" s="12">
        <f>F82/G84</f>
        <v>0.71052631578947367</v>
      </c>
      <c r="F82" s="24">
        <f>COUNTIF(F4:F80,G2)</f>
        <v>54</v>
      </c>
      <c r="G82" s="24">
        <f>COUNTIF(G4:G80,J2)</f>
        <v>17</v>
      </c>
      <c r="H82" s="25" t="str">
        <f>J2</f>
        <v>­</v>
      </c>
      <c r="I82" s="26">
        <f>G82/G84</f>
        <v>0.22368421052631579</v>
      </c>
      <c r="J82" s="24">
        <f>COUNTIF(J4:J80,G2)</f>
        <v>0</v>
      </c>
      <c r="K82" s="26" t="e">
        <f>+J82/J84</f>
        <v>#DIV/0!</v>
      </c>
      <c r="L82" s="26"/>
    </row>
    <row r="83" spans="2:12" ht="18" x14ac:dyDescent="0.25">
      <c r="F83" s="28">
        <f>COUNTIF(F4:F80,H2)</f>
        <v>19</v>
      </c>
      <c r="G83" s="28">
        <f>COUNTIF(G4:G80,I2)</f>
        <v>59</v>
      </c>
      <c r="H83" s="29" t="str">
        <f>I2</f>
        <v>¯</v>
      </c>
      <c r="I83" s="27">
        <f>G83/G84</f>
        <v>0.77631578947368418</v>
      </c>
      <c r="J83" s="28">
        <f>COUNTIF(J4:J80,K2)</f>
        <v>0</v>
      </c>
      <c r="K83" s="27" t="e">
        <f>+J83/J84</f>
        <v>#DIV/0!</v>
      </c>
      <c r="L83" s="27"/>
    </row>
    <row r="84" spans="2:12" x14ac:dyDescent="0.2">
      <c r="G84" s="22">
        <f>COUNTA(G4:G80)</f>
        <v>76</v>
      </c>
      <c r="J84" s="22">
        <f>COUNTA(J4:J80)</f>
        <v>0</v>
      </c>
    </row>
    <row r="88" spans="2:12" x14ac:dyDescent="0.2">
      <c r="B88" s="55" t="s">
        <v>118</v>
      </c>
      <c r="C88" s="54">
        <f>AVERAGE(C4:C79)</f>
        <v>7.0909722222222253</v>
      </c>
      <c r="D88" s="54">
        <f>AVERAGE(D4:D79)</f>
        <v>4.912328767123288</v>
      </c>
      <c r="E88" s="18"/>
      <c r="F88" s="18"/>
      <c r="H88" s="54">
        <f>+AVERAGE(H4:H80)</f>
        <v>5.9088235294117641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1"/>
  <sheetViews>
    <sheetView topLeftCell="B19" workbookViewId="0">
      <selection activeCell="H36" sqref="H36"/>
    </sheetView>
  </sheetViews>
  <sheetFormatPr defaultRowHeight="12.75" x14ac:dyDescent="0.2"/>
  <cols>
    <col min="4" max="4" width="36.42578125" bestFit="1" customWidth="1"/>
    <col min="14" max="14" width="8.42578125" customWidth="1"/>
  </cols>
  <sheetData>
    <row r="4" spans="1:23" x14ac:dyDescent="0.2">
      <c r="A4" s="1" t="s">
        <v>0</v>
      </c>
      <c r="B4" s="1" t="s">
        <v>1</v>
      </c>
      <c r="C4" s="1" t="s">
        <v>2</v>
      </c>
      <c r="D4" s="1" t="s">
        <v>3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94</v>
      </c>
      <c r="J4" s="18" t="s">
        <v>95</v>
      </c>
      <c r="K4" s="18" t="s">
        <v>96</v>
      </c>
      <c r="L4" s="18" t="s">
        <v>97</v>
      </c>
      <c r="M4" s="18" t="s">
        <v>98</v>
      </c>
      <c r="N4" s="18" t="s">
        <v>108</v>
      </c>
      <c r="O4" s="18" t="s">
        <v>99</v>
      </c>
    </row>
    <row r="5" spans="1:23" x14ac:dyDescent="0.2">
      <c r="A5" s="2" t="s">
        <v>5</v>
      </c>
      <c r="B5" s="2"/>
      <c r="C5" s="2"/>
      <c r="D5" s="2"/>
      <c r="E5" s="65"/>
      <c r="F5" s="65"/>
      <c r="G5" s="65"/>
      <c r="H5" s="65"/>
      <c r="I5" s="65"/>
      <c r="J5" s="65"/>
      <c r="K5" s="65"/>
      <c r="L5" s="58"/>
      <c r="M5" s="58"/>
      <c r="N5" s="58"/>
      <c r="O5" s="13"/>
      <c r="Q5" s="50"/>
      <c r="R5" s="50"/>
      <c r="S5" s="50"/>
    </row>
    <row r="6" spans="1:23" x14ac:dyDescent="0.2">
      <c r="A6" s="2" t="s">
        <v>8</v>
      </c>
      <c r="B6" s="2"/>
      <c r="C6" s="2"/>
      <c r="D6" s="2"/>
      <c r="E6" s="65"/>
      <c r="F6" s="65"/>
      <c r="G6" s="65"/>
      <c r="H6" s="65"/>
      <c r="I6" s="65"/>
      <c r="J6" s="65"/>
      <c r="K6" s="65"/>
      <c r="L6" s="58"/>
      <c r="M6" s="58"/>
      <c r="N6" s="58"/>
      <c r="O6" s="13"/>
      <c r="Q6" s="50"/>
      <c r="R6" s="50"/>
      <c r="S6" s="50"/>
    </row>
    <row r="7" spans="1:23" x14ac:dyDescent="0.2">
      <c r="A7" s="2" t="s">
        <v>9</v>
      </c>
      <c r="B7" s="2"/>
      <c r="C7" s="2"/>
      <c r="D7" s="2"/>
      <c r="E7" s="66"/>
      <c r="F7" s="66"/>
      <c r="G7" s="65"/>
      <c r="H7" s="65"/>
      <c r="I7" s="66"/>
      <c r="J7" s="66"/>
      <c r="K7" s="66"/>
      <c r="L7" s="58"/>
      <c r="M7" s="58"/>
      <c r="N7" s="58"/>
      <c r="O7" s="13"/>
      <c r="Q7" s="50"/>
      <c r="R7" s="50"/>
      <c r="S7" s="50"/>
    </row>
    <row r="8" spans="1:23" x14ac:dyDescent="0.2">
      <c r="A8" s="2" t="s">
        <v>10</v>
      </c>
      <c r="B8" s="64" t="s">
        <v>126</v>
      </c>
      <c r="C8" s="64" t="s">
        <v>127</v>
      </c>
      <c r="D8" s="2"/>
      <c r="E8" s="66">
        <v>6.7</v>
      </c>
      <c r="F8" s="66">
        <v>8.8000000000000007</v>
      </c>
      <c r="G8" s="65">
        <v>5.5</v>
      </c>
      <c r="H8" s="65">
        <v>8.6</v>
      </c>
      <c r="I8" s="66">
        <v>7.4</v>
      </c>
      <c r="J8" s="66"/>
      <c r="K8" s="66"/>
      <c r="L8" s="58"/>
      <c r="M8" s="58"/>
      <c r="N8" s="58"/>
      <c r="O8" s="37">
        <f t="shared" ref="O8:O69" si="0">AVERAGE(E8:N8)</f>
        <v>7.4</v>
      </c>
      <c r="Q8" s="50"/>
      <c r="R8" s="50"/>
      <c r="S8" s="50"/>
    </row>
    <row r="9" spans="1:23" x14ac:dyDescent="0.2">
      <c r="A9" s="2" t="s">
        <v>11</v>
      </c>
      <c r="B9" s="64" t="s">
        <v>128</v>
      </c>
      <c r="C9" s="64" t="s">
        <v>129</v>
      </c>
      <c r="D9" s="2"/>
      <c r="E9" s="66">
        <v>5.5</v>
      </c>
      <c r="F9" s="66">
        <v>6.8</v>
      </c>
      <c r="G9" s="65">
        <v>6.9</v>
      </c>
      <c r="H9" s="65">
        <v>7.6</v>
      </c>
      <c r="I9" s="66">
        <v>8.9</v>
      </c>
      <c r="J9" s="66"/>
      <c r="K9" s="66"/>
      <c r="L9" s="58"/>
      <c r="M9" s="58"/>
      <c r="N9" s="58"/>
      <c r="O9" s="37">
        <f t="shared" si="0"/>
        <v>7.1400000000000006</v>
      </c>
      <c r="Q9" s="50"/>
      <c r="R9" s="50"/>
      <c r="S9" s="50"/>
    </row>
    <row r="10" spans="1:23" x14ac:dyDescent="0.2">
      <c r="A10" s="2" t="s">
        <v>12</v>
      </c>
      <c r="B10" s="64" t="s">
        <v>130</v>
      </c>
      <c r="C10" s="64" t="s">
        <v>131</v>
      </c>
      <c r="D10" s="2"/>
      <c r="E10" s="66">
        <v>6.2</v>
      </c>
      <c r="F10" s="66">
        <v>7.4</v>
      </c>
      <c r="G10" s="65">
        <v>8.4</v>
      </c>
      <c r="H10" s="65">
        <v>8.1999999999999993</v>
      </c>
      <c r="I10" s="66">
        <v>8.4</v>
      </c>
      <c r="J10" s="66"/>
      <c r="K10" s="66"/>
      <c r="L10" s="58"/>
      <c r="M10" s="58"/>
      <c r="N10" s="58"/>
      <c r="O10" s="37">
        <f t="shared" si="0"/>
        <v>7.7200000000000006</v>
      </c>
      <c r="Q10" s="50"/>
      <c r="R10" s="50"/>
      <c r="S10" s="50"/>
      <c r="T10" s="35"/>
      <c r="U10" s="34"/>
      <c r="V10" s="34"/>
      <c r="W10" s="34"/>
    </row>
    <row r="11" spans="1:23" x14ac:dyDescent="0.2">
      <c r="A11" s="2" t="s">
        <v>13</v>
      </c>
      <c r="B11" s="64" t="s">
        <v>132</v>
      </c>
      <c r="C11" s="64" t="s">
        <v>133</v>
      </c>
      <c r="D11" s="2"/>
      <c r="E11" s="73">
        <v>6</v>
      </c>
      <c r="F11" s="73">
        <v>7.1</v>
      </c>
      <c r="G11" s="80"/>
      <c r="H11" s="73">
        <v>8.1999999999999993</v>
      </c>
      <c r="I11" s="73">
        <v>7.4</v>
      </c>
      <c r="J11" s="67"/>
      <c r="K11" s="67"/>
      <c r="L11" s="58"/>
      <c r="M11" s="58"/>
      <c r="N11" s="58"/>
      <c r="O11" s="37">
        <f t="shared" si="0"/>
        <v>7.1749999999999989</v>
      </c>
      <c r="Q11" s="50"/>
      <c r="R11" s="50"/>
      <c r="S11" s="50"/>
      <c r="T11" s="35"/>
      <c r="U11" s="34"/>
      <c r="V11" s="34"/>
      <c r="W11" s="34"/>
    </row>
    <row r="12" spans="1:23" x14ac:dyDescent="0.2">
      <c r="A12" s="2" t="s">
        <v>15</v>
      </c>
      <c r="B12" s="64" t="s">
        <v>134</v>
      </c>
      <c r="C12" s="64" t="s">
        <v>135</v>
      </c>
      <c r="D12" s="2"/>
      <c r="E12" s="73">
        <v>6</v>
      </c>
      <c r="F12" s="73">
        <v>7.1</v>
      </c>
      <c r="G12" s="80"/>
      <c r="H12" s="73">
        <v>8.1999999999999993</v>
      </c>
      <c r="I12" s="73">
        <v>7.4</v>
      </c>
      <c r="J12" s="67"/>
      <c r="K12" s="67"/>
      <c r="L12" s="58"/>
      <c r="M12" s="58"/>
      <c r="N12" s="58"/>
      <c r="O12" s="37">
        <f t="shared" si="0"/>
        <v>7.1749999999999989</v>
      </c>
      <c r="Q12" s="50"/>
      <c r="R12" s="50"/>
      <c r="S12" s="50"/>
      <c r="T12" s="35"/>
      <c r="U12" s="34"/>
      <c r="V12" s="34"/>
      <c r="W12" s="34"/>
    </row>
    <row r="13" spans="1:23" x14ac:dyDescent="0.2">
      <c r="A13" s="2" t="s">
        <v>16</v>
      </c>
      <c r="B13" s="64" t="s">
        <v>136</v>
      </c>
      <c r="C13" s="64" t="s">
        <v>137</v>
      </c>
      <c r="D13" s="2"/>
      <c r="E13" s="73">
        <v>5.8</v>
      </c>
      <c r="F13" s="73">
        <v>6.2</v>
      </c>
      <c r="G13" s="73">
        <v>4</v>
      </c>
      <c r="H13" s="73">
        <v>8.1</v>
      </c>
      <c r="I13" s="73">
        <v>6.5</v>
      </c>
      <c r="J13" s="67"/>
      <c r="K13" s="67"/>
      <c r="L13" s="58"/>
      <c r="M13" s="58"/>
      <c r="N13" s="58"/>
      <c r="O13" s="37">
        <f t="shared" si="0"/>
        <v>6.12</v>
      </c>
      <c r="Q13" s="50"/>
      <c r="R13" s="50"/>
      <c r="S13" s="50"/>
      <c r="T13" s="35"/>
      <c r="U13" s="34"/>
      <c r="V13" s="34"/>
      <c r="W13" s="34"/>
    </row>
    <row r="14" spans="1:23" x14ac:dyDescent="0.2">
      <c r="A14" s="2" t="s">
        <v>17</v>
      </c>
      <c r="B14" s="64" t="s">
        <v>138</v>
      </c>
      <c r="C14" s="64" t="s">
        <v>139</v>
      </c>
      <c r="D14" s="2"/>
      <c r="E14" s="65">
        <v>5.8</v>
      </c>
      <c r="F14" s="65">
        <v>7.4</v>
      </c>
      <c r="G14" s="80"/>
      <c r="H14" s="65">
        <v>6.3</v>
      </c>
      <c r="I14" s="65">
        <v>6.1</v>
      </c>
      <c r="J14" s="65"/>
      <c r="K14" s="65"/>
      <c r="L14" s="58"/>
      <c r="M14" s="58"/>
      <c r="N14" s="58"/>
      <c r="O14" s="37">
        <f t="shared" si="0"/>
        <v>6.4</v>
      </c>
      <c r="Q14" s="50"/>
      <c r="R14" s="50"/>
      <c r="S14" s="50"/>
    </row>
    <row r="15" spans="1:23" x14ac:dyDescent="0.2">
      <c r="A15" s="2" t="s">
        <v>18</v>
      </c>
      <c r="B15" s="64" t="s">
        <v>140</v>
      </c>
      <c r="C15" s="64" t="s">
        <v>141</v>
      </c>
      <c r="D15" s="2"/>
      <c r="E15" s="65">
        <v>5.8</v>
      </c>
      <c r="F15" s="65">
        <v>9.5</v>
      </c>
      <c r="G15" s="65">
        <v>6.6</v>
      </c>
      <c r="H15" s="65">
        <v>8.1</v>
      </c>
      <c r="I15" s="65">
        <v>6.5</v>
      </c>
      <c r="J15" s="65"/>
      <c r="K15" s="65"/>
      <c r="L15" s="58"/>
      <c r="M15" s="58"/>
      <c r="N15" s="58"/>
      <c r="O15" s="37">
        <f t="shared" si="0"/>
        <v>7.3</v>
      </c>
      <c r="Q15" s="50"/>
      <c r="R15" s="50"/>
      <c r="S15" s="50"/>
    </row>
    <row r="16" spans="1:23" x14ac:dyDescent="0.2">
      <c r="A16" s="2" t="s">
        <v>19</v>
      </c>
      <c r="B16" s="64" t="s">
        <v>142</v>
      </c>
      <c r="C16" s="64" t="s">
        <v>143</v>
      </c>
      <c r="D16" s="2"/>
      <c r="E16" s="65">
        <v>5.5</v>
      </c>
      <c r="F16" s="65">
        <v>6.8</v>
      </c>
      <c r="G16" s="65">
        <v>6.9</v>
      </c>
      <c r="H16" s="65">
        <v>7.6</v>
      </c>
      <c r="I16" s="65">
        <v>8.9</v>
      </c>
      <c r="J16" s="65"/>
      <c r="K16" s="65"/>
      <c r="L16" s="58"/>
      <c r="M16" s="58"/>
      <c r="N16" s="58"/>
      <c r="O16" s="37">
        <f t="shared" si="0"/>
        <v>7.1400000000000006</v>
      </c>
      <c r="Q16" s="50"/>
      <c r="R16" s="50"/>
      <c r="S16" s="50"/>
    </row>
    <row r="17" spans="1:19" x14ac:dyDescent="0.2">
      <c r="A17" s="2" t="s">
        <v>20</v>
      </c>
      <c r="B17" s="64" t="s">
        <v>144</v>
      </c>
      <c r="C17" s="64" t="s">
        <v>145</v>
      </c>
      <c r="D17" s="2"/>
      <c r="E17" s="65">
        <v>6</v>
      </c>
      <c r="F17" s="65">
        <v>7.2</v>
      </c>
      <c r="G17" s="65">
        <v>7</v>
      </c>
      <c r="H17" s="65">
        <v>8.5</v>
      </c>
      <c r="I17" s="65">
        <v>7.5</v>
      </c>
      <c r="J17" s="65"/>
      <c r="K17" s="65"/>
      <c r="L17" s="58"/>
      <c r="M17" s="58"/>
      <c r="N17" s="58"/>
      <c r="O17" s="37">
        <f t="shared" si="0"/>
        <v>7.24</v>
      </c>
      <c r="Q17" s="50"/>
      <c r="R17" s="50"/>
      <c r="S17" s="50"/>
    </row>
    <row r="18" spans="1:19" x14ac:dyDescent="0.2">
      <c r="A18" s="2" t="s">
        <v>21</v>
      </c>
      <c r="B18" s="64" t="s">
        <v>146</v>
      </c>
      <c r="C18" s="64" t="s">
        <v>147</v>
      </c>
      <c r="D18" s="2"/>
      <c r="E18" s="65">
        <v>7.5</v>
      </c>
      <c r="F18" s="65">
        <v>8</v>
      </c>
      <c r="G18" s="65">
        <v>7.3</v>
      </c>
      <c r="H18" s="73">
        <v>8.5</v>
      </c>
      <c r="I18" s="73">
        <v>8.1999999999999993</v>
      </c>
      <c r="J18" s="65"/>
      <c r="K18" s="65"/>
      <c r="L18" s="58"/>
      <c r="M18" s="58"/>
      <c r="N18" s="58"/>
      <c r="O18" s="37">
        <f>AVERAGE(E18:N18)</f>
        <v>7.9</v>
      </c>
      <c r="Q18" s="50"/>
      <c r="R18" s="50"/>
      <c r="S18" s="50"/>
    </row>
    <row r="19" spans="1:19" x14ac:dyDescent="0.2">
      <c r="A19" s="2" t="s">
        <v>22</v>
      </c>
      <c r="B19" s="64" t="s">
        <v>148</v>
      </c>
      <c r="C19" s="64" t="s">
        <v>149</v>
      </c>
      <c r="D19" s="2"/>
      <c r="E19" s="65">
        <v>6.5</v>
      </c>
      <c r="F19" s="65">
        <v>7.5</v>
      </c>
      <c r="G19" s="38"/>
      <c r="H19" s="73">
        <v>7.9</v>
      </c>
      <c r="I19" s="65">
        <v>9.3000000000000007</v>
      </c>
      <c r="J19" s="65"/>
      <c r="K19" s="65"/>
      <c r="L19" s="58"/>
      <c r="M19" s="58"/>
      <c r="N19" s="58"/>
      <c r="O19" s="37">
        <f t="shared" si="0"/>
        <v>7.8</v>
      </c>
      <c r="Q19" s="50"/>
      <c r="R19" s="50"/>
      <c r="S19" s="50"/>
    </row>
    <row r="20" spans="1:19" x14ac:dyDescent="0.2">
      <c r="A20" s="2" t="s">
        <v>23</v>
      </c>
      <c r="B20" s="64" t="s">
        <v>150</v>
      </c>
      <c r="C20" s="64" t="s">
        <v>151</v>
      </c>
      <c r="D20" s="2"/>
      <c r="E20" s="65">
        <v>7.9</v>
      </c>
      <c r="F20" s="73">
        <v>8</v>
      </c>
      <c r="G20" s="65">
        <v>8.3000000000000007</v>
      </c>
      <c r="H20" s="65">
        <v>9.5</v>
      </c>
      <c r="I20" s="65">
        <v>7.7</v>
      </c>
      <c r="J20" s="65"/>
      <c r="K20" s="65"/>
      <c r="L20" s="58"/>
      <c r="M20" s="58"/>
      <c r="N20" s="58"/>
      <c r="O20" s="37">
        <f>AVERAGE(E20:N20)</f>
        <v>8.2800000000000011</v>
      </c>
      <c r="Q20" s="50"/>
      <c r="R20" s="50"/>
      <c r="S20" s="50"/>
    </row>
    <row r="21" spans="1:19" x14ac:dyDescent="0.2">
      <c r="A21" s="2" t="s">
        <v>24</v>
      </c>
      <c r="B21" s="64" t="s">
        <v>152</v>
      </c>
      <c r="C21" s="64" t="s">
        <v>153</v>
      </c>
      <c r="D21" s="2"/>
      <c r="E21" s="65">
        <v>7.5</v>
      </c>
      <c r="F21" s="65">
        <v>8</v>
      </c>
      <c r="G21" s="65">
        <v>7.3</v>
      </c>
      <c r="H21" s="65">
        <v>8.5</v>
      </c>
      <c r="I21" s="65">
        <v>8.1</v>
      </c>
      <c r="J21" s="65"/>
      <c r="K21" s="65"/>
      <c r="L21" s="58"/>
      <c r="M21" s="58"/>
      <c r="N21" s="58"/>
      <c r="O21" s="37">
        <f t="shared" si="0"/>
        <v>7.88</v>
      </c>
      <c r="Q21" s="50"/>
      <c r="R21" s="50"/>
      <c r="S21" s="50"/>
    </row>
    <row r="22" spans="1:19" x14ac:dyDescent="0.2">
      <c r="A22" s="2" t="s">
        <v>25</v>
      </c>
      <c r="B22" s="64" t="s">
        <v>154</v>
      </c>
      <c r="C22" s="64" t="s">
        <v>155</v>
      </c>
      <c r="D22" s="2"/>
      <c r="E22" s="65">
        <v>5.5</v>
      </c>
      <c r="F22" s="65">
        <v>6.5</v>
      </c>
      <c r="G22" s="65">
        <v>7.3</v>
      </c>
      <c r="H22" s="65">
        <v>9</v>
      </c>
      <c r="I22" s="65">
        <v>8.9</v>
      </c>
      <c r="J22" s="65"/>
      <c r="K22" s="65"/>
      <c r="L22" s="58"/>
      <c r="M22" s="58"/>
      <c r="N22" s="58"/>
      <c r="O22" s="37">
        <f t="shared" si="0"/>
        <v>7.44</v>
      </c>
      <c r="Q22" s="50"/>
      <c r="R22" s="50"/>
      <c r="S22" s="50"/>
    </row>
    <row r="23" spans="1:19" x14ac:dyDescent="0.2">
      <c r="A23" s="2" t="s">
        <v>26</v>
      </c>
      <c r="B23" s="64" t="s">
        <v>156</v>
      </c>
      <c r="C23" s="64" t="s">
        <v>157</v>
      </c>
      <c r="D23" s="2"/>
      <c r="E23" s="73">
        <v>8</v>
      </c>
      <c r="F23" s="73">
        <v>6.3</v>
      </c>
      <c r="G23" s="73">
        <v>4.4000000000000004</v>
      </c>
      <c r="H23" s="65">
        <v>7.6</v>
      </c>
      <c r="I23" s="73">
        <v>6.8</v>
      </c>
      <c r="J23" s="67"/>
      <c r="K23" s="67"/>
      <c r="L23" s="58"/>
      <c r="M23" s="58"/>
      <c r="N23" s="58"/>
      <c r="O23" s="37">
        <f t="shared" si="0"/>
        <v>6.62</v>
      </c>
      <c r="Q23" s="50"/>
      <c r="R23" s="50"/>
      <c r="S23" s="50"/>
    </row>
    <row r="24" spans="1:19" x14ac:dyDescent="0.2">
      <c r="A24" s="2" t="s">
        <v>27</v>
      </c>
      <c r="B24" s="64" t="s">
        <v>158</v>
      </c>
      <c r="C24" s="64" t="s">
        <v>159</v>
      </c>
      <c r="D24" s="2"/>
      <c r="E24" s="65">
        <v>5</v>
      </c>
      <c r="F24" s="65">
        <v>5.6</v>
      </c>
      <c r="G24" s="65">
        <v>3.6</v>
      </c>
      <c r="H24" s="73">
        <v>5.4</v>
      </c>
      <c r="I24" s="65">
        <v>7.1</v>
      </c>
      <c r="J24" s="65"/>
      <c r="K24" s="65"/>
      <c r="L24" s="58"/>
      <c r="M24" s="58"/>
      <c r="N24" s="58"/>
      <c r="O24" s="37">
        <f t="shared" si="0"/>
        <v>5.3400000000000007</v>
      </c>
      <c r="Q24" s="50"/>
      <c r="R24" s="50"/>
      <c r="S24" s="50"/>
    </row>
    <row r="25" spans="1:19" x14ac:dyDescent="0.2">
      <c r="A25" s="2" t="s">
        <v>28</v>
      </c>
      <c r="B25" s="64" t="s">
        <v>160</v>
      </c>
      <c r="C25" s="64" t="s">
        <v>161</v>
      </c>
      <c r="D25" s="2"/>
      <c r="E25" s="65"/>
      <c r="F25" s="65">
        <v>7.1</v>
      </c>
      <c r="G25" s="65">
        <v>7.7</v>
      </c>
      <c r="H25" s="65">
        <v>7.2</v>
      </c>
      <c r="I25" s="65">
        <v>8.1999999999999993</v>
      </c>
      <c r="J25" s="65"/>
      <c r="K25" s="65"/>
      <c r="L25" s="58"/>
      <c r="M25" s="58"/>
      <c r="N25" s="58"/>
      <c r="O25" s="37">
        <f t="shared" si="0"/>
        <v>7.55</v>
      </c>
      <c r="Q25" s="50"/>
      <c r="R25" s="50"/>
      <c r="S25" s="50"/>
    </row>
    <row r="26" spans="1:19" x14ac:dyDescent="0.2">
      <c r="A26" s="2" t="s">
        <v>29</v>
      </c>
      <c r="B26" s="64" t="s">
        <v>162</v>
      </c>
      <c r="C26" s="64" t="s">
        <v>163</v>
      </c>
      <c r="D26" s="2"/>
      <c r="E26" s="65">
        <v>7</v>
      </c>
      <c r="F26" s="65">
        <v>6.7</v>
      </c>
      <c r="G26" s="65">
        <v>7.6</v>
      </c>
      <c r="H26" s="65">
        <v>8.4</v>
      </c>
      <c r="I26" s="65">
        <v>8.3000000000000007</v>
      </c>
      <c r="J26" s="65"/>
      <c r="K26" s="65"/>
      <c r="L26" s="58"/>
      <c r="M26" s="58"/>
      <c r="N26" s="58"/>
      <c r="O26" s="37">
        <f t="shared" si="0"/>
        <v>7.6</v>
      </c>
      <c r="Q26" s="50"/>
      <c r="R26" s="50"/>
      <c r="S26" s="50"/>
    </row>
    <row r="27" spans="1:19" x14ac:dyDescent="0.2">
      <c r="A27" s="2" t="s">
        <v>31</v>
      </c>
      <c r="B27" s="64" t="s">
        <v>164</v>
      </c>
      <c r="C27" s="64" t="s">
        <v>165</v>
      </c>
      <c r="D27" s="2"/>
      <c r="E27" s="65">
        <v>8.5</v>
      </c>
      <c r="F27" s="65">
        <v>8</v>
      </c>
      <c r="G27" s="65">
        <v>7</v>
      </c>
      <c r="H27" s="65">
        <v>9</v>
      </c>
      <c r="I27" s="65">
        <v>8.3000000000000007</v>
      </c>
      <c r="J27" s="65"/>
      <c r="K27" s="65"/>
      <c r="L27" s="58"/>
      <c r="M27" s="58"/>
      <c r="N27" s="58"/>
      <c r="O27" s="37">
        <f t="shared" si="0"/>
        <v>8.16</v>
      </c>
      <c r="Q27" s="50"/>
      <c r="R27" s="50"/>
      <c r="S27" s="50"/>
    </row>
    <row r="28" spans="1:19" x14ac:dyDescent="0.2">
      <c r="A28" s="2" t="s">
        <v>32</v>
      </c>
      <c r="B28" s="64" t="s">
        <v>166</v>
      </c>
      <c r="C28" s="64" t="s">
        <v>167</v>
      </c>
      <c r="D28" s="2"/>
      <c r="E28" s="65">
        <v>6.3</v>
      </c>
      <c r="F28" s="65">
        <v>8.1</v>
      </c>
      <c r="G28" s="65">
        <v>6.6</v>
      </c>
      <c r="H28" s="65">
        <v>7.5</v>
      </c>
      <c r="I28" s="65">
        <v>7.3</v>
      </c>
      <c r="J28" s="65"/>
      <c r="K28" s="65"/>
      <c r="L28" s="58"/>
      <c r="M28" s="58"/>
      <c r="N28" s="58"/>
      <c r="O28" s="37">
        <f t="shared" si="0"/>
        <v>7.1599999999999993</v>
      </c>
      <c r="Q28" s="50"/>
      <c r="R28" s="50"/>
      <c r="S28" s="50"/>
    </row>
    <row r="29" spans="1:19" x14ac:dyDescent="0.2">
      <c r="A29" s="2" t="s">
        <v>33</v>
      </c>
      <c r="B29" s="64" t="s">
        <v>29</v>
      </c>
      <c r="C29" s="64" t="s">
        <v>30</v>
      </c>
      <c r="D29" s="2"/>
      <c r="E29" s="76"/>
      <c r="F29" s="76"/>
      <c r="G29" s="76"/>
      <c r="H29" s="77"/>
      <c r="I29" s="85"/>
      <c r="J29" s="77"/>
      <c r="K29" s="77"/>
      <c r="L29" s="78"/>
      <c r="M29" s="78"/>
      <c r="N29" s="78"/>
      <c r="O29" s="76"/>
      <c r="Q29" s="50"/>
      <c r="R29" s="50"/>
      <c r="S29" s="50"/>
    </row>
    <row r="30" spans="1:19" x14ac:dyDescent="0.2">
      <c r="A30" s="2" t="s">
        <v>34</v>
      </c>
      <c r="B30" s="64" t="s">
        <v>37</v>
      </c>
      <c r="C30" s="64" t="s">
        <v>38</v>
      </c>
      <c r="D30" s="2"/>
      <c r="E30" s="79"/>
      <c r="F30" s="79"/>
      <c r="G30" s="79"/>
      <c r="H30" s="79"/>
      <c r="I30" s="79"/>
      <c r="J30" s="79"/>
      <c r="K30" s="79"/>
      <c r="L30" s="78"/>
      <c r="M30" s="78"/>
      <c r="N30" s="78"/>
      <c r="O30" s="76"/>
      <c r="Q30" s="50"/>
      <c r="R30" s="50"/>
      <c r="S30" s="50"/>
    </row>
    <row r="31" spans="1:19" x14ac:dyDescent="0.2">
      <c r="A31" s="2" t="s">
        <v>35</v>
      </c>
      <c r="B31" s="64" t="s">
        <v>168</v>
      </c>
      <c r="C31" s="64" t="s">
        <v>169</v>
      </c>
      <c r="D31" s="2"/>
      <c r="E31" s="65">
        <v>5</v>
      </c>
      <c r="F31" s="65">
        <v>5.6</v>
      </c>
      <c r="G31" s="65">
        <v>3.6</v>
      </c>
      <c r="H31" s="65">
        <v>5.4</v>
      </c>
      <c r="I31" s="65">
        <v>7.1</v>
      </c>
      <c r="J31" s="65"/>
      <c r="K31" s="65"/>
      <c r="L31" s="58"/>
      <c r="M31" s="58"/>
      <c r="N31" s="58"/>
      <c r="O31" s="37">
        <f t="shared" si="0"/>
        <v>5.3400000000000007</v>
      </c>
      <c r="Q31" s="50"/>
      <c r="R31" s="50"/>
      <c r="S31" s="50"/>
    </row>
    <row r="32" spans="1:19" x14ac:dyDescent="0.2">
      <c r="A32" s="2" t="s">
        <v>36</v>
      </c>
      <c r="B32" s="64" t="s">
        <v>39</v>
      </c>
      <c r="C32" s="64" t="s">
        <v>40</v>
      </c>
      <c r="D32" s="2"/>
      <c r="E32" s="79"/>
      <c r="F32" s="79"/>
      <c r="G32" s="79"/>
      <c r="H32" s="79"/>
      <c r="I32" s="79"/>
      <c r="J32" s="79"/>
      <c r="K32" s="79"/>
      <c r="L32" s="78"/>
      <c r="M32" s="78"/>
      <c r="N32" s="78"/>
      <c r="O32" s="76"/>
      <c r="Q32" s="50"/>
      <c r="R32" s="50"/>
      <c r="S32" s="50"/>
    </row>
    <row r="33" spans="1:23" x14ac:dyDescent="0.2">
      <c r="A33" s="2" t="s">
        <v>37</v>
      </c>
      <c r="B33" s="64" t="s">
        <v>170</v>
      </c>
      <c r="C33" s="64" t="s">
        <v>171</v>
      </c>
      <c r="D33" s="2"/>
      <c r="E33" s="65">
        <v>6.5</v>
      </c>
      <c r="F33" s="65">
        <v>8.8000000000000007</v>
      </c>
      <c r="G33" s="65">
        <v>7.5</v>
      </c>
      <c r="H33" s="65">
        <v>8</v>
      </c>
      <c r="I33" s="65">
        <v>7.8</v>
      </c>
      <c r="J33" s="65"/>
      <c r="K33" s="65"/>
      <c r="L33" s="58"/>
      <c r="M33" s="58"/>
      <c r="N33" s="58"/>
      <c r="O33" s="37">
        <f t="shared" si="0"/>
        <v>7.7200000000000006</v>
      </c>
      <c r="Q33" s="50"/>
      <c r="R33" s="50"/>
      <c r="S33" s="50"/>
    </row>
    <row r="34" spans="1:23" x14ac:dyDescent="0.2">
      <c r="A34" s="2" t="s">
        <v>39</v>
      </c>
      <c r="B34" s="64" t="s">
        <v>172</v>
      </c>
      <c r="C34" s="64" t="s">
        <v>173</v>
      </c>
      <c r="D34" s="62"/>
      <c r="E34" s="66">
        <v>5</v>
      </c>
      <c r="F34" s="66">
        <v>5.6</v>
      </c>
      <c r="G34" s="65">
        <v>3.6</v>
      </c>
      <c r="H34" s="65">
        <v>5.5</v>
      </c>
      <c r="I34" s="66">
        <v>7.1</v>
      </c>
      <c r="J34" s="66"/>
      <c r="K34" s="66"/>
      <c r="L34" s="58"/>
      <c r="M34" s="58"/>
      <c r="N34" s="58"/>
      <c r="O34" s="37">
        <f t="shared" si="0"/>
        <v>5.3599999999999994</v>
      </c>
      <c r="Q34" s="50"/>
      <c r="R34" s="50"/>
      <c r="S34" s="50"/>
    </row>
    <row r="35" spans="1:23" x14ac:dyDescent="0.2">
      <c r="A35" s="2" t="s">
        <v>41</v>
      </c>
      <c r="B35" s="64" t="s">
        <v>174</v>
      </c>
      <c r="C35" s="64" t="s">
        <v>175</v>
      </c>
      <c r="D35" s="2"/>
      <c r="E35" s="65">
        <v>6.5</v>
      </c>
      <c r="F35" s="65">
        <v>8.8000000000000007</v>
      </c>
      <c r="G35" s="65">
        <v>7.5</v>
      </c>
      <c r="H35" s="65">
        <v>8</v>
      </c>
      <c r="I35" s="65">
        <v>7.8</v>
      </c>
      <c r="J35" s="65"/>
      <c r="K35" s="65"/>
      <c r="L35" s="58"/>
      <c r="M35" s="58"/>
      <c r="N35" s="58"/>
      <c r="O35" s="37">
        <f t="shared" si="0"/>
        <v>7.7200000000000006</v>
      </c>
      <c r="Q35" s="50"/>
      <c r="R35" s="50"/>
      <c r="S35" s="50"/>
    </row>
    <row r="36" spans="1:23" x14ac:dyDescent="0.2">
      <c r="A36" s="2" t="s">
        <v>42</v>
      </c>
      <c r="B36" s="64" t="s">
        <v>176</v>
      </c>
      <c r="C36" s="64" t="s">
        <v>177</v>
      </c>
      <c r="D36" s="2"/>
      <c r="E36" s="65">
        <v>6.3</v>
      </c>
      <c r="F36" s="65">
        <v>8.1</v>
      </c>
      <c r="G36" s="65">
        <v>6.6</v>
      </c>
      <c r="H36" s="65">
        <v>7.5</v>
      </c>
      <c r="I36" s="65">
        <v>7.3</v>
      </c>
      <c r="J36" s="65"/>
      <c r="K36" s="65"/>
      <c r="L36" s="58"/>
      <c r="M36" s="58"/>
      <c r="N36" s="58"/>
      <c r="O36" s="37">
        <f t="shared" si="0"/>
        <v>7.1599999999999993</v>
      </c>
      <c r="Q36" s="50"/>
      <c r="R36" s="50"/>
      <c r="S36" s="50"/>
    </row>
    <row r="37" spans="1:23" x14ac:dyDescent="0.2">
      <c r="A37" s="2" t="s">
        <v>43</v>
      </c>
      <c r="B37" s="64" t="s">
        <v>178</v>
      </c>
      <c r="C37" s="64" t="s">
        <v>179</v>
      </c>
      <c r="D37" s="2"/>
      <c r="E37" s="38"/>
      <c r="F37" s="65">
        <v>6.2</v>
      </c>
      <c r="G37" s="65">
        <v>4</v>
      </c>
      <c r="H37" s="38"/>
      <c r="I37" s="38"/>
      <c r="J37" s="65"/>
      <c r="K37" s="65"/>
      <c r="L37" s="58"/>
      <c r="M37" s="58"/>
      <c r="N37" s="58"/>
      <c r="O37" s="37">
        <f t="shared" si="0"/>
        <v>5.0999999999999996</v>
      </c>
      <c r="Q37" s="50"/>
      <c r="R37" s="50"/>
      <c r="S37" s="50"/>
    </row>
    <row r="38" spans="1:23" x14ac:dyDescent="0.2">
      <c r="A38" s="2" t="s">
        <v>44</v>
      </c>
      <c r="B38" s="64" t="s">
        <v>180</v>
      </c>
      <c r="C38" s="64" t="s">
        <v>181</v>
      </c>
      <c r="D38" s="2"/>
      <c r="E38" s="66">
        <v>5.5</v>
      </c>
      <c r="F38" s="66">
        <v>6.5</v>
      </c>
      <c r="G38" s="65">
        <v>7.3</v>
      </c>
      <c r="H38" s="65">
        <v>9</v>
      </c>
      <c r="I38" s="66">
        <v>8.9</v>
      </c>
      <c r="J38" s="66"/>
      <c r="K38" s="66"/>
      <c r="L38" s="58"/>
      <c r="M38" s="58"/>
      <c r="N38" s="58"/>
      <c r="O38" s="37">
        <f t="shared" si="0"/>
        <v>7.44</v>
      </c>
      <c r="Q38" s="50"/>
      <c r="R38" s="50"/>
      <c r="S38" s="50"/>
      <c r="T38" s="35"/>
      <c r="U38" s="34"/>
      <c r="V38" s="34"/>
      <c r="W38" s="34"/>
    </row>
    <row r="39" spans="1:23" x14ac:dyDescent="0.2">
      <c r="A39" s="2" t="s">
        <v>45</v>
      </c>
      <c r="B39" s="64" t="s">
        <v>182</v>
      </c>
      <c r="C39" s="64" t="s">
        <v>183</v>
      </c>
      <c r="D39" s="2"/>
      <c r="E39" s="66">
        <v>7</v>
      </c>
      <c r="F39" s="66">
        <v>6.7</v>
      </c>
      <c r="G39" s="65">
        <v>7.6</v>
      </c>
      <c r="H39" s="65">
        <v>8.4</v>
      </c>
      <c r="I39" s="66">
        <v>8.3000000000000007</v>
      </c>
      <c r="J39" s="66"/>
      <c r="K39" s="66"/>
      <c r="L39" s="58"/>
      <c r="M39" s="58"/>
      <c r="N39" s="58"/>
      <c r="O39" s="37">
        <f t="shared" si="0"/>
        <v>7.6</v>
      </c>
      <c r="Q39" s="50"/>
      <c r="R39" s="50"/>
      <c r="S39" s="50"/>
      <c r="T39" s="35"/>
      <c r="U39" s="34"/>
      <c r="V39" s="34"/>
      <c r="W39" s="34"/>
    </row>
    <row r="40" spans="1:23" x14ac:dyDescent="0.2">
      <c r="A40" s="2" t="s">
        <v>46</v>
      </c>
      <c r="B40" s="64" t="s">
        <v>184</v>
      </c>
      <c r="C40" s="64" t="s">
        <v>185</v>
      </c>
      <c r="D40" s="2"/>
      <c r="E40" s="66">
        <v>8.5</v>
      </c>
      <c r="F40" s="66">
        <v>8.5</v>
      </c>
      <c r="G40" s="65">
        <v>6.7</v>
      </c>
      <c r="H40" s="65">
        <v>7.3</v>
      </c>
      <c r="I40" s="66">
        <v>9.1</v>
      </c>
      <c r="J40" s="66"/>
      <c r="K40" s="66"/>
      <c r="L40" s="58"/>
      <c r="M40" s="58"/>
      <c r="N40" s="58"/>
      <c r="O40" s="37">
        <f t="shared" si="0"/>
        <v>8.02</v>
      </c>
      <c r="Q40" s="50"/>
      <c r="R40" s="50"/>
      <c r="S40" s="50"/>
      <c r="T40" s="35"/>
      <c r="U40" s="34"/>
      <c r="V40" s="34"/>
      <c r="W40" s="34"/>
    </row>
    <row r="41" spans="1:23" x14ac:dyDescent="0.2">
      <c r="A41" s="2" t="s">
        <v>47</v>
      </c>
      <c r="B41" s="64" t="s">
        <v>186</v>
      </c>
      <c r="C41" s="64" t="s">
        <v>187</v>
      </c>
      <c r="D41" s="2"/>
      <c r="E41" s="66">
        <v>5.8</v>
      </c>
      <c r="F41" s="66">
        <v>7.4</v>
      </c>
      <c r="G41" s="38"/>
      <c r="H41" s="65">
        <v>6.3</v>
      </c>
      <c r="I41" s="66">
        <v>6.1</v>
      </c>
      <c r="J41" s="66"/>
      <c r="K41" s="66"/>
      <c r="L41" s="58"/>
      <c r="M41" s="58"/>
      <c r="N41" s="58"/>
      <c r="O41" s="37">
        <f t="shared" si="0"/>
        <v>6.4</v>
      </c>
      <c r="Q41" s="50"/>
      <c r="R41" s="50"/>
      <c r="S41" s="50"/>
      <c r="T41" s="35"/>
      <c r="U41" s="34"/>
      <c r="V41" s="34"/>
      <c r="W41" s="34"/>
    </row>
    <row r="42" spans="1:23" x14ac:dyDescent="0.2">
      <c r="A42" s="2" t="s">
        <v>48</v>
      </c>
      <c r="B42" s="64" t="s">
        <v>188</v>
      </c>
      <c r="C42" s="64" t="s">
        <v>189</v>
      </c>
      <c r="D42" s="2"/>
      <c r="E42" s="66">
        <v>6</v>
      </c>
      <c r="F42" s="65">
        <v>7.2</v>
      </c>
      <c r="G42" s="65">
        <v>7</v>
      </c>
      <c r="H42" s="73">
        <v>8.5</v>
      </c>
      <c r="I42" s="66">
        <v>7.5</v>
      </c>
      <c r="J42" s="66"/>
      <c r="K42" s="66"/>
      <c r="L42" s="58"/>
      <c r="M42" s="58"/>
      <c r="N42" s="58"/>
      <c r="O42" s="37">
        <f>AVERAGE(E42:N42)</f>
        <v>7.24</v>
      </c>
      <c r="Q42" s="50"/>
      <c r="R42" s="50"/>
      <c r="S42" s="50"/>
      <c r="T42" s="35"/>
      <c r="U42" s="34"/>
      <c r="V42" s="36"/>
      <c r="W42" s="34"/>
    </row>
    <row r="43" spans="1:23" x14ac:dyDescent="0.2">
      <c r="A43" s="2" t="s">
        <v>49</v>
      </c>
      <c r="B43" s="64" t="s">
        <v>190</v>
      </c>
      <c r="C43" s="64" t="s">
        <v>191</v>
      </c>
      <c r="D43" s="2"/>
      <c r="E43" s="66">
        <v>6.1</v>
      </c>
      <c r="F43" s="66">
        <v>6.1</v>
      </c>
      <c r="G43" s="65">
        <v>5.9</v>
      </c>
      <c r="H43" s="65">
        <v>9.4</v>
      </c>
      <c r="I43" s="66">
        <v>8.1999999999999993</v>
      </c>
      <c r="J43" s="66"/>
      <c r="K43" s="66"/>
      <c r="L43" s="58"/>
      <c r="M43" s="58"/>
      <c r="N43" s="58"/>
      <c r="O43" s="37">
        <f t="shared" si="0"/>
        <v>7.1400000000000006</v>
      </c>
      <c r="Q43" s="50"/>
      <c r="R43" s="50"/>
      <c r="S43" s="50"/>
      <c r="T43" s="35"/>
      <c r="U43" s="34"/>
      <c r="V43" s="34"/>
      <c r="W43" s="34"/>
    </row>
    <row r="44" spans="1:23" x14ac:dyDescent="0.2">
      <c r="A44" s="2" t="s">
        <v>50</v>
      </c>
      <c r="B44" s="64" t="s">
        <v>192</v>
      </c>
      <c r="C44" s="64" t="s">
        <v>193</v>
      </c>
      <c r="D44" s="62"/>
      <c r="E44" s="66">
        <v>8.5</v>
      </c>
      <c r="F44" s="66">
        <v>6.4</v>
      </c>
      <c r="G44" s="65">
        <v>8.3000000000000007</v>
      </c>
      <c r="H44" s="65">
        <v>8.1999999999999993</v>
      </c>
      <c r="I44" s="66">
        <v>8.4</v>
      </c>
      <c r="J44" s="66"/>
      <c r="K44" s="66"/>
      <c r="L44" s="58"/>
      <c r="M44" s="58"/>
      <c r="N44" s="58"/>
      <c r="O44" s="37">
        <f t="shared" si="0"/>
        <v>7.9600000000000009</v>
      </c>
      <c r="Q44" s="50"/>
      <c r="R44" s="50"/>
      <c r="S44" s="50"/>
      <c r="T44" s="35"/>
      <c r="U44" s="34"/>
      <c r="V44" s="34"/>
      <c r="W44" s="34"/>
    </row>
    <row r="45" spans="1:23" x14ac:dyDescent="0.2">
      <c r="A45" s="2" t="s">
        <v>51</v>
      </c>
      <c r="B45" s="64" t="s">
        <v>194</v>
      </c>
      <c r="C45" s="64" t="s">
        <v>195</v>
      </c>
      <c r="D45" s="2"/>
      <c r="E45" s="73">
        <v>7.5</v>
      </c>
      <c r="F45" s="73">
        <v>8.3000000000000007</v>
      </c>
      <c r="G45" s="73">
        <v>9</v>
      </c>
      <c r="H45" s="65">
        <v>8</v>
      </c>
      <c r="I45" s="66">
        <v>9.1</v>
      </c>
      <c r="J45" s="66"/>
      <c r="K45" s="66"/>
      <c r="L45" s="58"/>
      <c r="M45" s="58"/>
      <c r="N45" s="58"/>
      <c r="O45" s="37">
        <f>AVERAGE(E45:N45)</f>
        <v>8.379999999999999</v>
      </c>
      <c r="Q45" s="50"/>
      <c r="R45" s="50"/>
      <c r="S45" s="50"/>
      <c r="T45" s="35"/>
      <c r="U45" s="34"/>
      <c r="V45" s="34"/>
      <c r="W45" s="34"/>
    </row>
    <row r="46" spans="1:23" x14ac:dyDescent="0.2">
      <c r="A46" s="2" t="s">
        <v>52</v>
      </c>
      <c r="B46" s="64" t="s">
        <v>196</v>
      </c>
      <c r="C46" s="64" t="s">
        <v>197</v>
      </c>
      <c r="D46" s="2"/>
      <c r="E46" s="73">
        <v>6.7</v>
      </c>
      <c r="F46" s="74">
        <v>8.8000000000000007</v>
      </c>
      <c r="G46" s="73">
        <v>5.5</v>
      </c>
      <c r="H46" s="73">
        <v>8.6</v>
      </c>
      <c r="I46" s="73">
        <v>7.4</v>
      </c>
      <c r="J46" s="67"/>
      <c r="K46" s="67"/>
      <c r="L46" s="58"/>
      <c r="M46" s="58"/>
      <c r="N46" s="58"/>
      <c r="O46" s="37">
        <f>AVERAGE(E46:N46)</f>
        <v>7.4</v>
      </c>
      <c r="Q46" s="50"/>
      <c r="R46" s="50"/>
      <c r="S46" s="50"/>
    </row>
    <row r="47" spans="1:23" x14ac:dyDescent="0.2">
      <c r="A47" s="2" t="s">
        <v>53</v>
      </c>
      <c r="B47" s="64" t="s">
        <v>198</v>
      </c>
      <c r="C47" s="64" t="s">
        <v>199</v>
      </c>
      <c r="D47" s="2"/>
      <c r="E47" s="74">
        <v>6</v>
      </c>
      <c r="F47" s="73">
        <v>7.2</v>
      </c>
      <c r="G47" s="73">
        <v>7</v>
      </c>
      <c r="H47" s="73">
        <v>8.5</v>
      </c>
      <c r="I47" s="73">
        <v>7.5</v>
      </c>
      <c r="J47" s="67"/>
      <c r="K47" s="67"/>
      <c r="L47" s="58"/>
      <c r="M47" s="58"/>
      <c r="N47" s="58"/>
      <c r="O47" s="37">
        <f t="shared" ref="O47:O48" si="1">AVERAGE(E47:N47)</f>
        <v>7.24</v>
      </c>
      <c r="Q47" s="50"/>
      <c r="R47" s="50"/>
      <c r="S47" s="50"/>
    </row>
    <row r="48" spans="1:23" x14ac:dyDescent="0.2">
      <c r="A48" s="2" t="s">
        <v>54</v>
      </c>
      <c r="B48" s="64" t="s">
        <v>200</v>
      </c>
      <c r="C48" s="64" t="s">
        <v>201</v>
      </c>
      <c r="D48" s="2"/>
      <c r="E48" s="65">
        <v>5.8</v>
      </c>
      <c r="F48" s="65">
        <v>7.4</v>
      </c>
      <c r="G48" s="38"/>
      <c r="H48" s="65">
        <v>6.3</v>
      </c>
      <c r="I48" s="65">
        <v>6.1</v>
      </c>
      <c r="J48" s="65"/>
      <c r="K48" s="65"/>
      <c r="L48" s="58"/>
      <c r="M48" s="58"/>
      <c r="N48" s="58"/>
      <c r="O48" s="37">
        <f t="shared" si="1"/>
        <v>6.4</v>
      </c>
      <c r="Q48" s="50"/>
      <c r="R48" s="50"/>
      <c r="S48" s="50"/>
    </row>
    <row r="49" spans="1:19" x14ac:dyDescent="0.2">
      <c r="A49" s="2" t="s">
        <v>55</v>
      </c>
      <c r="B49" s="64" t="s">
        <v>202</v>
      </c>
      <c r="C49" s="64" t="s">
        <v>203</v>
      </c>
      <c r="D49" s="2"/>
      <c r="E49" s="65">
        <v>8</v>
      </c>
      <c r="F49" s="65">
        <v>6.8</v>
      </c>
      <c r="G49" s="65">
        <v>7.8</v>
      </c>
      <c r="H49" s="65">
        <v>9.5</v>
      </c>
      <c r="I49" s="65">
        <v>9.8000000000000007</v>
      </c>
      <c r="J49" s="65"/>
      <c r="K49" s="65"/>
      <c r="L49" s="58"/>
      <c r="M49" s="58"/>
      <c r="N49" s="58"/>
      <c r="O49" s="37">
        <f t="shared" si="0"/>
        <v>8.3800000000000008</v>
      </c>
      <c r="Q49" s="50"/>
      <c r="R49" s="50"/>
      <c r="S49" s="50"/>
    </row>
    <row r="50" spans="1:19" x14ac:dyDescent="0.2">
      <c r="A50" s="2" t="s">
        <v>56</v>
      </c>
      <c r="B50" s="64" t="s">
        <v>204</v>
      </c>
      <c r="C50" s="64" t="s">
        <v>205</v>
      </c>
      <c r="D50" s="2"/>
      <c r="E50" s="65">
        <v>7.9</v>
      </c>
      <c r="F50" s="65">
        <v>8</v>
      </c>
      <c r="G50" s="65">
        <v>8.3000000000000007</v>
      </c>
      <c r="H50" s="65">
        <v>9.5</v>
      </c>
      <c r="I50" s="65">
        <v>7.7</v>
      </c>
      <c r="J50" s="65"/>
      <c r="K50" s="65"/>
      <c r="L50" s="58"/>
      <c r="M50" s="58"/>
      <c r="N50" s="58"/>
      <c r="O50" s="37">
        <f t="shared" si="0"/>
        <v>8.2800000000000011</v>
      </c>
      <c r="Q50" s="50"/>
      <c r="R50" s="50"/>
      <c r="S50" s="50"/>
    </row>
    <row r="51" spans="1:19" x14ac:dyDescent="0.2">
      <c r="A51" s="2" t="s">
        <v>57</v>
      </c>
      <c r="B51" s="64" t="s">
        <v>206</v>
      </c>
      <c r="C51" s="64" t="s">
        <v>207</v>
      </c>
      <c r="D51" s="2"/>
      <c r="E51" s="65">
        <v>6.2</v>
      </c>
      <c r="F51" s="65">
        <v>7.4</v>
      </c>
      <c r="G51" s="65">
        <v>8.4</v>
      </c>
      <c r="H51" s="65">
        <v>8.1999999999999993</v>
      </c>
      <c r="I51" s="65">
        <v>8.4</v>
      </c>
      <c r="J51" s="65"/>
      <c r="K51" s="65"/>
      <c r="L51" s="58"/>
      <c r="M51" s="58"/>
      <c r="N51" s="58"/>
      <c r="O51" s="37">
        <f t="shared" si="0"/>
        <v>7.7200000000000006</v>
      </c>
      <c r="Q51" s="58"/>
      <c r="R51" s="58"/>
      <c r="S51" s="58"/>
    </row>
    <row r="52" spans="1:19" x14ac:dyDescent="0.2">
      <c r="A52" s="2" t="s">
        <v>58</v>
      </c>
      <c r="B52" s="64" t="s">
        <v>208</v>
      </c>
      <c r="C52" s="64" t="s">
        <v>209</v>
      </c>
      <c r="D52" s="2"/>
      <c r="E52" s="65">
        <v>8</v>
      </c>
      <c r="F52" s="65">
        <v>6.8</v>
      </c>
      <c r="G52" s="65">
        <v>7.8</v>
      </c>
      <c r="H52" s="65">
        <v>9.5</v>
      </c>
      <c r="I52" s="65">
        <v>9.8000000000000007</v>
      </c>
      <c r="J52" s="65"/>
      <c r="K52" s="65"/>
      <c r="L52" s="58"/>
      <c r="M52" s="58"/>
      <c r="N52" s="58"/>
      <c r="O52" s="37">
        <f t="shared" si="0"/>
        <v>8.3800000000000008</v>
      </c>
      <c r="Q52" s="58"/>
      <c r="R52" s="58"/>
      <c r="S52" s="58"/>
    </row>
    <row r="53" spans="1:19" x14ac:dyDescent="0.2">
      <c r="A53" s="2" t="s">
        <v>59</v>
      </c>
      <c r="B53" s="64" t="s">
        <v>210</v>
      </c>
      <c r="C53" s="64" t="s">
        <v>211</v>
      </c>
      <c r="D53" s="2"/>
      <c r="E53" s="65">
        <v>6.5</v>
      </c>
      <c r="F53" s="65">
        <v>7.3</v>
      </c>
      <c r="G53" s="65">
        <v>6.4</v>
      </c>
      <c r="H53" s="65">
        <v>8.5</v>
      </c>
      <c r="I53" s="65">
        <v>7.2</v>
      </c>
      <c r="J53" s="65"/>
      <c r="K53" s="65"/>
      <c r="L53" s="58"/>
      <c r="M53" s="58"/>
      <c r="N53" s="58"/>
      <c r="O53" s="37">
        <f t="shared" si="0"/>
        <v>7.1800000000000015</v>
      </c>
      <c r="Q53" s="58"/>
      <c r="R53" s="58"/>
      <c r="S53" s="58"/>
    </row>
    <row r="54" spans="1:19" x14ac:dyDescent="0.2">
      <c r="A54" s="2" t="s">
        <v>60</v>
      </c>
      <c r="B54" s="64" t="s">
        <v>212</v>
      </c>
      <c r="C54" s="64" t="s">
        <v>213</v>
      </c>
      <c r="D54" s="2"/>
      <c r="E54" s="65">
        <v>6.5</v>
      </c>
      <c r="F54" s="65">
        <v>7.5</v>
      </c>
      <c r="G54" s="38"/>
      <c r="H54" s="65">
        <v>7.9</v>
      </c>
      <c r="I54" s="65">
        <v>9.3000000000000007</v>
      </c>
      <c r="J54" s="65"/>
      <c r="K54" s="65"/>
      <c r="L54" s="58"/>
      <c r="M54" s="58"/>
      <c r="N54" s="58"/>
      <c r="O54" s="37">
        <f t="shared" si="0"/>
        <v>7.8</v>
      </c>
      <c r="Q54" s="58"/>
      <c r="R54" s="58"/>
      <c r="S54" s="58"/>
    </row>
    <row r="55" spans="1:19" x14ac:dyDescent="0.2">
      <c r="A55" s="2" t="s">
        <v>61</v>
      </c>
      <c r="B55" s="64" t="s">
        <v>214</v>
      </c>
      <c r="C55" s="64" t="s">
        <v>215</v>
      </c>
      <c r="D55" s="2"/>
      <c r="E55" s="65">
        <v>5.8</v>
      </c>
      <c r="F55" s="65">
        <v>9.5</v>
      </c>
      <c r="G55" s="65">
        <v>6.6</v>
      </c>
      <c r="H55" s="65">
        <v>8.1</v>
      </c>
      <c r="I55" s="65">
        <v>6.5</v>
      </c>
      <c r="J55" s="65"/>
      <c r="K55" s="65"/>
      <c r="L55" s="58"/>
      <c r="M55" s="58"/>
      <c r="N55" s="58"/>
      <c r="O55" s="37">
        <f t="shared" si="0"/>
        <v>7.3</v>
      </c>
      <c r="Q55" s="58"/>
      <c r="R55" s="58"/>
      <c r="S55" s="58"/>
    </row>
    <row r="56" spans="1:19" x14ac:dyDescent="0.2">
      <c r="A56" s="2" t="s">
        <v>62</v>
      </c>
      <c r="B56" s="64" t="s">
        <v>216</v>
      </c>
      <c r="C56" s="64" t="s">
        <v>217</v>
      </c>
      <c r="D56" s="2"/>
      <c r="E56" s="65">
        <v>6.2</v>
      </c>
      <c r="F56" s="65">
        <v>7.4</v>
      </c>
      <c r="G56" s="65">
        <v>8.4</v>
      </c>
      <c r="H56" s="65">
        <v>8.1999999999999993</v>
      </c>
      <c r="I56" s="65">
        <v>8.4</v>
      </c>
      <c r="J56" s="65"/>
      <c r="K56" s="65"/>
      <c r="L56" s="58"/>
      <c r="M56" s="58"/>
      <c r="N56" s="58"/>
      <c r="O56" s="37">
        <f t="shared" si="0"/>
        <v>7.7200000000000006</v>
      </c>
      <c r="Q56" s="58"/>
      <c r="R56" s="58"/>
      <c r="S56" s="58"/>
    </row>
    <row r="57" spans="1:19" x14ac:dyDescent="0.2">
      <c r="A57" s="2" t="s">
        <v>63</v>
      </c>
      <c r="B57" s="64" t="s">
        <v>218</v>
      </c>
      <c r="C57" s="64" t="s">
        <v>219</v>
      </c>
      <c r="D57" s="2"/>
      <c r="E57" s="73">
        <v>6.5</v>
      </c>
      <c r="F57" s="73">
        <v>8.1</v>
      </c>
      <c r="G57" s="73">
        <v>6.6</v>
      </c>
      <c r="H57" s="73">
        <v>7.5</v>
      </c>
      <c r="I57" s="73">
        <v>7.3</v>
      </c>
      <c r="J57" s="67"/>
      <c r="K57" s="67"/>
      <c r="L57" s="58"/>
      <c r="M57" s="58"/>
      <c r="N57" s="58"/>
      <c r="O57" s="37">
        <f t="shared" si="0"/>
        <v>7.2</v>
      </c>
      <c r="Q57" s="58"/>
      <c r="R57" s="58"/>
      <c r="S57" s="58"/>
    </row>
    <row r="58" spans="1:19" x14ac:dyDescent="0.2">
      <c r="A58" s="2" t="s">
        <v>64</v>
      </c>
      <c r="B58" s="64" t="s">
        <v>220</v>
      </c>
      <c r="C58" s="64" t="s">
        <v>221</v>
      </c>
      <c r="D58" s="2"/>
      <c r="E58" s="65">
        <v>7.5</v>
      </c>
      <c r="F58" s="65">
        <v>8</v>
      </c>
      <c r="G58" s="65">
        <v>7.3</v>
      </c>
      <c r="H58" s="65">
        <v>8.5</v>
      </c>
      <c r="I58" s="65">
        <v>8.1999999999999993</v>
      </c>
      <c r="J58" s="65"/>
      <c r="K58" s="65"/>
      <c r="L58" s="58"/>
      <c r="M58" s="58"/>
      <c r="N58" s="58"/>
      <c r="O58" s="37">
        <f t="shared" si="0"/>
        <v>7.9</v>
      </c>
      <c r="Q58" s="58"/>
      <c r="R58" s="58"/>
      <c r="S58" s="58"/>
    </row>
    <row r="59" spans="1:19" x14ac:dyDescent="0.2">
      <c r="A59" s="2" t="s">
        <v>65</v>
      </c>
      <c r="B59" s="64" t="s">
        <v>222</v>
      </c>
      <c r="C59" s="64" t="s">
        <v>223</v>
      </c>
      <c r="D59" s="2"/>
      <c r="E59" s="65">
        <v>6.1</v>
      </c>
      <c r="F59" s="65">
        <v>6.1</v>
      </c>
      <c r="G59" s="65">
        <v>5.9</v>
      </c>
      <c r="H59" s="65">
        <v>9.4</v>
      </c>
      <c r="I59" s="65">
        <v>8.1999999999999993</v>
      </c>
      <c r="J59" s="65"/>
      <c r="K59" s="65"/>
      <c r="L59" s="58"/>
      <c r="M59" s="58"/>
      <c r="N59" s="58"/>
      <c r="O59" s="37">
        <f t="shared" si="0"/>
        <v>7.1400000000000006</v>
      </c>
      <c r="Q59" s="58"/>
      <c r="R59" s="58"/>
      <c r="S59" s="58"/>
    </row>
    <row r="60" spans="1:19" x14ac:dyDescent="0.2">
      <c r="A60" s="2" t="s">
        <v>66</v>
      </c>
      <c r="B60" s="64" t="s">
        <v>224</v>
      </c>
      <c r="C60" s="64" t="s">
        <v>225</v>
      </c>
      <c r="D60" s="2"/>
      <c r="E60" s="38"/>
      <c r="F60" s="65">
        <v>7.1</v>
      </c>
      <c r="G60" s="65">
        <v>7.7</v>
      </c>
      <c r="H60" s="65">
        <v>7.2</v>
      </c>
      <c r="I60" s="65">
        <v>8.1999999999999993</v>
      </c>
      <c r="J60" s="65"/>
      <c r="K60" s="65"/>
      <c r="L60" s="58"/>
      <c r="M60" s="58"/>
      <c r="N60" s="58"/>
      <c r="O60" s="37">
        <f t="shared" si="0"/>
        <v>7.55</v>
      </c>
      <c r="Q60" s="58"/>
      <c r="R60" s="58"/>
      <c r="S60" s="58"/>
    </row>
    <row r="61" spans="1:19" x14ac:dyDescent="0.2">
      <c r="A61" s="2" t="s">
        <v>67</v>
      </c>
      <c r="B61" s="64" t="s">
        <v>226</v>
      </c>
      <c r="C61" s="64" t="s">
        <v>227</v>
      </c>
      <c r="D61" s="2"/>
      <c r="E61" s="65">
        <v>7</v>
      </c>
      <c r="F61" s="65">
        <v>6.7</v>
      </c>
      <c r="G61" s="65">
        <v>7.6</v>
      </c>
      <c r="H61" s="65">
        <v>8.4</v>
      </c>
      <c r="I61" s="65">
        <v>8.3000000000000007</v>
      </c>
      <c r="J61" s="65"/>
      <c r="K61" s="65"/>
      <c r="L61" s="58"/>
      <c r="M61" s="58"/>
      <c r="N61" s="58"/>
      <c r="O61" s="37">
        <f t="shared" si="0"/>
        <v>7.6</v>
      </c>
      <c r="Q61" s="58"/>
      <c r="R61" s="58"/>
      <c r="S61" s="58"/>
    </row>
    <row r="62" spans="1:19" x14ac:dyDescent="0.2">
      <c r="A62" s="2" t="s">
        <v>68</v>
      </c>
      <c r="B62" s="64" t="s">
        <v>228</v>
      </c>
      <c r="C62" s="64" t="s">
        <v>229</v>
      </c>
      <c r="D62" s="2"/>
      <c r="E62" s="65">
        <v>6.5</v>
      </c>
      <c r="F62" s="65">
        <v>7.3</v>
      </c>
      <c r="G62" s="65">
        <v>6.4</v>
      </c>
      <c r="H62" s="65">
        <v>8.5</v>
      </c>
      <c r="I62" s="65">
        <v>7.2</v>
      </c>
      <c r="J62" s="65"/>
      <c r="K62" s="65"/>
      <c r="L62" s="58"/>
      <c r="M62" s="58"/>
      <c r="N62" s="58"/>
      <c r="O62" s="37">
        <f t="shared" si="0"/>
        <v>7.1800000000000015</v>
      </c>
      <c r="Q62" s="58"/>
      <c r="R62" s="58"/>
      <c r="S62" s="58"/>
    </row>
    <row r="63" spans="1:19" x14ac:dyDescent="0.2">
      <c r="A63" s="2" t="s">
        <v>69</v>
      </c>
      <c r="B63" s="64" t="s">
        <v>230</v>
      </c>
      <c r="C63" s="64" t="s">
        <v>231</v>
      </c>
      <c r="D63" s="2"/>
      <c r="E63" s="65">
        <v>8.5</v>
      </c>
      <c r="F63" s="65">
        <v>8</v>
      </c>
      <c r="G63" s="65">
        <v>7</v>
      </c>
      <c r="H63" s="65">
        <v>9</v>
      </c>
      <c r="I63" s="65">
        <v>8.3000000000000007</v>
      </c>
      <c r="J63" s="65"/>
      <c r="K63" s="65"/>
      <c r="L63" s="58"/>
      <c r="M63" s="58"/>
      <c r="N63" s="58"/>
      <c r="O63" s="37">
        <f t="shared" si="0"/>
        <v>8.16</v>
      </c>
      <c r="Q63" s="58"/>
      <c r="R63" s="58"/>
      <c r="S63" s="58"/>
    </row>
    <row r="64" spans="1:19" x14ac:dyDescent="0.2">
      <c r="A64" s="2" t="s">
        <v>70</v>
      </c>
      <c r="B64" s="64" t="s">
        <v>232</v>
      </c>
      <c r="C64" s="64" t="s">
        <v>233</v>
      </c>
      <c r="D64" s="2"/>
      <c r="E64" s="65">
        <v>6.1</v>
      </c>
      <c r="F64" s="65">
        <v>6.1</v>
      </c>
      <c r="G64" s="65">
        <v>5.9</v>
      </c>
      <c r="H64" s="65">
        <v>9.4</v>
      </c>
      <c r="I64" s="65">
        <v>8.1999999999999993</v>
      </c>
      <c r="J64" s="65"/>
      <c r="K64" s="65"/>
      <c r="L64" s="58"/>
      <c r="M64" s="58"/>
      <c r="N64" s="58"/>
      <c r="O64" s="37">
        <f t="shared" si="0"/>
        <v>7.1400000000000006</v>
      </c>
      <c r="Q64" s="58"/>
      <c r="R64" s="58"/>
      <c r="S64" s="58"/>
    </row>
    <row r="65" spans="1:19" x14ac:dyDescent="0.2">
      <c r="A65" s="2" t="s">
        <v>71</v>
      </c>
      <c r="B65" s="64" t="s">
        <v>234</v>
      </c>
      <c r="C65" s="64" t="s">
        <v>235</v>
      </c>
      <c r="D65" s="2"/>
      <c r="E65" s="65">
        <v>8.5</v>
      </c>
      <c r="F65" s="65">
        <v>8</v>
      </c>
      <c r="G65" s="65">
        <v>7</v>
      </c>
      <c r="H65" s="65">
        <v>9</v>
      </c>
      <c r="I65" s="65">
        <v>8.3000000000000007</v>
      </c>
      <c r="J65" s="65"/>
      <c r="K65" s="65"/>
      <c r="L65" s="58"/>
      <c r="M65" s="58"/>
      <c r="N65" s="58"/>
      <c r="O65" s="37">
        <f t="shared" si="0"/>
        <v>8.16</v>
      </c>
      <c r="Q65" s="58"/>
      <c r="R65" s="58"/>
      <c r="S65" s="58"/>
    </row>
    <row r="66" spans="1:19" x14ac:dyDescent="0.2">
      <c r="A66" s="2" t="s">
        <v>72</v>
      </c>
      <c r="B66" s="64" t="s">
        <v>236</v>
      </c>
      <c r="C66" s="64" t="s">
        <v>237</v>
      </c>
      <c r="D66" s="2"/>
      <c r="E66" s="65">
        <v>8.5</v>
      </c>
      <c r="F66" s="65">
        <v>6.3</v>
      </c>
      <c r="G66" s="65">
        <v>4.4000000000000004</v>
      </c>
      <c r="H66" s="65">
        <v>7.6</v>
      </c>
      <c r="I66" s="65">
        <v>6.8</v>
      </c>
      <c r="J66" s="65"/>
      <c r="K66" s="65"/>
      <c r="L66" s="58"/>
      <c r="M66" s="58"/>
      <c r="N66" s="58"/>
      <c r="O66" s="37">
        <f t="shared" si="0"/>
        <v>6.7200000000000006</v>
      </c>
      <c r="Q66" s="58"/>
      <c r="R66" s="58"/>
      <c r="S66" s="58"/>
    </row>
    <row r="67" spans="1:19" x14ac:dyDescent="0.2">
      <c r="A67" s="2" t="s">
        <v>73</v>
      </c>
      <c r="B67" s="64" t="s">
        <v>238</v>
      </c>
      <c r="C67" s="64" t="s">
        <v>239</v>
      </c>
      <c r="D67" s="2"/>
      <c r="E67" s="65">
        <v>6</v>
      </c>
      <c r="F67" s="65">
        <v>7.1</v>
      </c>
      <c r="G67" s="38"/>
      <c r="H67" s="65">
        <v>8.1999999999999993</v>
      </c>
      <c r="I67" s="65">
        <v>7.4</v>
      </c>
      <c r="J67" s="65"/>
      <c r="K67" s="65"/>
      <c r="L67" s="58"/>
      <c r="M67" s="58"/>
      <c r="N67" s="58"/>
      <c r="O67" s="37">
        <f t="shared" si="0"/>
        <v>7.1749999999999989</v>
      </c>
      <c r="Q67" s="58"/>
      <c r="R67" s="58"/>
      <c r="S67" s="58"/>
    </row>
    <row r="68" spans="1:19" x14ac:dyDescent="0.2">
      <c r="A68" s="2" t="s">
        <v>74</v>
      </c>
      <c r="B68" s="64" t="s">
        <v>240</v>
      </c>
      <c r="C68" s="64" t="s">
        <v>241</v>
      </c>
      <c r="D68" s="2"/>
      <c r="E68" s="65">
        <v>7.5</v>
      </c>
      <c r="F68" s="65">
        <v>8.3000000000000007</v>
      </c>
      <c r="G68" s="65">
        <v>9</v>
      </c>
      <c r="H68" s="65">
        <v>8</v>
      </c>
      <c r="I68" s="65">
        <v>9.1</v>
      </c>
      <c r="J68" s="65"/>
      <c r="K68" s="65"/>
      <c r="L68" s="58"/>
      <c r="M68" s="58"/>
      <c r="N68" s="58"/>
      <c r="O68" s="37">
        <f t="shared" si="0"/>
        <v>8.379999999999999</v>
      </c>
      <c r="Q68" s="58"/>
      <c r="R68" s="58"/>
      <c r="S68" s="58"/>
    </row>
    <row r="69" spans="1:19" x14ac:dyDescent="0.2">
      <c r="A69" s="2" t="s">
        <v>75</v>
      </c>
      <c r="B69" s="64" t="s">
        <v>242</v>
      </c>
      <c r="C69" s="64" t="s">
        <v>243</v>
      </c>
      <c r="D69" s="2"/>
      <c r="E69" s="65">
        <v>7.9</v>
      </c>
      <c r="F69" s="65">
        <v>8</v>
      </c>
      <c r="G69" s="65">
        <v>8.3000000000000007</v>
      </c>
      <c r="H69" s="65">
        <v>9.5</v>
      </c>
      <c r="I69" s="65">
        <v>7.7</v>
      </c>
      <c r="J69" s="65"/>
      <c r="K69" s="65"/>
      <c r="L69" s="58"/>
      <c r="M69" s="58"/>
      <c r="N69" s="58"/>
      <c r="O69" s="37">
        <f t="shared" si="0"/>
        <v>8.2800000000000011</v>
      </c>
      <c r="Q69" s="58"/>
      <c r="R69" s="58"/>
      <c r="S69" s="58"/>
    </row>
    <row r="70" spans="1:19" x14ac:dyDescent="0.2">
      <c r="A70" s="2" t="s">
        <v>76</v>
      </c>
      <c r="B70" s="64" t="s">
        <v>244</v>
      </c>
      <c r="C70" s="64" t="s">
        <v>245</v>
      </c>
      <c r="D70" s="2"/>
      <c r="E70" s="65">
        <v>8.5</v>
      </c>
      <c r="F70" s="65">
        <v>8.5</v>
      </c>
      <c r="G70" s="65">
        <v>6.7</v>
      </c>
      <c r="H70" s="65">
        <v>7.3</v>
      </c>
      <c r="I70" s="65">
        <v>9.1</v>
      </c>
      <c r="J70" s="65"/>
      <c r="K70" s="65"/>
      <c r="L70" s="58"/>
      <c r="M70" s="58"/>
      <c r="N70" s="58"/>
      <c r="O70" s="37">
        <f t="shared" ref="O70:O83" si="2">AVERAGE(E70:N70)</f>
        <v>8.02</v>
      </c>
      <c r="Q70" s="58"/>
      <c r="R70" s="58"/>
      <c r="S70" s="58"/>
    </row>
    <row r="71" spans="1:19" x14ac:dyDescent="0.2">
      <c r="A71" s="2" t="s">
        <v>77</v>
      </c>
      <c r="B71" s="64" t="s">
        <v>246</v>
      </c>
      <c r="C71" s="64" t="s">
        <v>247</v>
      </c>
      <c r="D71" s="2"/>
      <c r="E71" s="65">
        <v>7.5</v>
      </c>
      <c r="F71" s="65">
        <v>8.3000000000000007</v>
      </c>
      <c r="G71" s="65">
        <v>9</v>
      </c>
      <c r="H71" s="65">
        <v>8</v>
      </c>
      <c r="I71" s="65">
        <v>9.1</v>
      </c>
      <c r="J71" s="65"/>
      <c r="K71" s="65"/>
      <c r="L71" s="58"/>
      <c r="M71" s="58"/>
      <c r="N71" s="58"/>
      <c r="O71" s="37">
        <f t="shared" si="2"/>
        <v>8.379999999999999</v>
      </c>
      <c r="Q71" s="50"/>
      <c r="R71" s="50"/>
      <c r="S71" s="50"/>
    </row>
    <row r="72" spans="1:19" x14ac:dyDescent="0.2">
      <c r="A72" s="2" t="s">
        <v>78</v>
      </c>
      <c r="B72" s="64" t="s">
        <v>248</v>
      </c>
      <c r="C72" s="64" t="s">
        <v>249</v>
      </c>
      <c r="D72" s="2"/>
      <c r="E72" s="65">
        <v>5.8</v>
      </c>
      <c r="F72" s="65">
        <v>9.5</v>
      </c>
      <c r="G72" s="65">
        <v>6.6</v>
      </c>
      <c r="H72" s="65">
        <v>8.1</v>
      </c>
      <c r="I72" s="65">
        <v>6.5</v>
      </c>
      <c r="J72" s="65"/>
      <c r="K72" s="65"/>
      <c r="L72" s="58"/>
      <c r="M72" s="58"/>
      <c r="N72" s="58"/>
      <c r="O72" s="37">
        <f t="shared" si="2"/>
        <v>7.3</v>
      </c>
      <c r="Q72" s="50"/>
      <c r="R72" s="50"/>
      <c r="S72" s="50"/>
    </row>
    <row r="73" spans="1:19" x14ac:dyDescent="0.2">
      <c r="A73" s="2" t="s">
        <v>79</v>
      </c>
      <c r="B73" s="64" t="s">
        <v>250</v>
      </c>
      <c r="C73" s="64" t="s">
        <v>251</v>
      </c>
      <c r="D73" s="2"/>
      <c r="E73" s="65">
        <v>8.5</v>
      </c>
      <c r="F73" s="65">
        <v>8.5</v>
      </c>
      <c r="G73" s="65">
        <v>6.6</v>
      </c>
      <c r="H73" s="65">
        <v>7.3</v>
      </c>
      <c r="I73" s="65">
        <v>9.1</v>
      </c>
      <c r="J73" s="65"/>
      <c r="K73" s="65"/>
      <c r="L73" s="58"/>
      <c r="M73" s="58"/>
      <c r="N73" s="58"/>
      <c r="O73" s="37">
        <f t="shared" si="2"/>
        <v>8</v>
      </c>
      <c r="Q73" s="50"/>
      <c r="R73" s="50"/>
      <c r="S73" s="50"/>
    </row>
    <row r="74" spans="1:19" x14ac:dyDescent="0.2">
      <c r="A74" s="2" t="s">
        <v>80</v>
      </c>
      <c r="B74" s="64" t="s">
        <v>252</v>
      </c>
      <c r="C74" s="64" t="s">
        <v>253</v>
      </c>
      <c r="D74" s="2"/>
      <c r="E74" s="75">
        <v>6.7</v>
      </c>
      <c r="F74" s="65">
        <v>8.8000000000000007</v>
      </c>
      <c r="G74" s="65">
        <v>5.5</v>
      </c>
      <c r="H74" s="65">
        <v>8.6</v>
      </c>
      <c r="I74" s="65">
        <v>7.4</v>
      </c>
      <c r="J74" s="65"/>
      <c r="K74" s="65"/>
      <c r="L74" s="58"/>
      <c r="M74" s="58"/>
      <c r="N74" s="58"/>
      <c r="O74" s="37">
        <f t="shared" si="2"/>
        <v>7.4</v>
      </c>
      <c r="Q74" s="50"/>
      <c r="R74" s="50"/>
      <c r="S74" s="50"/>
    </row>
    <row r="75" spans="1:19" x14ac:dyDescent="0.2">
      <c r="A75" s="2" t="s">
        <v>81</v>
      </c>
      <c r="B75" s="64" t="s">
        <v>254</v>
      </c>
      <c r="C75" s="64" t="s">
        <v>255</v>
      </c>
      <c r="D75" s="62"/>
      <c r="E75" s="86"/>
      <c r="F75" s="66">
        <v>6.3</v>
      </c>
      <c r="G75" s="65">
        <v>4.4000000000000004</v>
      </c>
      <c r="H75" s="65">
        <v>7.6</v>
      </c>
      <c r="I75" s="66">
        <v>6.8</v>
      </c>
      <c r="J75" s="66"/>
      <c r="K75" s="66"/>
      <c r="L75" s="58"/>
      <c r="M75" s="58"/>
      <c r="N75" s="58"/>
      <c r="O75" s="37">
        <f t="shared" si="2"/>
        <v>6.2749999999999995</v>
      </c>
      <c r="Q75" s="50"/>
      <c r="R75" s="50"/>
      <c r="S75" s="50"/>
    </row>
    <row r="76" spans="1:19" x14ac:dyDescent="0.2">
      <c r="A76" s="2" t="s">
        <v>82</v>
      </c>
      <c r="B76" s="64" t="s">
        <v>256</v>
      </c>
      <c r="C76" s="64" t="s">
        <v>257</v>
      </c>
      <c r="D76" s="2"/>
      <c r="E76" s="65">
        <v>5.5</v>
      </c>
      <c r="F76" s="65">
        <v>6.8</v>
      </c>
      <c r="G76" s="65">
        <v>6.9</v>
      </c>
      <c r="H76" s="65">
        <v>7.6</v>
      </c>
      <c r="I76" s="65">
        <v>8.9</v>
      </c>
      <c r="J76" s="65"/>
      <c r="K76" s="65"/>
      <c r="L76" s="58"/>
      <c r="M76" s="58"/>
      <c r="N76" s="58"/>
      <c r="O76" s="37">
        <f t="shared" si="2"/>
        <v>7.1400000000000006</v>
      </c>
      <c r="Q76" s="50"/>
      <c r="R76" s="50"/>
      <c r="S76" s="50"/>
    </row>
    <row r="77" spans="1:19" x14ac:dyDescent="0.2">
      <c r="A77" s="2" t="s">
        <v>83</v>
      </c>
      <c r="B77" s="64" t="s">
        <v>258</v>
      </c>
      <c r="C77" s="64" t="s">
        <v>259</v>
      </c>
      <c r="D77" s="2"/>
      <c r="E77" s="65">
        <v>8.5</v>
      </c>
      <c r="F77" s="65">
        <v>6.4</v>
      </c>
      <c r="G77" s="65">
        <v>8.3000000000000007</v>
      </c>
      <c r="H77" s="65">
        <v>8.1</v>
      </c>
      <c r="I77" s="38"/>
      <c r="J77" s="65"/>
      <c r="K77" s="65"/>
      <c r="L77" s="58"/>
      <c r="M77" s="58"/>
      <c r="N77" s="58"/>
      <c r="O77" s="37">
        <f t="shared" si="2"/>
        <v>7.8250000000000011</v>
      </c>
      <c r="Q77" s="50"/>
      <c r="R77" s="50"/>
      <c r="S77" s="50"/>
    </row>
    <row r="78" spans="1:19" x14ac:dyDescent="0.2">
      <c r="A78" s="2" t="s">
        <v>84</v>
      </c>
      <c r="B78" s="64" t="s">
        <v>260</v>
      </c>
      <c r="C78" s="64" t="s">
        <v>261</v>
      </c>
      <c r="D78" s="2"/>
      <c r="E78" s="65">
        <v>6.5</v>
      </c>
      <c r="F78" s="65">
        <v>8.8000000000000007</v>
      </c>
      <c r="G78" s="65">
        <v>7.5</v>
      </c>
      <c r="H78" s="65">
        <v>8</v>
      </c>
      <c r="I78" s="65">
        <v>7.8</v>
      </c>
      <c r="J78" s="65"/>
      <c r="K78" s="65"/>
      <c r="L78" s="58"/>
      <c r="M78" s="58"/>
      <c r="N78" s="58"/>
      <c r="O78" s="37">
        <f t="shared" si="2"/>
        <v>7.7200000000000006</v>
      </c>
      <c r="Q78" s="50"/>
      <c r="R78" s="50"/>
      <c r="S78" s="50"/>
    </row>
    <row r="79" spans="1:19" x14ac:dyDescent="0.2">
      <c r="A79" s="2" t="s">
        <v>85</v>
      </c>
      <c r="B79" s="64" t="s">
        <v>262</v>
      </c>
      <c r="C79" s="64" t="s">
        <v>263</v>
      </c>
      <c r="D79" s="2"/>
      <c r="E79" s="65">
        <v>8</v>
      </c>
      <c r="F79" s="65">
        <v>6.8</v>
      </c>
      <c r="G79" s="65">
        <v>7.8</v>
      </c>
      <c r="H79" s="65">
        <v>9.5</v>
      </c>
      <c r="I79" s="65">
        <v>9.8000000000000007</v>
      </c>
      <c r="J79" s="65"/>
      <c r="K79" s="65"/>
      <c r="L79" s="58"/>
      <c r="M79" s="58"/>
      <c r="N79" s="58"/>
      <c r="O79" s="37">
        <f t="shared" si="2"/>
        <v>8.3800000000000008</v>
      </c>
      <c r="Q79" s="50"/>
      <c r="R79" s="50"/>
      <c r="S79" s="50"/>
    </row>
    <row r="80" spans="1:19" x14ac:dyDescent="0.2">
      <c r="A80" s="2" t="s">
        <v>86</v>
      </c>
      <c r="B80" s="64" t="s">
        <v>264</v>
      </c>
      <c r="C80" s="64" t="s">
        <v>265</v>
      </c>
      <c r="D80" s="2"/>
      <c r="E80" s="65">
        <v>6.5</v>
      </c>
      <c r="F80" s="65">
        <v>7.5</v>
      </c>
      <c r="G80" s="38"/>
      <c r="H80" s="65">
        <v>7.9</v>
      </c>
      <c r="I80" s="65">
        <v>9.3000000000000007</v>
      </c>
      <c r="J80" s="65"/>
      <c r="K80" s="65"/>
      <c r="L80" s="58"/>
      <c r="M80" s="58"/>
      <c r="N80" s="58"/>
      <c r="O80" s="37">
        <f t="shared" si="2"/>
        <v>7.8</v>
      </c>
      <c r="Q80" s="50"/>
      <c r="R80" s="50"/>
      <c r="S80" s="50"/>
    </row>
    <row r="81" spans="1:19" x14ac:dyDescent="0.2">
      <c r="A81" s="2" t="s">
        <v>87</v>
      </c>
      <c r="B81" s="64" t="s">
        <v>266</v>
      </c>
      <c r="C81" s="64" t="s">
        <v>267</v>
      </c>
      <c r="D81" s="2"/>
      <c r="E81" s="65">
        <v>6.5</v>
      </c>
      <c r="F81" s="65">
        <v>7.3</v>
      </c>
      <c r="G81" s="65">
        <v>6.4</v>
      </c>
      <c r="H81" s="65">
        <v>8.5</v>
      </c>
      <c r="I81" s="65">
        <v>7.7</v>
      </c>
      <c r="J81" s="65"/>
      <c r="K81" s="65"/>
      <c r="L81" s="58"/>
      <c r="M81" s="58"/>
      <c r="N81" s="58"/>
      <c r="O81" s="37">
        <f t="shared" si="2"/>
        <v>7.2800000000000011</v>
      </c>
      <c r="Q81" s="50"/>
      <c r="R81" s="50"/>
      <c r="S81" s="50"/>
    </row>
    <row r="82" spans="1:19" x14ac:dyDescent="0.2">
      <c r="B82" s="64" t="s">
        <v>268</v>
      </c>
      <c r="C82" s="64" t="s">
        <v>269</v>
      </c>
      <c r="E82" s="73">
        <v>5.5</v>
      </c>
      <c r="F82" s="73">
        <v>6.5</v>
      </c>
      <c r="G82" s="73">
        <v>7.3</v>
      </c>
      <c r="H82" s="73">
        <v>9</v>
      </c>
      <c r="I82" s="73">
        <v>8.9</v>
      </c>
      <c r="L82" s="50"/>
      <c r="M82" s="50"/>
      <c r="N82" s="50"/>
      <c r="O82" s="37">
        <f t="shared" si="2"/>
        <v>7.44</v>
      </c>
      <c r="Q82" s="50"/>
      <c r="R82" s="50"/>
      <c r="S82" s="50"/>
    </row>
    <row r="83" spans="1:19" x14ac:dyDescent="0.2">
      <c r="B83" s="64" t="s">
        <v>270</v>
      </c>
      <c r="C83" s="64" t="s">
        <v>271</v>
      </c>
      <c r="E83" s="73">
        <v>8.5</v>
      </c>
      <c r="F83" s="73">
        <v>6.4</v>
      </c>
      <c r="G83" s="73">
        <v>8.3000000000000007</v>
      </c>
      <c r="H83" s="73">
        <v>8.1</v>
      </c>
      <c r="I83" s="87"/>
      <c r="L83" s="50"/>
      <c r="M83" s="50"/>
      <c r="N83" s="50"/>
      <c r="O83" s="37">
        <f t="shared" si="2"/>
        <v>7.8250000000000011</v>
      </c>
      <c r="Q83" s="50"/>
      <c r="R83" s="50"/>
      <c r="S83" s="50"/>
    </row>
    <row r="84" spans="1:19" x14ac:dyDescent="0.2">
      <c r="E84" s="87"/>
    </row>
    <row r="85" spans="1:19" x14ac:dyDescent="0.2">
      <c r="E85" s="61">
        <f>+AVERAGE(E8:E83)</f>
        <v>6.752173913043479</v>
      </c>
      <c r="F85" s="61">
        <f t="shared" ref="F85:N85" si="3">+AVERAGE(F8:F83)</f>
        <v>7.3958904109589039</v>
      </c>
      <c r="G85" s="61">
        <f t="shared" si="3"/>
        <v>6.8374999999999995</v>
      </c>
      <c r="H85" s="61">
        <f t="shared" si="3"/>
        <v>8.1111111111111125</v>
      </c>
      <c r="I85" s="61">
        <f t="shared" si="3"/>
        <v>7.9657142857142844</v>
      </c>
      <c r="J85" s="61" t="e">
        <f t="shared" si="3"/>
        <v>#DIV/0!</v>
      </c>
      <c r="K85" s="61" t="e">
        <f t="shared" si="3"/>
        <v>#DIV/0!</v>
      </c>
      <c r="L85" s="61" t="e">
        <f t="shared" si="3"/>
        <v>#DIV/0!</v>
      </c>
      <c r="M85" s="61" t="e">
        <f t="shared" si="3"/>
        <v>#DIV/0!</v>
      </c>
      <c r="N85" s="61" t="e">
        <f t="shared" si="3"/>
        <v>#DIV/0!</v>
      </c>
      <c r="O85" s="61">
        <f t="shared" ref="O85" si="4">+AVERAGE(O8:O83)</f>
        <v>7.4012328767123297</v>
      </c>
    </row>
    <row r="91" spans="1:19" x14ac:dyDescent="0.2">
      <c r="M9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C2" sqref="C2"/>
    </sheetView>
  </sheetViews>
  <sheetFormatPr defaultRowHeight="12.75" x14ac:dyDescent="0.2"/>
  <cols>
    <col min="2" max="2" width="40.42578125" bestFit="1" customWidth="1"/>
  </cols>
  <sheetData>
    <row r="1" spans="1:4" x14ac:dyDescent="0.2">
      <c r="A1" s="64" t="s">
        <v>126</v>
      </c>
      <c r="B1" s="64" t="s">
        <v>127</v>
      </c>
      <c r="C1" s="15" t="s">
        <v>100</v>
      </c>
      <c r="D1" s="15" t="s">
        <v>4</v>
      </c>
    </row>
    <row r="2" spans="1:4" x14ac:dyDescent="0.2">
      <c r="A2" s="64" t="s">
        <v>128</v>
      </c>
      <c r="B2" s="64" t="s">
        <v>129</v>
      </c>
    </row>
    <row r="3" spans="1:4" x14ac:dyDescent="0.2">
      <c r="A3" s="64" t="s">
        <v>130</v>
      </c>
      <c r="B3" s="64" t="s">
        <v>131</v>
      </c>
    </row>
    <row r="4" spans="1:4" x14ac:dyDescent="0.2">
      <c r="A4" s="64" t="s">
        <v>132</v>
      </c>
      <c r="B4" s="64" t="s">
        <v>133</v>
      </c>
    </row>
    <row r="5" spans="1:4" x14ac:dyDescent="0.2">
      <c r="A5" s="64" t="s">
        <v>134</v>
      </c>
      <c r="B5" s="64" t="s">
        <v>135</v>
      </c>
    </row>
    <row r="6" spans="1:4" x14ac:dyDescent="0.2">
      <c r="A6" s="64" t="s">
        <v>136</v>
      </c>
      <c r="B6" s="64" t="s">
        <v>137</v>
      </c>
    </row>
    <row r="7" spans="1:4" x14ac:dyDescent="0.2">
      <c r="A7" s="64" t="s">
        <v>138</v>
      </c>
      <c r="B7" s="64" t="s">
        <v>139</v>
      </c>
    </row>
    <row r="8" spans="1:4" x14ac:dyDescent="0.2">
      <c r="A8" s="64" t="s">
        <v>140</v>
      </c>
      <c r="B8" s="64" t="s">
        <v>141</v>
      </c>
    </row>
    <row r="9" spans="1:4" x14ac:dyDescent="0.2">
      <c r="A9" s="64" t="s">
        <v>142</v>
      </c>
      <c r="B9" s="64" t="s">
        <v>143</v>
      </c>
    </row>
    <row r="10" spans="1:4" x14ac:dyDescent="0.2">
      <c r="A10" s="64" t="s">
        <v>144</v>
      </c>
      <c r="B10" s="64" t="s">
        <v>145</v>
      </c>
    </row>
    <row r="11" spans="1:4" x14ac:dyDescent="0.2">
      <c r="A11" s="64" t="s">
        <v>146</v>
      </c>
      <c r="B11" s="64" t="s">
        <v>147</v>
      </c>
    </row>
    <row r="12" spans="1:4" x14ac:dyDescent="0.2">
      <c r="A12" s="64" t="s">
        <v>148</v>
      </c>
      <c r="B12" s="64" t="s">
        <v>149</v>
      </c>
    </row>
    <row r="13" spans="1:4" x14ac:dyDescent="0.2">
      <c r="A13" s="64" t="s">
        <v>150</v>
      </c>
      <c r="B13" s="64" t="s">
        <v>151</v>
      </c>
    </row>
    <row r="14" spans="1:4" x14ac:dyDescent="0.2">
      <c r="A14" s="64" t="s">
        <v>152</v>
      </c>
      <c r="B14" s="64" t="s">
        <v>153</v>
      </c>
    </row>
    <row r="15" spans="1:4" x14ac:dyDescent="0.2">
      <c r="A15" s="64" t="s">
        <v>154</v>
      </c>
      <c r="B15" s="64" t="s">
        <v>155</v>
      </c>
    </row>
    <row r="16" spans="1:4" x14ac:dyDescent="0.2">
      <c r="A16" s="64" t="s">
        <v>156</v>
      </c>
      <c r="B16" s="64" t="s">
        <v>157</v>
      </c>
    </row>
    <row r="17" spans="1:2" x14ac:dyDescent="0.2">
      <c r="A17" s="64" t="s">
        <v>158</v>
      </c>
      <c r="B17" s="64" t="s">
        <v>159</v>
      </c>
    </row>
    <row r="18" spans="1:2" x14ac:dyDescent="0.2">
      <c r="A18" s="64" t="s">
        <v>160</v>
      </c>
      <c r="B18" s="64" t="s">
        <v>161</v>
      </c>
    </row>
    <row r="19" spans="1:2" x14ac:dyDescent="0.2">
      <c r="A19" s="64" t="s">
        <v>162</v>
      </c>
      <c r="B19" s="64" t="s">
        <v>163</v>
      </c>
    </row>
    <row r="20" spans="1:2" x14ac:dyDescent="0.2">
      <c r="A20" s="64" t="s">
        <v>164</v>
      </c>
      <c r="B20" s="64" t="s">
        <v>165</v>
      </c>
    </row>
    <row r="21" spans="1:2" x14ac:dyDescent="0.2">
      <c r="A21" s="64" t="s">
        <v>166</v>
      </c>
      <c r="B21" s="64" t="s">
        <v>167</v>
      </c>
    </row>
    <row r="22" spans="1:2" x14ac:dyDescent="0.2">
      <c r="A22" s="64" t="s">
        <v>29</v>
      </c>
      <c r="B22" s="64" t="s">
        <v>30</v>
      </c>
    </row>
    <row r="23" spans="1:2" x14ac:dyDescent="0.2">
      <c r="A23" s="64" t="s">
        <v>37</v>
      </c>
      <c r="B23" s="64" t="s">
        <v>38</v>
      </c>
    </row>
    <row r="24" spans="1:2" x14ac:dyDescent="0.2">
      <c r="A24" s="64" t="s">
        <v>168</v>
      </c>
      <c r="B24" s="64" t="s">
        <v>169</v>
      </c>
    </row>
    <row r="25" spans="1:2" x14ac:dyDescent="0.2">
      <c r="A25" s="64" t="s">
        <v>39</v>
      </c>
      <c r="B25" s="64" t="s">
        <v>40</v>
      </c>
    </row>
    <row r="26" spans="1:2" x14ac:dyDescent="0.2">
      <c r="A26" s="64" t="s">
        <v>170</v>
      </c>
      <c r="B26" s="64" t="s">
        <v>171</v>
      </c>
    </row>
    <row r="27" spans="1:2" x14ac:dyDescent="0.2">
      <c r="A27" s="64" t="s">
        <v>172</v>
      </c>
      <c r="B27" s="64" t="s">
        <v>173</v>
      </c>
    </row>
    <row r="28" spans="1:2" x14ac:dyDescent="0.2">
      <c r="A28" s="64" t="s">
        <v>174</v>
      </c>
      <c r="B28" s="64" t="s">
        <v>175</v>
      </c>
    </row>
    <row r="29" spans="1:2" x14ac:dyDescent="0.2">
      <c r="A29" s="64" t="s">
        <v>176</v>
      </c>
      <c r="B29" s="64" t="s">
        <v>177</v>
      </c>
    </row>
    <row r="30" spans="1:2" x14ac:dyDescent="0.2">
      <c r="A30" s="64" t="s">
        <v>178</v>
      </c>
      <c r="B30" s="64" t="s">
        <v>179</v>
      </c>
    </row>
    <row r="31" spans="1:2" x14ac:dyDescent="0.2">
      <c r="A31" s="64" t="s">
        <v>180</v>
      </c>
      <c r="B31" s="64" t="s">
        <v>181</v>
      </c>
    </row>
    <row r="32" spans="1:2" x14ac:dyDescent="0.2">
      <c r="A32" s="64" t="s">
        <v>182</v>
      </c>
      <c r="B32" s="64" t="s">
        <v>183</v>
      </c>
    </row>
    <row r="33" spans="1:2" x14ac:dyDescent="0.2">
      <c r="A33" s="64" t="s">
        <v>184</v>
      </c>
      <c r="B33" s="64" t="s">
        <v>185</v>
      </c>
    </row>
    <row r="34" spans="1:2" x14ac:dyDescent="0.2">
      <c r="A34" s="64" t="s">
        <v>186</v>
      </c>
      <c r="B34" s="64" t="s">
        <v>187</v>
      </c>
    </row>
    <row r="35" spans="1:2" x14ac:dyDescent="0.2">
      <c r="A35" s="64" t="s">
        <v>188</v>
      </c>
      <c r="B35" s="64" t="s">
        <v>189</v>
      </c>
    </row>
    <row r="36" spans="1:2" x14ac:dyDescent="0.2">
      <c r="A36" s="64" t="s">
        <v>190</v>
      </c>
      <c r="B36" s="64" t="s">
        <v>191</v>
      </c>
    </row>
    <row r="37" spans="1:2" x14ac:dyDescent="0.2">
      <c r="A37" s="64" t="s">
        <v>192</v>
      </c>
      <c r="B37" s="64" t="s">
        <v>193</v>
      </c>
    </row>
    <row r="38" spans="1:2" x14ac:dyDescent="0.2">
      <c r="A38" s="64" t="s">
        <v>194</v>
      </c>
      <c r="B38" s="64" t="s">
        <v>195</v>
      </c>
    </row>
    <row r="39" spans="1:2" x14ac:dyDescent="0.2">
      <c r="A39" s="64" t="s">
        <v>196</v>
      </c>
      <c r="B39" s="64" t="s">
        <v>197</v>
      </c>
    </row>
    <row r="40" spans="1:2" x14ac:dyDescent="0.2">
      <c r="A40" s="64" t="s">
        <v>198</v>
      </c>
      <c r="B40" s="64" t="s">
        <v>199</v>
      </c>
    </row>
    <row r="41" spans="1:2" x14ac:dyDescent="0.2">
      <c r="A41" s="64" t="s">
        <v>200</v>
      </c>
      <c r="B41" s="64" t="s">
        <v>201</v>
      </c>
    </row>
    <row r="42" spans="1:2" x14ac:dyDescent="0.2">
      <c r="A42" s="64" t="s">
        <v>202</v>
      </c>
      <c r="B42" s="64" t="s">
        <v>203</v>
      </c>
    </row>
    <row r="43" spans="1:2" x14ac:dyDescent="0.2">
      <c r="A43" s="64" t="s">
        <v>204</v>
      </c>
      <c r="B43" s="64" t="s">
        <v>205</v>
      </c>
    </row>
    <row r="44" spans="1:2" x14ac:dyDescent="0.2">
      <c r="A44" s="64" t="s">
        <v>206</v>
      </c>
      <c r="B44" s="64" t="s">
        <v>207</v>
      </c>
    </row>
    <row r="45" spans="1:2" x14ac:dyDescent="0.2">
      <c r="A45" s="64" t="s">
        <v>208</v>
      </c>
      <c r="B45" s="64" t="s">
        <v>209</v>
      </c>
    </row>
    <row r="46" spans="1:2" x14ac:dyDescent="0.2">
      <c r="A46" s="64" t="s">
        <v>210</v>
      </c>
      <c r="B46" s="64" t="s">
        <v>211</v>
      </c>
    </row>
    <row r="47" spans="1:2" x14ac:dyDescent="0.2">
      <c r="A47" s="64" t="s">
        <v>212</v>
      </c>
      <c r="B47" s="64" t="s">
        <v>213</v>
      </c>
    </row>
    <row r="48" spans="1:2" x14ac:dyDescent="0.2">
      <c r="A48" s="64" t="s">
        <v>214</v>
      </c>
      <c r="B48" s="64" t="s">
        <v>215</v>
      </c>
    </row>
    <row r="49" spans="1:2" x14ac:dyDescent="0.2">
      <c r="A49" s="64" t="s">
        <v>216</v>
      </c>
      <c r="B49" s="64" t="s">
        <v>217</v>
      </c>
    </row>
    <row r="50" spans="1:2" x14ac:dyDescent="0.2">
      <c r="A50" s="64" t="s">
        <v>218</v>
      </c>
      <c r="B50" s="64" t="s">
        <v>219</v>
      </c>
    </row>
    <row r="51" spans="1:2" x14ac:dyDescent="0.2">
      <c r="A51" s="64" t="s">
        <v>220</v>
      </c>
      <c r="B51" s="64" t="s">
        <v>221</v>
      </c>
    </row>
    <row r="52" spans="1:2" x14ac:dyDescent="0.2">
      <c r="A52" s="64" t="s">
        <v>222</v>
      </c>
      <c r="B52" s="64" t="s">
        <v>223</v>
      </c>
    </row>
    <row r="53" spans="1:2" x14ac:dyDescent="0.2">
      <c r="A53" s="64" t="s">
        <v>224</v>
      </c>
      <c r="B53" s="64" t="s">
        <v>225</v>
      </c>
    </row>
    <row r="54" spans="1:2" x14ac:dyDescent="0.2">
      <c r="A54" s="64" t="s">
        <v>226</v>
      </c>
      <c r="B54" s="64" t="s">
        <v>227</v>
      </c>
    </row>
    <row r="55" spans="1:2" x14ac:dyDescent="0.2">
      <c r="A55" s="64" t="s">
        <v>228</v>
      </c>
      <c r="B55" s="64" t="s">
        <v>229</v>
      </c>
    </row>
    <row r="56" spans="1:2" x14ac:dyDescent="0.2">
      <c r="A56" s="64" t="s">
        <v>230</v>
      </c>
      <c r="B56" s="64" t="s">
        <v>231</v>
      </c>
    </row>
    <row r="57" spans="1:2" x14ac:dyDescent="0.2">
      <c r="A57" s="64" t="s">
        <v>232</v>
      </c>
      <c r="B57" s="64" t="s">
        <v>233</v>
      </c>
    </row>
    <row r="58" spans="1:2" x14ac:dyDescent="0.2">
      <c r="A58" s="64" t="s">
        <v>234</v>
      </c>
      <c r="B58" s="64" t="s">
        <v>235</v>
      </c>
    </row>
    <row r="59" spans="1:2" x14ac:dyDescent="0.2">
      <c r="A59" s="64" t="s">
        <v>236</v>
      </c>
      <c r="B59" s="64" t="s">
        <v>237</v>
      </c>
    </row>
    <row r="60" spans="1:2" x14ac:dyDescent="0.2">
      <c r="A60" s="64" t="s">
        <v>238</v>
      </c>
      <c r="B60" s="64" t="s">
        <v>239</v>
      </c>
    </row>
    <row r="61" spans="1:2" x14ac:dyDescent="0.2">
      <c r="A61" s="64" t="s">
        <v>240</v>
      </c>
      <c r="B61" s="64" t="s">
        <v>241</v>
      </c>
    </row>
    <row r="62" spans="1:2" x14ac:dyDescent="0.2">
      <c r="A62" s="64" t="s">
        <v>242</v>
      </c>
      <c r="B62" s="64" t="s">
        <v>243</v>
      </c>
    </row>
    <row r="63" spans="1:2" x14ac:dyDescent="0.2">
      <c r="A63" s="64" t="s">
        <v>244</v>
      </c>
      <c r="B63" s="64" t="s">
        <v>245</v>
      </c>
    </row>
    <row r="64" spans="1:2" x14ac:dyDescent="0.2">
      <c r="A64" s="64" t="s">
        <v>246</v>
      </c>
      <c r="B64" s="64" t="s">
        <v>247</v>
      </c>
    </row>
    <row r="65" spans="1:4" x14ac:dyDescent="0.2">
      <c r="A65" s="64" t="s">
        <v>248</v>
      </c>
      <c r="B65" s="64" t="s">
        <v>249</v>
      </c>
    </row>
    <row r="66" spans="1:4" x14ac:dyDescent="0.2">
      <c r="A66" s="64" t="s">
        <v>250</v>
      </c>
      <c r="B66" s="64" t="s">
        <v>251</v>
      </c>
    </row>
    <row r="67" spans="1:4" x14ac:dyDescent="0.2">
      <c r="A67" s="64" t="s">
        <v>252</v>
      </c>
      <c r="B67" s="64" t="s">
        <v>253</v>
      </c>
    </row>
    <row r="68" spans="1:4" x14ac:dyDescent="0.2">
      <c r="A68" s="64" t="s">
        <v>254</v>
      </c>
      <c r="B68" s="64" t="s">
        <v>255</v>
      </c>
    </row>
    <row r="69" spans="1:4" x14ac:dyDescent="0.2">
      <c r="A69" s="64" t="s">
        <v>256</v>
      </c>
      <c r="B69" s="64" t="s">
        <v>257</v>
      </c>
    </row>
    <row r="70" spans="1:4" x14ac:dyDescent="0.2">
      <c r="A70" s="64" t="s">
        <v>258</v>
      </c>
      <c r="B70" s="64" t="s">
        <v>259</v>
      </c>
    </row>
    <row r="71" spans="1:4" x14ac:dyDescent="0.2">
      <c r="A71" s="64" t="s">
        <v>260</v>
      </c>
      <c r="B71" s="64" t="s">
        <v>261</v>
      </c>
    </row>
    <row r="72" spans="1:4" x14ac:dyDescent="0.2">
      <c r="A72" s="64" t="s">
        <v>262</v>
      </c>
      <c r="B72" s="64" t="s">
        <v>263</v>
      </c>
    </row>
    <row r="73" spans="1:4" x14ac:dyDescent="0.2">
      <c r="A73" s="64" t="s">
        <v>264</v>
      </c>
      <c r="B73" s="64" t="s">
        <v>265</v>
      </c>
    </row>
    <row r="74" spans="1:4" x14ac:dyDescent="0.2">
      <c r="A74" s="64" t="s">
        <v>266</v>
      </c>
      <c r="B74" s="64" t="s">
        <v>267</v>
      </c>
    </row>
    <row r="75" spans="1:4" x14ac:dyDescent="0.2">
      <c r="A75" s="64" t="s">
        <v>268</v>
      </c>
      <c r="B75" s="64" t="s">
        <v>269</v>
      </c>
    </row>
    <row r="76" spans="1:4" x14ac:dyDescent="0.2">
      <c r="A76" s="64" t="s">
        <v>270</v>
      </c>
      <c r="B76" s="64" t="s">
        <v>271</v>
      </c>
    </row>
    <row r="77" spans="1:4" x14ac:dyDescent="0.2">
      <c r="A77" s="2"/>
      <c r="B77" s="2"/>
    </row>
    <row r="78" spans="1:4" x14ac:dyDescent="0.2">
      <c r="A78" s="2"/>
      <c r="B78" s="2"/>
    </row>
    <row r="80" spans="1:4" x14ac:dyDescent="0.2">
      <c r="D80" s="18" t="s">
        <v>107</v>
      </c>
    </row>
    <row r="81" spans="3:8" x14ac:dyDescent="0.2">
      <c r="C81" s="17">
        <f>COUNTA(C2:C78)</f>
        <v>0</v>
      </c>
      <c r="D81" s="48">
        <f>AVERAGE(C81:C81)</f>
        <v>0</v>
      </c>
    </row>
    <row r="82" spans="3:8" x14ac:dyDescent="0.2">
      <c r="C82" s="19">
        <f>COUNTBLANK(C2:C78)</f>
        <v>77</v>
      </c>
      <c r="D82" s="48">
        <f>AVERAGE(C82:C82)</f>
        <v>77</v>
      </c>
    </row>
    <row r="83" spans="3:8" x14ac:dyDescent="0.2">
      <c r="C83" s="31">
        <f>C81/(C81+C82)</f>
        <v>0</v>
      </c>
      <c r="D83" s="47">
        <f>AVERAGE(C83:C83)</f>
        <v>0</v>
      </c>
    </row>
    <row r="84" spans="3:8" x14ac:dyDescent="0.2">
      <c r="C84" s="32">
        <f>1-C83</f>
        <v>1</v>
      </c>
      <c r="D84" s="47">
        <f>AVERAGE(C84:C84)</f>
        <v>1</v>
      </c>
    </row>
    <row r="86" spans="3:8" x14ac:dyDescent="0.2">
      <c r="C86">
        <f>SUM(C87:C89)</f>
        <v>0</v>
      </c>
    </row>
    <row r="87" spans="3:8" x14ac:dyDescent="0.2">
      <c r="C87">
        <f>COUNTIF(D2:D78,0.6)</f>
        <v>0</v>
      </c>
      <c r="G87" s="23" t="e">
        <f>C87/$C$86</f>
        <v>#DIV/0!</v>
      </c>
      <c r="H87" s="14" t="s">
        <v>113</v>
      </c>
    </row>
    <row r="88" spans="3:8" x14ac:dyDescent="0.2">
      <c r="C88">
        <f>COUNTIF(D2:D78,0.4)</f>
        <v>0</v>
      </c>
      <c r="G88" s="23" t="e">
        <f>C88/$C$86</f>
        <v>#DIV/0!</v>
      </c>
      <c r="H88" s="14" t="s">
        <v>112</v>
      </c>
    </row>
    <row r="89" spans="3:8" x14ac:dyDescent="0.2">
      <c r="C89">
        <f>COUNTIF(D2:D78,0.2)</f>
        <v>0</v>
      </c>
      <c r="G89" s="23" t="e">
        <f>C89/$C$86</f>
        <v>#DIV/0!</v>
      </c>
      <c r="H89" s="14" t="s">
        <v>114</v>
      </c>
    </row>
    <row r="90" spans="3:8" x14ac:dyDescent="0.2">
      <c r="C90">
        <f>COUNTBLANK(D2:D78)+COUNTA(D2:D78)</f>
        <v>77</v>
      </c>
      <c r="G90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I2" sqref="I2"/>
    </sheetView>
  </sheetViews>
  <sheetFormatPr defaultRowHeight="12.75" x14ac:dyDescent="0.2"/>
  <cols>
    <col min="2" max="2" width="40.42578125" bestFit="1" customWidth="1"/>
    <col min="4" max="4" width="36.42578125" bestFit="1" customWidth="1"/>
  </cols>
  <sheetData>
    <row r="1" spans="1:9" x14ac:dyDescent="0.2">
      <c r="A1" s="64" t="s">
        <v>126</v>
      </c>
      <c r="B1" s="64" t="s">
        <v>127</v>
      </c>
      <c r="H1" s="51" t="s">
        <v>123</v>
      </c>
      <c r="I1" s="51" t="s">
        <v>124</v>
      </c>
    </row>
    <row r="2" spans="1:9" x14ac:dyDescent="0.2">
      <c r="A2" s="64" t="s">
        <v>128</v>
      </c>
      <c r="B2" s="64" t="s">
        <v>129</v>
      </c>
      <c r="H2" s="57">
        <v>10</v>
      </c>
      <c r="I2" s="37">
        <v>2</v>
      </c>
    </row>
    <row r="3" spans="1:9" x14ac:dyDescent="0.2">
      <c r="A3" s="64" t="s">
        <v>130</v>
      </c>
      <c r="B3" s="64" t="s">
        <v>131</v>
      </c>
      <c r="C3" s="1"/>
      <c r="D3" s="1"/>
      <c r="H3" s="57">
        <v>9.5</v>
      </c>
      <c r="I3" s="61">
        <v>1.75</v>
      </c>
    </row>
    <row r="4" spans="1:9" x14ac:dyDescent="0.2">
      <c r="A4" s="64" t="s">
        <v>132</v>
      </c>
      <c r="B4" s="64" t="s">
        <v>133</v>
      </c>
      <c r="C4" s="2"/>
      <c r="D4" s="2"/>
      <c r="E4" s="57"/>
      <c r="H4" s="57">
        <v>8.5</v>
      </c>
      <c r="I4" s="61">
        <v>1.25</v>
      </c>
    </row>
    <row r="5" spans="1:9" x14ac:dyDescent="0.2">
      <c r="A5" s="64" t="s">
        <v>134</v>
      </c>
      <c r="B5" s="64" t="s">
        <v>135</v>
      </c>
      <c r="C5" s="2"/>
      <c r="D5" s="2"/>
      <c r="E5" s="57"/>
      <c r="H5" s="57">
        <v>8</v>
      </c>
      <c r="I5" s="37">
        <v>1</v>
      </c>
    </row>
    <row r="6" spans="1:9" x14ac:dyDescent="0.2">
      <c r="A6" s="64" t="s">
        <v>136</v>
      </c>
      <c r="B6" s="64" t="s">
        <v>137</v>
      </c>
      <c r="C6" s="2"/>
      <c r="D6" s="2"/>
      <c r="E6" s="61"/>
      <c r="H6" s="57">
        <v>7.5</v>
      </c>
      <c r="I6" s="37">
        <v>0.5</v>
      </c>
    </row>
    <row r="7" spans="1:9" x14ac:dyDescent="0.2">
      <c r="A7" s="64" t="s">
        <v>138</v>
      </c>
      <c r="B7" s="64" t="s">
        <v>139</v>
      </c>
      <c r="C7" s="2"/>
      <c r="D7" s="2"/>
      <c r="E7" s="57"/>
    </row>
    <row r="8" spans="1:9" x14ac:dyDescent="0.2">
      <c r="A8" s="64" t="s">
        <v>140</v>
      </c>
      <c r="B8" s="64" t="s">
        <v>141</v>
      </c>
      <c r="C8" s="2"/>
      <c r="D8" s="2"/>
      <c r="E8" s="61"/>
    </row>
    <row r="9" spans="1:9" x14ac:dyDescent="0.2">
      <c r="A9" s="64" t="s">
        <v>142</v>
      </c>
      <c r="B9" s="64" t="s">
        <v>143</v>
      </c>
      <c r="C9" s="2"/>
      <c r="D9" s="2"/>
      <c r="E9" s="57"/>
    </row>
    <row r="10" spans="1:9" x14ac:dyDescent="0.2">
      <c r="A10" s="64" t="s">
        <v>144</v>
      </c>
      <c r="B10" s="64" t="s">
        <v>145</v>
      </c>
      <c r="C10" s="2"/>
      <c r="D10" s="2"/>
      <c r="E10" s="57"/>
    </row>
    <row r="11" spans="1:9" x14ac:dyDescent="0.2">
      <c r="A11" s="64" t="s">
        <v>146</v>
      </c>
      <c r="B11" s="64" t="s">
        <v>147</v>
      </c>
      <c r="C11" s="2"/>
      <c r="D11" s="2"/>
      <c r="E11" s="57"/>
    </row>
    <row r="12" spans="1:9" x14ac:dyDescent="0.2">
      <c r="A12" s="64" t="s">
        <v>148</v>
      </c>
      <c r="B12" s="64" t="s">
        <v>149</v>
      </c>
      <c r="C12" s="2"/>
      <c r="D12" s="2"/>
      <c r="E12" s="57"/>
    </row>
    <row r="13" spans="1:9" x14ac:dyDescent="0.2">
      <c r="A13" s="64" t="s">
        <v>150</v>
      </c>
      <c r="B13" s="64" t="s">
        <v>151</v>
      </c>
      <c r="C13" s="2"/>
      <c r="D13" s="2"/>
      <c r="E13" s="57"/>
    </row>
    <row r="14" spans="1:9" x14ac:dyDescent="0.2">
      <c r="A14" s="64" t="s">
        <v>152</v>
      </c>
      <c r="B14" s="64" t="s">
        <v>153</v>
      </c>
      <c r="C14" s="2"/>
      <c r="D14" s="2"/>
      <c r="E14" s="57"/>
    </row>
    <row r="15" spans="1:9" x14ac:dyDescent="0.2">
      <c r="A15" s="64" t="s">
        <v>154</v>
      </c>
      <c r="B15" s="64" t="s">
        <v>155</v>
      </c>
      <c r="C15" s="2"/>
      <c r="D15" s="2"/>
      <c r="E15" s="57"/>
    </row>
    <row r="16" spans="1:9" x14ac:dyDescent="0.2">
      <c r="A16" s="64" t="s">
        <v>156</v>
      </c>
      <c r="B16" s="64" t="s">
        <v>157</v>
      </c>
      <c r="C16" s="2"/>
      <c r="D16" s="2"/>
      <c r="E16" s="61"/>
    </row>
    <row r="17" spans="1:5" x14ac:dyDescent="0.2">
      <c r="A17" s="64" t="s">
        <v>158</v>
      </c>
      <c r="B17" s="64" t="s">
        <v>159</v>
      </c>
      <c r="C17" s="2"/>
      <c r="D17" s="2"/>
      <c r="E17" s="57"/>
    </row>
    <row r="18" spans="1:5" x14ac:dyDescent="0.2">
      <c r="A18" s="64" t="s">
        <v>160</v>
      </c>
      <c r="B18" s="64" t="s">
        <v>161</v>
      </c>
      <c r="C18" s="2"/>
      <c r="D18" s="2"/>
      <c r="E18" s="61"/>
    </row>
    <row r="19" spans="1:5" x14ac:dyDescent="0.2">
      <c r="A19" s="64" t="s">
        <v>162</v>
      </c>
      <c r="B19" s="64" t="s">
        <v>163</v>
      </c>
      <c r="C19" s="2"/>
      <c r="D19" s="2"/>
      <c r="E19" s="57"/>
    </row>
    <row r="20" spans="1:5" x14ac:dyDescent="0.2">
      <c r="A20" s="64" t="s">
        <v>164</v>
      </c>
      <c r="B20" s="64" t="s">
        <v>165</v>
      </c>
      <c r="C20" s="2"/>
      <c r="D20" s="2"/>
      <c r="E20" s="57"/>
    </row>
    <row r="21" spans="1:5" x14ac:dyDescent="0.2">
      <c r="A21" s="64" t="s">
        <v>166</v>
      </c>
      <c r="B21" s="64" t="s">
        <v>167</v>
      </c>
      <c r="C21" s="2"/>
      <c r="D21" s="2"/>
      <c r="E21" s="57"/>
    </row>
    <row r="22" spans="1:5" x14ac:dyDescent="0.2">
      <c r="A22" s="64" t="s">
        <v>29</v>
      </c>
      <c r="B22" s="64" t="s">
        <v>30</v>
      </c>
      <c r="C22" s="2"/>
      <c r="D22" s="2"/>
      <c r="E22" s="57"/>
    </row>
    <row r="23" spans="1:5" x14ac:dyDescent="0.2">
      <c r="A23" s="64" t="s">
        <v>37</v>
      </c>
      <c r="B23" s="64" t="s">
        <v>38</v>
      </c>
      <c r="C23" s="2"/>
      <c r="D23" s="2"/>
      <c r="E23" s="61"/>
    </row>
    <row r="24" spans="1:5" x14ac:dyDescent="0.2">
      <c r="A24" s="64" t="s">
        <v>168</v>
      </c>
      <c r="B24" s="64" t="s">
        <v>169</v>
      </c>
      <c r="C24" s="2"/>
      <c r="D24" s="2"/>
      <c r="E24" s="57"/>
    </row>
    <row r="25" spans="1:5" x14ac:dyDescent="0.2">
      <c r="A25" s="64" t="s">
        <v>39</v>
      </c>
      <c r="B25" s="64" t="s">
        <v>40</v>
      </c>
      <c r="C25" s="2"/>
      <c r="D25" s="2"/>
      <c r="E25" s="57"/>
    </row>
    <row r="26" spans="1:5" x14ac:dyDescent="0.2">
      <c r="A26" s="64" t="s">
        <v>170</v>
      </c>
      <c r="B26" s="64" t="s">
        <v>171</v>
      </c>
      <c r="C26" s="2"/>
      <c r="D26" s="2"/>
      <c r="E26" s="57"/>
    </row>
    <row r="27" spans="1:5" x14ac:dyDescent="0.2">
      <c r="A27" s="64" t="s">
        <v>172</v>
      </c>
      <c r="B27" s="64" t="s">
        <v>173</v>
      </c>
      <c r="C27" s="2"/>
      <c r="D27" s="2"/>
      <c r="E27" s="57"/>
    </row>
    <row r="28" spans="1:5" x14ac:dyDescent="0.2">
      <c r="A28" s="64" t="s">
        <v>174</v>
      </c>
      <c r="B28" s="64" t="s">
        <v>175</v>
      </c>
      <c r="C28" s="2"/>
      <c r="D28" s="2"/>
      <c r="E28" s="57"/>
    </row>
    <row r="29" spans="1:5" x14ac:dyDescent="0.2">
      <c r="A29" s="64" t="s">
        <v>176</v>
      </c>
      <c r="B29" s="64" t="s">
        <v>177</v>
      </c>
      <c r="C29" s="2"/>
      <c r="D29" s="2"/>
      <c r="E29" s="57"/>
    </row>
    <row r="30" spans="1:5" x14ac:dyDescent="0.2">
      <c r="A30" s="64" t="s">
        <v>178</v>
      </c>
      <c r="B30" s="64" t="s">
        <v>179</v>
      </c>
      <c r="C30" s="2"/>
      <c r="D30" s="2"/>
      <c r="E30" s="57"/>
    </row>
    <row r="31" spans="1:5" x14ac:dyDescent="0.2">
      <c r="A31" s="64" t="s">
        <v>180</v>
      </c>
      <c r="B31" s="64" t="s">
        <v>181</v>
      </c>
      <c r="C31" s="2"/>
      <c r="D31" s="2"/>
      <c r="E31" s="57"/>
    </row>
    <row r="32" spans="1:5" x14ac:dyDescent="0.2">
      <c r="A32" s="64" t="s">
        <v>182</v>
      </c>
      <c r="B32" s="64" t="s">
        <v>183</v>
      </c>
      <c r="C32" s="2"/>
      <c r="D32" s="2"/>
      <c r="E32" s="57"/>
    </row>
    <row r="33" spans="1:5" x14ac:dyDescent="0.2">
      <c r="A33" s="64" t="s">
        <v>184</v>
      </c>
      <c r="B33" s="64" t="s">
        <v>185</v>
      </c>
      <c r="C33" s="2"/>
      <c r="D33" s="2"/>
      <c r="E33" s="57"/>
    </row>
    <row r="34" spans="1:5" x14ac:dyDescent="0.2">
      <c r="A34" s="64" t="s">
        <v>186</v>
      </c>
      <c r="B34" s="64" t="s">
        <v>187</v>
      </c>
      <c r="C34" s="2"/>
      <c r="D34" s="2"/>
      <c r="E34" s="57"/>
    </row>
    <row r="35" spans="1:5" x14ac:dyDescent="0.2">
      <c r="A35" s="64" t="s">
        <v>188</v>
      </c>
      <c r="B35" s="64" t="s">
        <v>189</v>
      </c>
      <c r="C35" s="2"/>
      <c r="D35" s="2"/>
      <c r="E35" s="57"/>
    </row>
    <row r="36" spans="1:5" x14ac:dyDescent="0.2">
      <c r="A36" s="64" t="s">
        <v>190</v>
      </c>
      <c r="B36" s="64" t="s">
        <v>191</v>
      </c>
      <c r="C36" s="2"/>
      <c r="D36" s="2"/>
      <c r="E36" s="57"/>
    </row>
    <row r="37" spans="1:5" x14ac:dyDescent="0.2">
      <c r="A37" s="64" t="s">
        <v>192</v>
      </c>
      <c r="B37" s="64" t="s">
        <v>193</v>
      </c>
      <c r="C37" s="2"/>
      <c r="D37" s="2"/>
      <c r="E37" s="57"/>
    </row>
    <row r="38" spans="1:5" x14ac:dyDescent="0.2">
      <c r="A38" s="64" t="s">
        <v>194</v>
      </c>
      <c r="B38" s="64" t="s">
        <v>195</v>
      </c>
      <c r="C38" s="2"/>
      <c r="D38" s="2"/>
      <c r="E38" s="57"/>
    </row>
    <row r="39" spans="1:5" x14ac:dyDescent="0.2">
      <c r="A39" s="64" t="s">
        <v>196</v>
      </c>
      <c r="B39" s="64" t="s">
        <v>197</v>
      </c>
      <c r="C39" s="2"/>
      <c r="D39" s="2"/>
      <c r="E39" s="57"/>
    </row>
    <row r="40" spans="1:5" x14ac:dyDescent="0.2">
      <c r="A40" s="64" t="s">
        <v>198</v>
      </c>
      <c r="B40" s="64" t="s">
        <v>199</v>
      </c>
      <c r="C40" s="2"/>
      <c r="D40" s="2"/>
      <c r="E40" s="57"/>
    </row>
    <row r="41" spans="1:5" x14ac:dyDescent="0.2">
      <c r="A41" s="64" t="s">
        <v>200</v>
      </c>
      <c r="B41" s="64" t="s">
        <v>201</v>
      </c>
      <c r="C41" s="2"/>
      <c r="D41" s="2"/>
      <c r="E41" s="57"/>
    </row>
    <row r="42" spans="1:5" x14ac:dyDescent="0.2">
      <c r="A42" s="64" t="s">
        <v>202</v>
      </c>
      <c r="B42" s="64" t="s">
        <v>203</v>
      </c>
      <c r="C42" s="2"/>
      <c r="D42" s="2"/>
      <c r="E42" s="57"/>
    </row>
    <row r="43" spans="1:5" x14ac:dyDescent="0.2">
      <c r="A43" s="64" t="s">
        <v>204</v>
      </c>
      <c r="B43" s="64" t="s">
        <v>205</v>
      </c>
      <c r="C43" s="2"/>
      <c r="D43" s="2"/>
      <c r="E43" s="57"/>
    </row>
    <row r="44" spans="1:5" x14ac:dyDescent="0.2">
      <c r="A44" s="64" t="s">
        <v>206</v>
      </c>
      <c r="B44" s="64" t="s">
        <v>207</v>
      </c>
      <c r="C44" s="2"/>
      <c r="D44" s="2"/>
      <c r="E44" s="57"/>
    </row>
    <row r="45" spans="1:5" x14ac:dyDescent="0.2">
      <c r="A45" s="64" t="s">
        <v>208</v>
      </c>
      <c r="B45" s="64" t="s">
        <v>209</v>
      </c>
      <c r="C45" s="2"/>
      <c r="D45" s="2"/>
      <c r="E45" s="57"/>
    </row>
    <row r="46" spans="1:5" x14ac:dyDescent="0.2">
      <c r="A46" s="64" t="s">
        <v>210</v>
      </c>
      <c r="B46" s="64" t="s">
        <v>211</v>
      </c>
      <c r="C46" s="2"/>
      <c r="D46" s="2"/>
      <c r="E46" s="57"/>
    </row>
    <row r="47" spans="1:5" x14ac:dyDescent="0.2">
      <c r="A47" s="64" t="s">
        <v>212</v>
      </c>
      <c r="B47" s="64" t="s">
        <v>213</v>
      </c>
      <c r="C47" s="2"/>
      <c r="D47" s="2"/>
      <c r="E47" s="57"/>
    </row>
    <row r="48" spans="1:5" x14ac:dyDescent="0.2">
      <c r="A48" s="64" t="s">
        <v>214</v>
      </c>
      <c r="B48" s="64" t="s">
        <v>215</v>
      </c>
      <c r="C48" s="2"/>
      <c r="D48" s="2"/>
      <c r="E48" s="61"/>
    </row>
    <row r="49" spans="1:5" x14ac:dyDescent="0.2">
      <c r="A49" s="64" t="s">
        <v>216</v>
      </c>
      <c r="B49" s="64" t="s">
        <v>217</v>
      </c>
      <c r="C49" s="2"/>
      <c r="D49" s="2"/>
      <c r="E49" s="57"/>
    </row>
    <row r="50" spans="1:5" x14ac:dyDescent="0.2">
      <c r="A50" s="64" t="s">
        <v>218</v>
      </c>
      <c r="B50" s="64" t="s">
        <v>219</v>
      </c>
      <c r="C50" s="2"/>
      <c r="D50" s="2"/>
      <c r="E50" s="57"/>
    </row>
    <row r="51" spans="1:5" x14ac:dyDescent="0.2">
      <c r="A51" s="64" t="s">
        <v>220</v>
      </c>
      <c r="B51" s="64" t="s">
        <v>221</v>
      </c>
      <c r="C51" s="2"/>
      <c r="D51" s="2"/>
      <c r="E51" s="57"/>
    </row>
    <row r="52" spans="1:5" x14ac:dyDescent="0.2">
      <c r="A52" s="64" t="s">
        <v>222</v>
      </c>
      <c r="B52" s="64" t="s">
        <v>223</v>
      </c>
      <c r="C52" s="2"/>
      <c r="D52" s="2"/>
      <c r="E52" s="57"/>
    </row>
    <row r="53" spans="1:5" x14ac:dyDescent="0.2">
      <c r="A53" s="64" t="s">
        <v>224</v>
      </c>
      <c r="B53" s="64" t="s">
        <v>225</v>
      </c>
      <c r="C53" s="2"/>
      <c r="D53" s="2"/>
      <c r="E53" s="57"/>
    </row>
    <row r="54" spans="1:5" x14ac:dyDescent="0.2">
      <c r="A54" s="64" t="s">
        <v>226</v>
      </c>
      <c r="B54" s="64" t="s">
        <v>227</v>
      </c>
      <c r="C54" s="2"/>
      <c r="D54" s="2"/>
      <c r="E54" s="57"/>
    </row>
    <row r="55" spans="1:5" x14ac:dyDescent="0.2">
      <c r="A55" s="64" t="s">
        <v>228</v>
      </c>
      <c r="B55" s="64" t="s">
        <v>229</v>
      </c>
      <c r="C55" s="2"/>
      <c r="D55" s="2"/>
      <c r="E55" s="57"/>
    </row>
    <row r="56" spans="1:5" x14ac:dyDescent="0.2">
      <c r="A56" s="64" t="s">
        <v>230</v>
      </c>
      <c r="B56" s="64" t="s">
        <v>231</v>
      </c>
      <c r="C56" s="2"/>
      <c r="D56" s="2"/>
      <c r="E56" s="57"/>
    </row>
    <row r="57" spans="1:5" x14ac:dyDescent="0.2">
      <c r="A57" s="64" t="s">
        <v>232</v>
      </c>
      <c r="B57" s="64" t="s">
        <v>233</v>
      </c>
      <c r="C57" s="2"/>
      <c r="D57" s="2"/>
      <c r="E57" s="57"/>
    </row>
    <row r="58" spans="1:5" x14ac:dyDescent="0.2">
      <c r="A58" s="64" t="s">
        <v>234</v>
      </c>
      <c r="B58" s="64" t="s">
        <v>235</v>
      </c>
      <c r="C58" s="2"/>
      <c r="D58" s="2"/>
      <c r="E58" s="57"/>
    </row>
    <row r="59" spans="1:5" x14ac:dyDescent="0.2">
      <c r="A59" s="64" t="s">
        <v>236</v>
      </c>
      <c r="B59" s="64" t="s">
        <v>237</v>
      </c>
      <c r="C59" s="2"/>
      <c r="D59" s="2"/>
      <c r="E59" s="61"/>
    </row>
    <row r="60" spans="1:5" x14ac:dyDescent="0.2">
      <c r="A60" s="64" t="s">
        <v>238</v>
      </c>
      <c r="B60" s="64" t="s">
        <v>239</v>
      </c>
      <c r="C60" s="2"/>
      <c r="D60" s="2"/>
      <c r="E60" s="57"/>
    </row>
    <row r="61" spans="1:5" x14ac:dyDescent="0.2">
      <c r="A61" s="64" t="s">
        <v>240</v>
      </c>
      <c r="B61" s="64" t="s">
        <v>241</v>
      </c>
      <c r="C61" s="2"/>
      <c r="D61" s="2"/>
      <c r="E61" s="57"/>
    </row>
    <row r="62" spans="1:5" x14ac:dyDescent="0.2">
      <c r="A62" s="64" t="s">
        <v>242</v>
      </c>
      <c r="B62" s="64" t="s">
        <v>243</v>
      </c>
      <c r="C62" s="2"/>
      <c r="D62" s="2"/>
      <c r="E62" s="57"/>
    </row>
    <row r="63" spans="1:5" x14ac:dyDescent="0.2">
      <c r="A63" s="64" t="s">
        <v>244</v>
      </c>
      <c r="B63" s="64" t="s">
        <v>245</v>
      </c>
      <c r="C63" s="2"/>
      <c r="D63" s="2"/>
      <c r="E63" s="57"/>
    </row>
    <row r="64" spans="1:5" x14ac:dyDescent="0.2">
      <c r="A64" s="64" t="s">
        <v>246</v>
      </c>
      <c r="B64" s="64" t="s">
        <v>247</v>
      </c>
      <c r="C64" s="2"/>
      <c r="D64" s="2"/>
      <c r="E64" s="57"/>
    </row>
    <row r="65" spans="1:5" x14ac:dyDescent="0.2">
      <c r="A65" s="64" t="s">
        <v>248</v>
      </c>
      <c r="B65" s="64" t="s">
        <v>249</v>
      </c>
      <c r="C65" s="2"/>
      <c r="D65" s="2"/>
      <c r="E65" s="57"/>
    </row>
    <row r="66" spans="1:5" x14ac:dyDescent="0.2">
      <c r="A66" s="64" t="s">
        <v>250</v>
      </c>
      <c r="B66" s="64" t="s">
        <v>251</v>
      </c>
      <c r="C66" s="2"/>
      <c r="D66" s="2"/>
      <c r="E66" s="57"/>
    </row>
    <row r="67" spans="1:5" x14ac:dyDescent="0.2">
      <c r="A67" s="64" t="s">
        <v>252</v>
      </c>
      <c r="B67" s="64" t="s">
        <v>253</v>
      </c>
      <c r="C67" s="2"/>
      <c r="D67" s="2"/>
      <c r="E67" s="57"/>
    </row>
    <row r="68" spans="1:5" x14ac:dyDescent="0.2">
      <c r="A68" s="64" t="s">
        <v>254</v>
      </c>
      <c r="B68" s="64" t="s">
        <v>255</v>
      </c>
      <c r="C68" s="2"/>
      <c r="D68" s="2"/>
      <c r="E68" s="57"/>
    </row>
    <row r="69" spans="1:5" x14ac:dyDescent="0.2">
      <c r="A69" s="64" t="s">
        <v>256</v>
      </c>
      <c r="B69" s="64" t="s">
        <v>257</v>
      </c>
      <c r="C69" s="2"/>
      <c r="D69" s="2"/>
      <c r="E69" s="61"/>
    </row>
    <row r="70" spans="1:5" x14ac:dyDescent="0.2">
      <c r="A70" s="64" t="s">
        <v>258</v>
      </c>
      <c r="B70" s="64" t="s">
        <v>259</v>
      </c>
      <c r="C70" s="2"/>
      <c r="D70" s="2"/>
      <c r="E70" s="57"/>
    </row>
    <row r="71" spans="1:5" x14ac:dyDescent="0.2">
      <c r="A71" s="64" t="s">
        <v>260</v>
      </c>
      <c r="B71" s="64" t="s">
        <v>261</v>
      </c>
      <c r="C71" s="2"/>
      <c r="D71" s="2"/>
      <c r="E71" s="57"/>
    </row>
    <row r="72" spans="1:5" x14ac:dyDescent="0.2">
      <c r="A72" s="64" t="s">
        <v>262</v>
      </c>
      <c r="B72" s="64" t="s">
        <v>263</v>
      </c>
      <c r="C72" s="2"/>
      <c r="D72" s="2"/>
      <c r="E72" s="57"/>
    </row>
    <row r="73" spans="1:5" x14ac:dyDescent="0.2">
      <c r="A73" s="64" t="s">
        <v>264</v>
      </c>
      <c r="B73" s="64" t="s">
        <v>265</v>
      </c>
      <c r="C73" s="2"/>
      <c r="D73" s="2"/>
      <c r="E73" s="61"/>
    </row>
    <row r="74" spans="1:5" x14ac:dyDescent="0.2">
      <c r="A74" s="64" t="s">
        <v>266</v>
      </c>
      <c r="B74" s="64" t="s">
        <v>267</v>
      </c>
      <c r="C74" s="2"/>
      <c r="D74" s="2"/>
      <c r="E74" s="57"/>
    </row>
    <row r="75" spans="1:5" x14ac:dyDescent="0.2">
      <c r="A75" s="64" t="s">
        <v>268</v>
      </c>
      <c r="B75" s="64" t="s">
        <v>269</v>
      </c>
      <c r="C75" s="2"/>
      <c r="D75" s="2"/>
      <c r="E75" s="61"/>
    </row>
    <row r="76" spans="1:5" x14ac:dyDescent="0.2">
      <c r="A76" s="64" t="s">
        <v>270</v>
      </c>
      <c r="B76" s="64" t="s">
        <v>271</v>
      </c>
      <c r="C76" s="2"/>
      <c r="D76" s="2"/>
      <c r="E76" s="57"/>
    </row>
    <row r="77" spans="1:5" x14ac:dyDescent="0.2">
      <c r="A77" s="2"/>
      <c r="B77" s="2"/>
      <c r="C77" s="2"/>
      <c r="D77" s="2"/>
      <c r="E77" s="57"/>
    </row>
    <row r="78" spans="1:5" x14ac:dyDescent="0.2">
      <c r="A78" s="2"/>
      <c r="B78" s="2"/>
      <c r="C78" s="2"/>
      <c r="D78" s="2"/>
      <c r="E78" s="57"/>
    </row>
    <row r="79" spans="1:5" x14ac:dyDescent="0.2">
      <c r="A79" s="2"/>
      <c r="B79" s="2"/>
      <c r="C79" s="2"/>
      <c r="D79" s="2"/>
      <c r="E79" s="57"/>
    </row>
    <row r="80" spans="1:5" x14ac:dyDescent="0.2">
      <c r="A80" s="2"/>
      <c r="B80" s="2"/>
      <c r="C80" s="2"/>
      <c r="D80" s="2"/>
      <c r="E80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64" workbookViewId="0">
      <selection activeCell="K28" sqref="K28"/>
    </sheetView>
  </sheetViews>
  <sheetFormatPr defaultRowHeight="12.75" x14ac:dyDescent="0.2"/>
  <cols>
    <col min="4" max="4" width="36.42578125" bestFit="1" customWidth="1"/>
    <col min="5" max="5" width="8" bestFit="1" customWidth="1"/>
    <col min="6" max="6" width="12.42578125" bestFit="1" customWidth="1"/>
    <col min="7" max="7" width="10.42578125" customWidth="1"/>
    <col min="8" max="8" width="15.28515625" bestFit="1" customWidth="1"/>
    <col min="9" max="9" width="20.85546875" customWidth="1"/>
    <col min="12" max="12" width="11.5703125" bestFit="1" customWidth="1"/>
    <col min="13" max="13" width="12.85546875" bestFit="1" customWidth="1"/>
    <col min="14" max="14" width="12.28515625" bestFit="1" customWidth="1"/>
  </cols>
  <sheetData>
    <row r="1" spans="1:14" x14ac:dyDescent="0.2">
      <c r="J1" s="39"/>
      <c r="K1" s="39"/>
      <c r="L1" s="14" t="s">
        <v>109</v>
      </c>
      <c r="M1" s="51" t="s">
        <v>122</v>
      </c>
      <c r="N1" s="51" t="s">
        <v>273</v>
      </c>
    </row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120</v>
      </c>
      <c r="F3" s="1" t="s">
        <v>121</v>
      </c>
      <c r="G3" s="15" t="s">
        <v>101</v>
      </c>
      <c r="H3" s="15" t="s">
        <v>102</v>
      </c>
    </row>
    <row r="4" spans="1:14" x14ac:dyDescent="0.2">
      <c r="A4" s="2" t="s">
        <v>5</v>
      </c>
      <c r="B4" s="2" t="s">
        <v>6</v>
      </c>
      <c r="C4" s="2" t="s">
        <v>7</v>
      </c>
      <c r="D4" s="64" t="s">
        <v>127</v>
      </c>
      <c r="E4" s="68">
        <f>+'media P1 e P2'!M4</f>
        <v>6.75</v>
      </c>
      <c r="F4" s="56">
        <f>+relatorios!O8</f>
        <v>7.4</v>
      </c>
      <c r="G4" s="37">
        <f>+(E4*3+F4*2)/5</f>
        <v>7.01</v>
      </c>
      <c r="H4" s="13">
        <f>+G4+Biohacking!C1</f>
        <v>7.01</v>
      </c>
      <c r="I4" s="57" t="str">
        <f>IF(AND(E4&gt;=5,F4&gt;=5),$L$1,$N$1)</f>
        <v>APROVADO</v>
      </c>
    </row>
    <row r="5" spans="1:14" x14ac:dyDescent="0.2">
      <c r="A5" s="2" t="s">
        <v>8</v>
      </c>
      <c r="B5" s="2" t="s">
        <v>6</v>
      </c>
      <c r="C5" s="2" t="s">
        <v>7</v>
      </c>
      <c r="D5" s="64" t="s">
        <v>129</v>
      </c>
      <c r="E5" s="68">
        <f>+'media P1 e P2'!M5</f>
        <v>6.0500000000000007</v>
      </c>
      <c r="F5" s="56">
        <f>+relatorios!O9</f>
        <v>7.1400000000000006</v>
      </c>
      <c r="G5" s="37">
        <f t="shared" ref="G5:G68" si="0">+(E5*3+F5*2)/5</f>
        <v>6.4860000000000015</v>
      </c>
      <c r="H5" s="13">
        <f>+G5+Biohacking!C2</f>
        <v>6.4860000000000015</v>
      </c>
      <c r="I5" s="57" t="str">
        <f t="shared" ref="I5:I68" si="1">IF(AND(E5&gt;=5,F5&gt;=5),$L$1,$N$1)</f>
        <v>APROVADO</v>
      </c>
    </row>
    <row r="6" spans="1:14" x14ac:dyDescent="0.2">
      <c r="A6" s="2" t="s">
        <v>9</v>
      </c>
      <c r="B6" s="2" t="s">
        <v>6</v>
      </c>
      <c r="C6" s="2" t="s">
        <v>7</v>
      </c>
      <c r="D6" s="64" t="s">
        <v>131</v>
      </c>
      <c r="E6" s="68">
        <f>+'media P1 e P2'!M6</f>
        <v>5.8</v>
      </c>
      <c r="F6" s="56">
        <f>+relatorios!O10</f>
        <v>7.7200000000000006</v>
      </c>
      <c r="G6" s="37">
        <f t="shared" si="0"/>
        <v>6.5680000000000005</v>
      </c>
      <c r="H6" s="13">
        <f>+G6+Biohacking!C3</f>
        <v>6.5680000000000005</v>
      </c>
      <c r="I6" s="57" t="str">
        <f t="shared" si="1"/>
        <v>APROVADO</v>
      </c>
    </row>
    <row r="7" spans="1:14" x14ac:dyDescent="0.2">
      <c r="A7" s="2" t="s">
        <v>10</v>
      </c>
      <c r="B7" s="2" t="s">
        <v>6</v>
      </c>
      <c r="C7" s="2" t="s">
        <v>7</v>
      </c>
      <c r="D7" s="64" t="s">
        <v>133</v>
      </c>
      <c r="E7" s="68">
        <f>+'media P1 e P2'!M7</f>
        <v>6.4</v>
      </c>
      <c r="F7" s="56">
        <f>+relatorios!O11</f>
        <v>7.1749999999999989</v>
      </c>
      <c r="G7" s="37">
        <f t="shared" si="0"/>
        <v>6.7099999999999991</v>
      </c>
      <c r="H7" s="13">
        <f>+G7+Biohacking!C4</f>
        <v>6.7099999999999991</v>
      </c>
      <c r="I7" s="57" t="str">
        <f t="shared" si="1"/>
        <v>APROVADO</v>
      </c>
    </row>
    <row r="8" spans="1:14" x14ac:dyDescent="0.2">
      <c r="A8" s="2" t="s">
        <v>11</v>
      </c>
      <c r="B8" s="2" t="s">
        <v>6</v>
      </c>
      <c r="C8" s="2" t="s">
        <v>7</v>
      </c>
      <c r="D8" s="64" t="s">
        <v>135</v>
      </c>
      <c r="E8" s="68">
        <f>+'media P1 e P2'!M8</f>
        <v>5.25</v>
      </c>
      <c r="F8" s="56">
        <f>+relatorios!O12</f>
        <v>7.1749999999999989</v>
      </c>
      <c r="G8" s="37">
        <f t="shared" si="0"/>
        <v>6.02</v>
      </c>
      <c r="H8" s="13">
        <f>+G8+Biohacking!C5</f>
        <v>6.02</v>
      </c>
      <c r="I8" s="57" t="str">
        <f t="shared" si="1"/>
        <v>APROVADO</v>
      </c>
    </row>
    <row r="9" spans="1:14" x14ac:dyDescent="0.2">
      <c r="A9" s="2" t="s">
        <v>12</v>
      </c>
      <c r="B9" s="2" t="s">
        <v>6</v>
      </c>
      <c r="C9" s="2" t="s">
        <v>7</v>
      </c>
      <c r="D9" s="93" t="s">
        <v>137</v>
      </c>
      <c r="E9" s="90">
        <f>+'media P1 e P2'!M9</f>
        <v>2.5</v>
      </c>
      <c r="F9" s="90">
        <f>+relatorios!O13</f>
        <v>6.12</v>
      </c>
      <c r="G9" s="76">
        <f t="shared" si="0"/>
        <v>3.9480000000000004</v>
      </c>
      <c r="H9" s="77">
        <f>+G9+Biohacking!C6</f>
        <v>3.9480000000000004</v>
      </c>
      <c r="I9" s="91" t="str">
        <f t="shared" si="1"/>
        <v>DP</v>
      </c>
    </row>
    <row r="10" spans="1:14" x14ac:dyDescent="0.2">
      <c r="A10" s="2" t="s">
        <v>13</v>
      </c>
      <c r="B10" s="2" t="s">
        <v>14</v>
      </c>
      <c r="C10" s="2" t="s">
        <v>7</v>
      </c>
      <c r="D10" s="64" t="s">
        <v>139</v>
      </c>
      <c r="E10" s="68">
        <f>+'media P1 e P2'!M10</f>
        <v>6.35</v>
      </c>
      <c r="F10" s="56">
        <f>+relatorios!O14</f>
        <v>6.4</v>
      </c>
      <c r="G10" s="37">
        <f t="shared" si="0"/>
        <v>6.3699999999999992</v>
      </c>
      <c r="H10" s="13">
        <f>+G10+Biohacking!C7</f>
        <v>6.3699999999999992</v>
      </c>
      <c r="I10" s="57" t="str">
        <f t="shared" si="1"/>
        <v>APROVADO</v>
      </c>
      <c r="J10" s="2"/>
    </row>
    <row r="11" spans="1:14" x14ac:dyDescent="0.2">
      <c r="A11" s="2" t="s">
        <v>15</v>
      </c>
      <c r="B11" s="2" t="s">
        <v>14</v>
      </c>
      <c r="C11" s="2" t="s">
        <v>7</v>
      </c>
      <c r="D11" s="64" t="s">
        <v>141</v>
      </c>
      <c r="E11" s="68">
        <f>+'media P1 e P2'!M11</f>
        <v>7.4</v>
      </c>
      <c r="F11" s="56">
        <f>+relatorios!O15</f>
        <v>7.3</v>
      </c>
      <c r="G11" s="37">
        <f t="shared" si="0"/>
        <v>7.3600000000000012</v>
      </c>
      <c r="H11" s="13">
        <f>+G11+Biohacking!C8</f>
        <v>7.3600000000000012</v>
      </c>
      <c r="I11" s="57" t="str">
        <f t="shared" si="1"/>
        <v>APROVADO</v>
      </c>
      <c r="J11" s="2"/>
    </row>
    <row r="12" spans="1:14" x14ac:dyDescent="0.2">
      <c r="A12" s="2" t="s">
        <v>16</v>
      </c>
      <c r="B12" s="2" t="s">
        <v>14</v>
      </c>
      <c r="C12" s="2" t="s">
        <v>7</v>
      </c>
      <c r="D12" s="64" t="s">
        <v>143</v>
      </c>
      <c r="E12" s="68">
        <f>+'media P1 e P2'!M12</f>
        <v>8</v>
      </c>
      <c r="F12" s="56">
        <f>+relatorios!O16</f>
        <v>7.1400000000000006</v>
      </c>
      <c r="G12" s="37">
        <f t="shared" si="0"/>
        <v>7.6560000000000006</v>
      </c>
      <c r="H12" s="13">
        <f>+G12+Biohacking!C9</f>
        <v>7.6560000000000006</v>
      </c>
      <c r="I12" s="57" t="str">
        <f t="shared" si="1"/>
        <v>APROVADO</v>
      </c>
      <c r="J12" s="2"/>
    </row>
    <row r="13" spans="1:14" x14ac:dyDescent="0.2">
      <c r="A13" s="2" t="s">
        <v>17</v>
      </c>
      <c r="B13" s="2" t="s">
        <v>6</v>
      </c>
      <c r="C13" s="2" t="s">
        <v>7</v>
      </c>
      <c r="D13" s="64" t="s">
        <v>145</v>
      </c>
      <c r="E13" s="68">
        <f>+'media P1 e P2'!M13</f>
        <v>6.5</v>
      </c>
      <c r="F13" s="56">
        <f>+relatorios!O17</f>
        <v>7.24</v>
      </c>
      <c r="G13" s="37">
        <f t="shared" si="0"/>
        <v>6.7960000000000012</v>
      </c>
      <c r="H13" s="13">
        <f>+G13+Biohacking!C10</f>
        <v>6.7960000000000012</v>
      </c>
      <c r="I13" s="57" t="str">
        <f t="shared" si="1"/>
        <v>APROVADO</v>
      </c>
      <c r="J13" s="2"/>
    </row>
    <row r="14" spans="1:14" x14ac:dyDescent="0.2">
      <c r="A14" s="2" t="s">
        <v>18</v>
      </c>
      <c r="B14" s="2" t="s">
        <v>6</v>
      </c>
      <c r="C14" s="2" t="s">
        <v>7</v>
      </c>
      <c r="D14" s="64" t="s">
        <v>147</v>
      </c>
      <c r="E14" s="68">
        <f>+'media P1 e P2'!M14</f>
        <v>5.4</v>
      </c>
      <c r="F14" s="56">
        <f>+relatorios!O18</f>
        <v>7.9</v>
      </c>
      <c r="G14" s="37">
        <f t="shared" si="0"/>
        <v>6.4</v>
      </c>
      <c r="H14" s="13">
        <f>+G14+Biohacking!C11</f>
        <v>6.4</v>
      </c>
      <c r="I14" s="57" t="str">
        <f t="shared" si="1"/>
        <v>APROVADO</v>
      </c>
      <c r="J14" s="2"/>
    </row>
    <row r="15" spans="1:14" x14ac:dyDescent="0.2">
      <c r="A15" s="2" t="s">
        <v>19</v>
      </c>
      <c r="B15" s="2" t="s">
        <v>6</v>
      </c>
      <c r="C15" s="2" t="s">
        <v>7</v>
      </c>
      <c r="D15" s="64" t="s">
        <v>149</v>
      </c>
      <c r="E15" s="68">
        <f>+'media P1 e P2'!M15</f>
        <v>8.4</v>
      </c>
      <c r="F15" s="56">
        <f>+relatorios!O19</f>
        <v>7.8</v>
      </c>
      <c r="G15" s="37">
        <f t="shared" si="0"/>
        <v>8.16</v>
      </c>
      <c r="H15" s="13">
        <f>+G15+Biohacking!C12</f>
        <v>8.16</v>
      </c>
      <c r="I15" s="57" t="str">
        <f t="shared" si="1"/>
        <v>APROVADO</v>
      </c>
      <c r="J15" s="2"/>
    </row>
    <row r="16" spans="1:14" x14ac:dyDescent="0.2">
      <c r="A16" s="2" t="s">
        <v>20</v>
      </c>
      <c r="B16" s="2" t="s">
        <v>6</v>
      </c>
      <c r="C16" s="2" t="s">
        <v>7</v>
      </c>
      <c r="D16" s="64" t="s">
        <v>151</v>
      </c>
      <c r="E16" s="68">
        <f>+'media P1 e P2'!M16</f>
        <v>7.75</v>
      </c>
      <c r="F16" s="56">
        <f>+relatorios!O20</f>
        <v>8.2800000000000011</v>
      </c>
      <c r="G16" s="37">
        <f t="shared" si="0"/>
        <v>7.9620000000000006</v>
      </c>
      <c r="H16" s="13">
        <f>+G16+Biohacking!C13</f>
        <v>7.9620000000000006</v>
      </c>
      <c r="I16" s="57" t="str">
        <f t="shared" si="1"/>
        <v>APROVADO</v>
      </c>
      <c r="J16" s="2"/>
    </row>
    <row r="17" spans="1:10" x14ac:dyDescent="0.2">
      <c r="A17" s="2" t="s">
        <v>21</v>
      </c>
      <c r="B17" s="2" t="s">
        <v>6</v>
      </c>
      <c r="C17" s="2" t="s">
        <v>7</v>
      </c>
      <c r="D17" s="64" t="s">
        <v>153</v>
      </c>
      <c r="E17" s="68">
        <f>+'media P1 e P2'!M17</f>
        <v>8.8500000000000014</v>
      </c>
      <c r="F17" s="56">
        <f>+relatorios!O21</f>
        <v>7.88</v>
      </c>
      <c r="G17" s="37">
        <f t="shared" si="0"/>
        <v>8.4619999999999997</v>
      </c>
      <c r="H17" s="13">
        <f>+G17+Biohacking!C14</f>
        <v>8.4619999999999997</v>
      </c>
      <c r="I17" s="57" t="str">
        <f t="shared" si="1"/>
        <v>APROVADO</v>
      </c>
      <c r="J17" s="2"/>
    </row>
    <row r="18" spans="1:10" x14ac:dyDescent="0.2">
      <c r="A18" s="2" t="s">
        <v>22</v>
      </c>
      <c r="B18" s="2" t="s">
        <v>6</v>
      </c>
      <c r="C18" s="2" t="s">
        <v>7</v>
      </c>
      <c r="D18" s="64" t="s">
        <v>155</v>
      </c>
      <c r="E18" s="68">
        <f>+'media P1 e P2'!M18</f>
        <v>9.8000000000000007</v>
      </c>
      <c r="F18" s="56">
        <f>+relatorios!O22</f>
        <v>7.44</v>
      </c>
      <c r="G18" s="37">
        <f t="shared" si="0"/>
        <v>8.8559999999999999</v>
      </c>
      <c r="H18" s="13">
        <f>+G18+Biohacking!C15</f>
        <v>8.8559999999999999</v>
      </c>
      <c r="I18" s="57" t="str">
        <f t="shared" si="1"/>
        <v>APROVADO</v>
      </c>
    </row>
    <row r="19" spans="1:10" x14ac:dyDescent="0.2">
      <c r="A19" s="2" t="s">
        <v>23</v>
      </c>
      <c r="B19" s="2" t="s">
        <v>6</v>
      </c>
      <c r="C19" s="2" t="s">
        <v>7</v>
      </c>
      <c r="D19" s="64" t="s">
        <v>157</v>
      </c>
      <c r="E19" s="68">
        <f>+'media P1 e P2'!M19</f>
        <v>5.75</v>
      </c>
      <c r="F19" s="56">
        <f>+relatorios!O23</f>
        <v>6.62</v>
      </c>
      <c r="G19" s="37">
        <f t="shared" si="0"/>
        <v>6.0980000000000008</v>
      </c>
      <c r="H19" s="13">
        <f>+G19+Biohacking!C16</f>
        <v>6.0980000000000008</v>
      </c>
      <c r="I19" s="57" t="str">
        <f t="shared" si="1"/>
        <v>APROVADO</v>
      </c>
    </row>
    <row r="20" spans="1:10" x14ac:dyDescent="0.2">
      <c r="A20" s="2" t="s">
        <v>24</v>
      </c>
      <c r="B20" s="2" t="s">
        <v>6</v>
      </c>
      <c r="C20" s="2" t="s">
        <v>7</v>
      </c>
      <c r="D20" s="64" t="s">
        <v>159</v>
      </c>
      <c r="E20" s="68">
        <f>+'media P1 e P2'!M20</f>
        <v>7.3999999999999995</v>
      </c>
      <c r="F20" s="56">
        <f>+relatorios!O24</f>
        <v>5.3400000000000007</v>
      </c>
      <c r="G20" s="37">
        <f t="shared" si="0"/>
        <v>6.5760000000000005</v>
      </c>
      <c r="H20" s="13">
        <f>+G20+Biohacking!C17</f>
        <v>6.5760000000000005</v>
      </c>
      <c r="I20" s="57" t="str">
        <f t="shared" si="1"/>
        <v>APROVADO</v>
      </c>
    </row>
    <row r="21" spans="1:10" x14ac:dyDescent="0.2">
      <c r="A21" s="2" t="s">
        <v>25</v>
      </c>
      <c r="B21" s="2" t="s">
        <v>6</v>
      </c>
      <c r="C21" s="2" t="s">
        <v>7</v>
      </c>
      <c r="D21" s="64" t="s">
        <v>161</v>
      </c>
      <c r="E21" s="68">
        <f>+'media P1 e P2'!M21</f>
        <v>6.1749999999999998</v>
      </c>
      <c r="F21" s="56">
        <f>+relatorios!O25</f>
        <v>7.55</v>
      </c>
      <c r="G21" s="37">
        <f t="shared" si="0"/>
        <v>6.7249999999999996</v>
      </c>
      <c r="H21" s="13">
        <f>+G21+Biohacking!C18</f>
        <v>6.7249999999999996</v>
      </c>
      <c r="I21" s="57" t="str">
        <f t="shared" si="1"/>
        <v>APROVADO</v>
      </c>
    </row>
    <row r="22" spans="1:10" x14ac:dyDescent="0.2">
      <c r="A22" s="2" t="s">
        <v>26</v>
      </c>
      <c r="B22" s="2" t="s">
        <v>14</v>
      </c>
      <c r="C22" s="2" t="s">
        <v>7</v>
      </c>
      <c r="D22" s="94" t="s">
        <v>163</v>
      </c>
      <c r="E22" s="89">
        <f>+'media P1 e P2'!M22</f>
        <v>3.75</v>
      </c>
      <c r="F22" s="89">
        <f>+relatorios!O26</f>
        <v>7.6</v>
      </c>
      <c r="G22" s="80">
        <f t="shared" si="0"/>
        <v>5.29</v>
      </c>
      <c r="H22" s="95">
        <f>+G22+Biohacking!C19</f>
        <v>5.29</v>
      </c>
      <c r="I22" s="92" t="str">
        <f t="shared" si="1"/>
        <v>DP</v>
      </c>
      <c r="J22" s="55" t="s">
        <v>117</v>
      </c>
    </row>
    <row r="23" spans="1:10" x14ac:dyDescent="0.2">
      <c r="A23" s="2" t="s">
        <v>27</v>
      </c>
      <c r="B23" s="2" t="s">
        <v>6</v>
      </c>
      <c r="C23" s="2" t="s">
        <v>7</v>
      </c>
      <c r="D23" s="64" t="s">
        <v>165</v>
      </c>
      <c r="E23" s="68">
        <f>+'media P1 e P2'!M23</f>
        <v>5</v>
      </c>
      <c r="F23" s="56">
        <f>+relatorios!O27</f>
        <v>8.16</v>
      </c>
      <c r="G23" s="37">
        <f t="shared" si="0"/>
        <v>6.2640000000000002</v>
      </c>
      <c r="H23" s="13">
        <f>+G23+Biohacking!C20</f>
        <v>6.2640000000000002</v>
      </c>
      <c r="I23" s="57" t="str">
        <f t="shared" si="1"/>
        <v>APROVADO</v>
      </c>
    </row>
    <row r="24" spans="1:10" x14ac:dyDescent="0.2">
      <c r="A24" s="2" t="s">
        <v>28</v>
      </c>
      <c r="B24" s="2" t="s">
        <v>6</v>
      </c>
      <c r="C24" s="2" t="s">
        <v>7</v>
      </c>
      <c r="D24" s="94" t="s">
        <v>167</v>
      </c>
      <c r="E24" s="89">
        <f>+'media P1 e P2'!M24</f>
        <v>4</v>
      </c>
      <c r="F24" s="89">
        <f>+relatorios!O28</f>
        <v>7.1599999999999993</v>
      </c>
      <c r="G24" s="80">
        <f t="shared" si="0"/>
        <v>5.2640000000000002</v>
      </c>
      <c r="H24" s="95">
        <f>+G24+Biohacking!C21</f>
        <v>5.2640000000000002</v>
      </c>
      <c r="I24" s="92" t="str">
        <f t="shared" si="1"/>
        <v>DP</v>
      </c>
      <c r="J24" s="55" t="s">
        <v>117</v>
      </c>
    </row>
    <row r="25" spans="1:10" x14ac:dyDescent="0.2">
      <c r="A25" s="2" t="s">
        <v>29</v>
      </c>
      <c r="B25" s="2" t="s">
        <v>6</v>
      </c>
      <c r="C25" s="2" t="s">
        <v>7</v>
      </c>
      <c r="D25" s="93" t="s">
        <v>30</v>
      </c>
      <c r="E25" s="90">
        <f>+'media P1 e P2'!M25</f>
        <v>0</v>
      </c>
      <c r="F25" s="90">
        <f>+relatorios!O29</f>
        <v>0</v>
      </c>
      <c r="G25" s="76">
        <f t="shared" si="0"/>
        <v>0</v>
      </c>
      <c r="H25" s="77">
        <f>+G25+Biohacking!C22</f>
        <v>0</v>
      </c>
      <c r="I25" s="91" t="str">
        <f t="shared" si="1"/>
        <v>DP</v>
      </c>
    </row>
    <row r="26" spans="1:10" x14ac:dyDescent="0.2">
      <c r="A26" s="2" t="s">
        <v>31</v>
      </c>
      <c r="B26" s="2" t="s">
        <v>6</v>
      </c>
      <c r="C26" s="2" t="s">
        <v>7</v>
      </c>
      <c r="D26" s="93" t="s">
        <v>38</v>
      </c>
      <c r="E26" s="90">
        <f>+'media P1 e P2'!M26</f>
        <v>0</v>
      </c>
      <c r="F26" s="90">
        <f>+relatorios!O30</f>
        <v>0</v>
      </c>
      <c r="G26" s="76">
        <f t="shared" si="0"/>
        <v>0</v>
      </c>
      <c r="H26" s="77">
        <f>+G26+Biohacking!C23</f>
        <v>0</v>
      </c>
      <c r="I26" s="91" t="str">
        <f t="shared" si="1"/>
        <v>DP</v>
      </c>
    </row>
    <row r="27" spans="1:10" x14ac:dyDescent="0.2">
      <c r="A27" s="2" t="s">
        <v>32</v>
      </c>
      <c r="B27" s="2" t="s">
        <v>6</v>
      </c>
      <c r="C27" s="2" t="s">
        <v>7</v>
      </c>
      <c r="D27" s="64" t="s">
        <v>169</v>
      </c>
      <c r="E27" s="68">
        <f>+'media P1 e P2'!M27</f>
        <v>5.15</v>
      </c>
      <c r="F27" s="56">
        <f>+relatorios!O31</f>
        <v>5.3400000000000007</v>
      </c>
      <c r="G27" s="37">
        <f t="shared" si="0"/>
        <v>5.2260000000000009</v>
      </c>
      <c r="H27" s="13">
        <f>+G27+Biohacking!C24</f>
        <v>5.2260000000000009</v>
      </c>
      <c r="I27" s="57" t="str">
        <f t="shared" si="1"/>
        <v>APROVADO</v>
      </c>
    </row>
    <row r="28" spans="1:10" x14ac:dyDescent="0.2">
      <c r="A28" s="2" t="s">
        <v>33</v>
      </c>
      <c r="B28" s="2" t="s">
        <v>14</v>
      </c>
      <c r="C28" s="2" t="s">
        <v>7</v>
      </c>
      <c r="D28" s="94" t="s">
        <v>40</v>
      </c>
      <c r="E28" s="89">
        <f>+'media P1 e P2'!M28</f>
        <v>4.05</v>
      </c>
      <c r="F28" s="89">
        <f>+relatorios!O32</f>
        <v>0</v>
      </c>
      <c r="G28" s="80">
        <f t="shared" si="0"/>
        <v>2.4299999999999997</v>
      </c>
      <c r="H28" s="95">
        <f>+G28+Biohacking!C25</f>
        <v>2.4299999999999997</v>
      </c>
      <c r="I28" s="92" t="str">
        <f t="shared" si="1"/>
        <v>DP</v>
      </c>
      <c r="J28" s="55" t="s">
        <v>117</v>
      </c>
    </row>
    <row r="29" spans="1:10" x14ac:dyDescent="0.2">
      <c r="A29" s="2" t="s">
        <v>34</v>
      </c>
      <c r="B29" s="2" t="s">
        <v>6</v>
      </c>
      <c r="C29" s="2" t="s">
        <v>7</v>
      </c>
      <c r="D29" s="64" t="s">
        <v>171</v>
      </c>
      <c r="E29" s="68">
        <f>+'media P1 e P2'!M29</f>
        <v>6.05</v>
      </c>
      <c r="F29" s="56">
        <f>+relatorios!O33</f>
        <v>7.7200000000000006</v>
      </c>
      <c r="G29" s="37">
        <f t="shared" si="0"/>
        <v>6.7180000000000009</v>
      </c>
      <c r="H29" s="13">
        <f>+G29+Biohacking!C26</f>
        <v>6.7180000000000009</v>
      </c>
      <c r="I29" s="57" t="str">
        <f t="shared" si="1"/>
        <v>APROVADO</v>
      </c>
    </row>
    <row r="30" spans="1:10" x14ac:dyDescent="0.2">
      <c r="A30" s="2" t="s">
        <v>35</v>
      </c>
      <c r="B30" s="2" t="s">
        <v>6</v>
      </c>
      <c r="C30" s="2" t="s">
        <v>7</v>
      </c>
      <c r="D30" s="93" t="s">
        <v>173</v>
      </c>
      <c r="E30" s="90">
        <f>+'media P1 e P2'!M30</f>
        <v>2.5499999999999998</v>
      </c>
      <c r="F30" s="90">
        <f>+relatorios!O34</f>
        <v>5.3599999999999994</v>
      </c>
      <c r="G30" s="76">
        <f t="shared" si="0"/>
        <v>3.6739999999999995</v>
      </c>
      <c r="H30" s="77">
        <f>+G30+Biohacking!C27</f>
        <v>3.6739999999999995</v>
      </c>
      <c r="I30" s="91" t="str">
        <f t="shared" si="1"/>
        <v>DP</v>
      </c>
    </row>
    <row r="31" spans="1:10" x14ac:dyDescent="0.2">
      <c r="A31" s="2" t="s">
        <v>36</v>
      </c>
      <c r="B31" s="2" t="s">
        <v>6</v>
      </c>
      <c r="C31" s="2" t="s">
        <v>7</v>
      </c>
      <c r="D31" s="64" t="s">
        <v>175</v>
      </c>
      <c r="E31" s="68">
        <f>+'media P1 e P2'!M31</f>
        <v>5.65</v>
      </c>
      <c r="F31" s="56">
        <f>+relatorios!O35</f>
        <v>7.7200000000000006</v>
      </c>
      <c r="G31" s="37">
        <f t="shared" si="0"/>
        <v>6.4779999999999998</v>
      </c>
      <c r="H31" s="13">
        <f>+G31+Biohacking!C28</f>
        <v>6.4779999999999998</v>
      </c>
      <c r="I31" s="57" t="str">
        <f t="shared" si="1"/>
        <v>APROVADO</v>
      </c>
    </row>
    <row r="32" spans="1:10" x14ac:dyDescent="0.2">
      <c r="A32" s="2" t="s">
        <v>37</v>
      </c>
      <c r="B32" s="2" t="s">
        <v>6</v>
      </c>
      <c r="C32" s="2" t="s">
        <v>7</v>
      </c>
      <c r="D32" s="64" t="s">
        <v>177</v>
      </c>
      <c r="E32" s="68">
        <f>+'media P1 e P2'!M32</f>
        <v>5.9</v>
      </c>
      <c r="F32" s="56">
        <f>+relatorios!O36</f>
        <v>7.1599999999999993</v>
      </c>
      <c r="G32" s="37">
        <f t="shared" si="0"/>
        <v>6.4040000000000008</v>
      </c>
      <c r="H32" s="13">
        <f>+G32+Biohacking!C29</f>
        <v>6.4040000000000008</v>
      </c>
      <c r="I32" s="57" t="str">
        <f t="shared" si="1"/>
        <v>APROVADO</v>
      </c>
    </row>
    <row r="33" spans="1:10" x14ac:dyDescent="0.2">
      <c r="A33" s="2" t="s">
        <v>39</v>
      </c>
      <c r="B33" s="2" t="s">
        <v>6</v>
      </c>
      <c r="C33" s="2" t="s">
        <v>7</v>
      </c>
      <c r="D33" s="93" t="s">
        <v>179</v>
      </c>
      <c r="E33" s="90">
        <v>0</v>
      </c>
      <c r="F33" s="90">
        <f>+relatorios!O37</f>
        <v>5.0999999999999996</v>
      </c>
      <c r="G33" s="76">
        <f t="shared" si="0"/>
        <v>2.04</v>
      </c>
      <c r="H33" s="77">
        <f>+G33+Biohacking!C30</f>
        <v>2.04</v>
      </c>
      <c r="I33" s="91" t="str">
        <f t="shared" si="1"/>
        <v>DP</v>
      </c>
    </row>
    <row r="34" spans="1:10" x14ac:dyDescent="0.2">
      <c r="A34" s="2" t="s">
        <v>41</v>
      </c>
      <c r="B34" s="2" t="s">
        <v>6</v>
      </c>
      <c r="C34" s="2" t="s">
        <v>7</v>
      </c>
      <c r="D34" s="64" t="s">
        <v>181</v>
      </c>
      <c r="E34" s="68">
        <f>+'media P1 e P2'!M34</f>
        <v>5.9499999999999993</v>
      </c>
      <c r="F34" s="56">
        <f>+relatorios!O38</f>
        <v>7.44</v>
      </c>
      <c r="G34" s="37">
        <f t="shared" si="0"/>
        <v>6.5459999999999994</v>
      </c>
      <c r="H34" s="13">
        <f>+G34+Biohacking!C31</f>
        <v>6.5459999999999994</v>
      </c>
      <c r="I34" s="57" t="str">
        <f t="shared" si="1"/>
        <v>APROVADO</v>
      </c>
    </row>
    <row r="35" spans="1:10" x14ac:dyDescent="0.2">
      <c r="A35" s="2" t="s">
        <v>42</v>
      </c>
      <c r="B35" s="2" t="s">
        <v>6</v>
      </c>
      <c r="C35" s="2" t="s">
        <v>7</v>
      </c>
      <c r="D35" s="64" t="s">
        <v>183</v>
      </c>
      <c r="E35" s="68">
        <f>+'media P1 e P2'!M35</f>
        <v>6.65</v>
      </c>
      <c r="F35" s="56">
        <f>+relatorios!O39</f>
        <v>7.6</v>
      </c>
      <c r="G35" s="37">
        <f t="shared" si="0"/>
        <v>7.0300000000000011</v>
      </c>
      <c r="H35" s="13">
        <f>+G35+Biohacking!C32</f>
        <v>7.0300000000000011</v>
      </c>
      <c r="I35" s="57" t="str">
        <f t="shared" si="1"/>
        <v>APROVADO</v>
      </c>
    </row>
    <row r="36" spans="1:10" x14ac:dyDescent="0.2">
      <c r="A36" s="2" t="s">
        <v>43</v>
      </c>
      <c r="B36" s="2" t="s">
        <v>6</v>
      </c>
      <c r="C36" s="2" t="s">
        <v>7</v>
      </c>
      <c r="D36" s="64" t="s">
        <v>185</v>
      </c>
      <c r="E36" s="68">
        <f>+'media P1 e P2'!M36</f>
        <v>9.4</v>
      </c>
      <c r="F36" s="56">
        <f>+relatorios!O40</f>
        <v>8.02</v>
      </c>
      <c r="G36" s="37">
        <f t="shared" si="0"/>
        <v>8.8480000000000008</v>
      </c>
      <c r="H36" s="13">
        <f>+G36+Biohacking!C33</f>
        <v>8.8480000000000008</v>
      </c>
      <c r="I36" s="57" t="str">
        <f t="shared" si="1"/>
        <v>APROVADO</v>
      </c>
    </row>
    <row r="37" spans="1:10" x14ac:dyDescent="0.2">
      <c r="A37" s="2" t="s">
        <v>44</v>
      </c>
      <c r="B37" s="2" t="s">
        <v>6</v>
      </c>
      <c r="C37" s="2" t="s">
        <v>7</v>
      </c>
      <c r="D37" s="64" t="s">
        <v>187</v>
      </c>
      <c r="E37" s="68">
        <f>+'media P1 e P2'!M37</f>
        <v>5.9</v>
      </c>
      <c r="F37" s="56">
        <f>+relatorios!O41</f>
        <v>6.4</v>
      </c>
      <c r="G37" s="37">
        <f t="shared" si="0"/>
        <v>6.1000000000000005</v>
      </c>
      <c r="H37" s="13">
        <f>+G37+Biohacking!C34</f>
        <v>6.1000000000000005</v>
      </c>
      <c r="I37" s="57" t="str">
        <f t="shared" si="1"/>
        <v>APROVADO</v>
      </c>
    </row>
    <row r="38" spans="1:10" x14ac:dyDescent="0.2">
      <c r="A38" s="2" t="s">
        <v>45</v>
      </c>
      <c r="B38" s="2" t="s">
        <v>6</v>
      </c>
      <c r="C38" s="2" t="s">
        <v>7</v>
      </c>
      <c r="D38" s="64" t="s">
        <v>189</v>
      </c>
      <c r="E38" s="68">
        <f>+'media P1 e P2'!M38</f>
        <v>6.4</v>
      </c>
      <c r="F38" s="56">
        <f>+relatorios!O42</f>
        <v>7.24</v>
      </c>
      <c r="G38" s="37">
        <f t="shared" si="0"/>
        <v>6.7360000000000015</v>
      </c>
      <c r="H38" s="13">
        <f>+G38+Biohacking!C35</f>
        <v>6.7360000000000015</v>
      </c>
      <c r="I38" s="57" t="str">
        <f t="shared" si="1"/>
        <v>APROVADO</v>
      </c>
    </row>
    <row r="39" spans="1:10" x14ac:dyDescent="0.2">
      <c r="A39" s="2" t="s">
        <v>46</v>
      </c>
      <c r="B39" s="2" t="s">
        <v>6</v>
      </c>
      <c r="C39" s="2" t="s">
        <v>7</v>
      </c>
      <c r="D39" s="64" t="s">
        <v>191</v>
      </c>
      <c r="E39" s="68">
        <f>+'media P1 e P2'!M39</f>
        <v>7.15</v>
      </c>
      <c r="F39" s="56">
        <f>+relatorios!O43</f>
        <v>7.1400000000000006</v>
      </c>
      <c r="G39" s="37">
        <f t="shared" si="0"/>
        <v>7.1460000000000008</v>
      </c>
      <c r="H39" s="13">
        <f>+G39+Biohacking!C36</f>
        <v>7.1460000000000008</v>
      </c>
      <c r="I39" s="57" t="str">
        <f t="shared" si="1"/>
        <v>APROVADO</v>
      </c>
    </row>
    <row r="40" spans="1:10" x14ac:dyDescent="0.2">
      <c r="A40" s="2" t="s">
        <v>47</v>
      </c>
      <c r="B40" s="2" t="s">
        <v>6</v>
      </c>
      <c r="C40" s="2" t="s">
        <v>7</v>
      </c>
      <c r="D40" s="94" t="s">
        <v>193</v>
      </c>
      <c r="E40" s="89">
        <f>+'media P1 e P2'!M40</f>
        <v>4.3499999999999996</v>
      </c>
      <c r="F40" s="89">
        <f>+relatorios!O44</f>
        <v>7.9600000000000009</v>
      </c>
      <c r="G40" s="80">
        <f t="shared" si="0"/>
        <v>5.7939999999999996</v>
      </c>
      <c r="H40" s="95">
        <f>+G40+Biohacking!C37</f>
        <v>5.7939999999999996</v>
      </c>
      <c r="I40" s="92" t="str">
        <f t="shared" si="1"/>
        <v>DP</v>
      </c>
      <c r="J40" s="55" t="s">
        <v>117</v>
      </c>
    </row>
    <row r="41" spans="1:10" x14ac:dyDescent="0.2">
      <c r="A41" s="2" t="s">
        <v>48</v>
      </c>
      <c r="B41" s="2" t="s">
        <v>14</v>
      </c>
      <c r="C41" s="2" t="s">
        <v>7</v>
      </c>
      <c r="D41" s="64" t="s">
        <v>195</v>
      </c>
      <c r="E41" s="68">
        <f>+'media P1 e P2'!M41</f>
        <v>5.3</v>
      </c>
      <c r="F41" s="56">
        <f>+relatorios!O45</f>
        <v>8.379999999999999</v>
      </c>
      <c r="G41" s="37">
        <f t="shared" si="0"/>
        <v>6.5319999999999991</v>
      </c>
      <c r="H41" s="13">
        <f>+G41+Biohacking!C38</f>
        <v>6.5319999999999991</v>
      </c>
      <c r="I41" s="57" t="str">
        <f t="shared" si="1"/>
        <v>APROVADO</v>
      </c>
    </row>
    <row r="42" spans="1:10" x14ac:dyDescent="0.2">
      <c r="A42" s="2" t="s">
        <v>49</v>
      </c>
      <c r="B42" s="2" t="s">
        <v>6</v>
      </c>
      <c r="C42" s="2" t="s">
        <v>7</v>
      </c>
      <c r="D42" s="64" t="s">
        <v>197</v>
      </c>
      <c r="E42" s="68">
        <f>+'media P1 e P2'!M42</f>
        <v>7</v>
      </c>
      <c r="F42" s="56">
        <f>+relatorios!O46</f>
        <v>7.4</v>
      </c>
      <c r="G42" s="37">
        <f t="shared" si="0"/>
        <v>7.1599999999999993</v>
      </c>
      <c r="H42" s="13">
        <f>+G42+Biohacking!C39</f>
        <v>7.1599999999999993</v>
      </c>
      <c r="I42" s="57" t="str">
        <f t="shared" si="1"/>
        <v>APROVADO</v>
      </c>
    </row>
    <row r="43" spans="1:10" x14ac:dyDescent="0.2">
      <c r="A43" s="2" t="s">
        <v>50</v>
      </c>
      <c r="B43" s="2" t="s">
        <v>6</v>
      </c>
      <c r="C43" s="2" t="s">
        <v>7</v>
      </c>
      <c r="D43" s="64" t="s">
        <v>199</v>
      </c>
      <c r="E43" s="68">
        <f>+'media P1 e P2'!M43</f>
        <v>6.3999999999999995</v>
      </c>
      <c r="F43" s="56">
        <f>+relatorios!O47</f>
        <v>7.24</v>
      </c>
      <c r="G43" s="37">
        <f t="shared" si="0"/>
        <v>6.7359999999999998</v>
      </c>
      <c r="H43" s="13">
        <f>+G43+Biohacking!C40</f>
        <v>6.7359999999999998</v>
      </c>
      <c r="I43" s="57" t="str">
        <f t="shared" si="1"/>
        <v>APROVADO</v>
      </c>
    </row>
    <row r="44" spans="1:10" x14ac:dyDescent="0.2">
      <c r="A44" s="2" t="s">
        <v>51</v>
      </c>
      <c r="B44" s="2" t="s">
        <v>6</v>
      </c>
      <c r="C44" s="2" t="s">
        <v>7</v>
      </c>
      <c r="D44" s="64" t="s">
        <v>201</v>
      </c>
      <c r="E44" s="68">
        <f>+'media P1 e P2'!M44</f>
        <v>6.2</v>
      </c>
      <c r="F44" s="56">
        <f>+relatorios!O48</f>
        <v>6.4</v>
      </c>
      <c r="G44" s="37">
        <f t="shared" si="0"/>
        <v>6.28</v>
      </c>
      <c r="H44" s="13">
        <f>+G44+Biohacking!C41</f>
        <v>6.28</v>
      </c>
      <c r="I44" s="57" t="str">
        <f t="shared" si="1"/>
        <v>APROVADO</v>
      </c>
    </row>
    <row r="45" spans="1:10" x14ac:dyDescent="0.2">
      <c r="A45" s="2" t="s">
        <v>52</v>
      </c>
      <c r="B45" s="2" t="s">
        <v>14</v>
      </c>
      <c r="C45" s="2" t="s">
        <v>7</v>
      </c>
      <c r="D45" s="64" t="s">
        <v>203</v>
      </c>
      <c r="E45" s="68">
        <f>+'media P1 e P2'!M45</f>
        <v>9.35</v>
      </c>
      <c r="F45" s="56">
        <f>+relatorios!O49</f>
        <v>8.3800000000000008</v>
      </c>
      <c r="G45" s="37"/>
      <c r="H45" s="13">
        <f>+G45+Biohacking!C42</f>
        <v>0</v>
      </c>
      <c r="I45" s="57" t="str">
        <f t="shared" si="1"/>
        <v>APROVADO</v>
      </c>
    </row>
    <row r="46" spans="1:10" x14ac:dyDescent="0.2">
      <c r="A46" s="2" t="s">
        <v>53</v>
      </c>
      <c r="B46" s="2" t="s">
        <v>14</v>
      </c>
      <c r="C46" s="2" t="s">
        <v>7</v>
      </c>
      <c r="D46" s="64" t="s">
        <v>205</v>
      </c>
      <c r="E46" s="68">
        <f>+'media P1 e P2'!M46</f>
        <v>5.65</v>
      </c>
      <c r="F46" s="56">
        <f>+relatorios!O50</f>
        <v>8.2800000000000011</v>
      </c>
      <c r="G46" s="37">
        <f t="shared" si="0"/>
        <v>6.7020000000000008</v>
      </c>
      <c r="H46" s="13">
        <f>+G46+Biohacking!C43</f>
        <v>6.7020000000000008</v>
      </c>
      <c r="I46" s="57" t="str">
        <f t="shared" si="1"/>
        <v>APROVADO</v>
      </c>
    </row>
    <row r="47" spans="1:10" x14ac:dyDescent="0.2">
      <c r="A47" s="2" t="s">
        <v>54</v>
      </c>
      <c r="B47" s="2" t="s">
        <v>6</v>
      </c>
      <c r="C47" s="2" t="s">
        <v>7</v>
      </c>
      <c r="D47" s="64" t="s">
        <v>207</v>
      </c>
      <c r="E47" s="68">
        <f>+'media P1 e P2'!M47</f>
        <v>7.2</v>
      </c>
      <c r="F47" s="56">
        <f>+relatorios!O51</f>
        <v>7.7200000000000006</v>
      </c>
      <c r="G47" s="37">
        <f t="shared" si="0"/>
        <v>7.4080000000000013</v>
      </c>
      <c r="H47" s="13">
        <f>+G47+Biohacking!C44</f>
        <v>7.4080000000000013</v>
      </c>
      <c r="I47" s="57" t="str">
        <f t="shared" si="1"/>
        <v>APROVADO</v>
      </c>
    </row>
    <row r="48" spans="1:10" x14ac:dyDescent="0.2">
      <c r="A48" s="2" t="s">
        <v>55</v>
      </c>
      <c r="B48" s="2" t="s">
        <v>6</v>
      </c>
      <c r="C48" s="2" t="s">
        <v>7</v>
      </c>
      <c r="D48" s="64" t="s">
        <v>209</v>
      </c>
      <c r="E48" s="68">
        <f>+'media P1 e P2'!M48</f>
        <v>8.5</v>
      </c>
      <c r="F48" s="56">
        <f>+relatorios!O52</f>
        <v>8.3800000000000008</v>
      </c>
      <c r="G48" s="37">
        <f t="shared" si="0"/>
        <v>8.4520000000000017</v>
      </c>
      <c r="H48" s="13">
        <f>+G48+Biohacking!C45</f>
        <v>8.4520000000000017</v>
      </c>
      <c r="I48" s="57" t="str">
        <f t="shared" si="1"/>
        <v>APROVADO</v>
      </c>
    </row>
    <row r="49" spans="1:9" x14ac:dyDescent="0.2">
      <c r="A49" s="2" t="s">
        <v>56</v>
      </c>
      <c r="B49" s="2" t="s">
        <v>6</v>
      </c>
      <c r="C49" s="2" t="s">
        <v>7</v>
      </c>
      <c r="D49" s="64" t="s">
        <v>211</v>
      </c>
      <c r="E49" s="68">
        <f>+'media P1 e P2'!M49</f>
        <v>5.25</v>
      </c>
      <c r="F49" s="56">
        <f>+relatorios!O53</f>
        <v>7.1800000000000015</v>
      </c>
      <c r="G49" s="37">
        <f t="shared" si="0"/>
        <v>6.0220000000000002</v>
      </c>
      <c r="H49" s="13">
        <f>+G49+Biohacking!C46</f>
        <v>6.0220000000000002</v>
      </c>
      <c r="I49" s="57" t="str">
        <f t="shared" si="1"/>
        <v>APROVADO</v>
      </c>
    </row>
    <row r="50" spans="1:9" x14ac:dyDescent="0.2">
      <c r="A50" s="2" t="s">
        <v>57</v>
      </c>
      <c r="B50" s="2" t="s">
        <v>6</v>
      </c>
      <c r="C50" s="2" t="s">
        <v>7</v>
      </c>
      <c r="D50" s="64" t="s">
        <v>213</v>
      </c>
      <c r="E50" s="68">
        <f>+'media P1 e P2'!M50</f>
        <v>7.3000000000000007</v>
      </c>
      <c r="F50" s="56">
        <f>+relatorios!O54</f>
        <v>7.8</v>
      </c>
      <c r="G50" s="37">
        <f t="shared" si="0"/>
        <v>7.5</v>
      </c>
      <c r="H50" s="13">
        <f>+G50+Biohacking!C47</f>
        <v>7.5</v>
      </c>
      <c r="I50" s="57" t="str">
        <f t="shared" si="1"/>
        <v>APROVADO</v>
      </c>
    </row>
    <row r="51" spans="1:9" x14ac:dyDescent="0.2">
      <c r="A51" s="2" t="s">
        <v>58</v>
      </c>
      <c r="B51" s="2" t="s">
        <v>6</v>
      </c>
      <c r="C51" s="2" t="s">
        <v>7</v>
      </c>
      <c r="D51" s="64" t="s">
        <v>215</v>
      </c>
      <c r="E51" s="68">
        <f>+'media P1 e P2'!M51</f>
        <v>5.5</v>
      </c>
      <c r="F51" s="56">
        <f>+relatorios!O55</f>
        <v>7.3</v>
      </c>
      <c r="G51" s="37">
        <f t="shared" si="0"/>
        <v>6.2200000000000006</v>
      </c>
      <c r="H51" s="13">
        <f>+G51+Biohacking!C48</f>
        <v>6.2200000000000006</v>
      </c>
      <c r="I51" s="57" t="str">
        <f t="shared" si="1"/>
        <v>APROVADO</v>
      </c>
    </row>
    <row r="52" spans="1:9" x14ac:dyDescent="0.2">
      <c r="A52" s="2" t="s">
        <v>59</v>
      </c>
      <c r="B52" s="2" t="s">
        <v>6</v>
      </c>
      <c r="C52" s="2" t="s">
        <v>7</v>
      </c>
      <c r="D52" s="64" t="s">
        <v>217</v>
      </c>
      <c r="E52" s="68">
        <f>+'media P1 e P2'!M52</f>
        <v>7.05</v>
      </c>
      <c r="F52" s="56">
        <f>+relatorios!O56</f>
        <v>7.7200000000000006</v>
      </c>
      <c r="G52" s="37">
        <f t="shared" si="0"/>
        <v>7.3180000000000005</v>
      </c>
      <c r="H52" s="13">
        <f>+G52+Biohacking!C49</f>
        <v>7.3180000000000005</v>
      </c>
      <c r="I52" s="57" t="str">
        <f t="shared" si="1"/>
        <v>APROVADO</v>
      </c>
    </row>
    <row r="53" spans="1:9" x14ac:dyDescent="0.2">
      <c r="A53" s="2" t="s">
        <v>60</v>
      </c>
      <c r="B53" s="2" t="s">
        <v>6</v>
      </c>
      <c r="C53" s="2" t="s">
        <v>7</v>
      </c>
      <c r="D53" s="64" t="s">
        <v>219</v>
      </c>
      <c r="E53" s="68">
        <f>+'media P1 e P2'!M53</f>
        <v>7.4</v>
      </c>
      <c r="F53" s="56">
        <f>+relatorios!O57</f>
        <v>7.2</v>
      </c>
      <c r="G53" s="37">
        <f t="shared" si="0"/>
        <v>7.32</v>
      </c>
      <c r="H53" s="13">
        <f>+G53+Biohacking!C50</f>
        <v>7.32</v>
      </c>
      <c r="I53" s="57" t="str">
        <f t="shared" si="1"/>
        <v>APROVADO</v>
      </c>
    </row>
    <row r="54" spans="1:9" x14ac:dyDescent="0.2">
      <c r="A54" s="2" t="s">
        <v>61</v>
      </c>
      <c r="B54" s="2" t="s">
        <v>6</v>
      </c>
      <c r="C54" s="2" t="s">
        <v>7</v>
      </c>
      <c r="D54" s="64" t="s">
        <v>221</v>
      </c>
      <c r="E54" s="68">
        <f>+'media P1 e P2'!M54</f>
        <v>6.3000000000000007</v>
      </c>
      <c r="F54" s="56">
        <f>+relatorios!O58</f>
        <v>7.9</v>
      </c>
      <c r="G54" s="37">
        <f t="shared" si="0"/>
        <v>6.94</v>
      </c>
      <c r="H54" s="13">
        <f>+G54+Biohacking!C51</f>
        <v>6.94</v>
      </c>
      <c r="I54" s="57" t="str">
        <f t="shared" si="1"/>
        <v>APROVADO</v>
      </c>
    </row>
    <row r="55" spans="1:9" x14ac:dyDescent="0.2">
      <c r="A55" s="2" t="s">
        <v>62</v>
      </c>
      <c r="B55" s="2" t="s">
        <v>6</v>
      </c>
      <c r="C55" s="2" t="s">
        <v>7</v>
      </c>
      <c r="D55" s="64" t="s">
        <v>223</v>
      </c>
      <c r="E55" s="68">
        <f>+'media P1 e P2'!M55</f>
        <v>6.1</v>
      </c>
      <c r="F55" s="56">
        <f>+relatorios!O59</f>
        <v>7.1400000000000006</v>
      </c>
      <c r="G55" s="37">
        <f t="shared" si="0"/>
        <v>6.516</v>
      </c>
      <c r="H55" s="13">
        <f>+G55+Biohacking!C52</f>
        <v>6.516</v>
      </c>
      <c r="I55" s="57" t="str">
        <f t="shared" si="1"/>
        <v>APROVADO</v>
      </c>
    </row>
    <row r="56" spans="1:9" x14ac:dyDescent="0.2">
      <c r="A56" s="2" t="s">
        <v>63</v>
      </c>
      <c r="B56" s="2" t="s">
        <v>14</v>
      </c>
      <c r="C56" s="2" t="s">
        <v>7</v>
      </c>
      <c r="D56" s="64" t="s">
        <v>225</v>
      </c>
      <c r="E56" s="68">
        <f>+'media P1 e P2'!M56</f>
        <v>6.75</v>
      </c>
      <c r="F56" s="56">
        <f>+relatorios!O60</f>
        <v>7.55</v>
      </c>
      <c r="G56" s="37">
        <f t="shared" si="0"/>
        <v>7.07</v>
      </c>
      <c r="H56" s="13">
        <f>+G56+Biohacking!C53</f>
        <v>7.07</v>
      </c>
      <c r="I56" s="57" t="str">
        <f t="shared" si="1"/>
        <v>APROVADO</v>
      </c>
    </row>
    <row r="57" spans="1:9" x14ac:dyDescent="0.2">
      <c r="A57" s="2" t="s">
        <v>64</v>
      </c>
      <c r="B57" s="2" t="s">
        <v>6</v>
      </c>
      <c r="C57" s="2" t="s">
        <v>7</v>
      </c>
      <c r="D57" s="64" t="s">
        <v>227</v>
      </c>
      <c r="E57" s="68">
        <f>+'media P1 e P2'!M57</f>
        <v>9.15</v>
      </c>
      <c r="F57" s="56">
        <f>+relatorios!O61</f>
        <v>7.6</v>
      </c>
      <c r="G57" s="37">
        <f t="shared" si="0"/>
        <v>8.5300000000000011</v>
      </c>
      <c r="H57" s="13">
        <f>+G57+Biohacking!C54</f>
        <v>8.5300000000000011</v>
      </c>
      <c r="I57" s="57" t="str">
        <f t="shared" si="1"/>
        <v>APROVADO</v>
      </c>
    </row>
    <row r="58" spans="1:9" x14ac:dyDescent="0.2">
      <c r="A58" s="2" t="s">
        <v>65</v>
      </c>
      <c r="B58" s="2" t="s">
        <v>6</v>
      </c>
      <c r="C58" s="2" t="s">
        <v>7</v>
      </c>
      <c r="D58" s="64" t="s">
        <v>229</v>
      </c>
      <c r="E58" s="68">
        <f>+'media P1 e P2'!M58</f>
        <v>5.6</v>
      </c>
      <c r="F58" s="56">
        <f>+relatorios!O62</f>
        <v>7.1800000000000015</v>
      </c>
      <c r="G58" s="37">
        <f t="shared" si="0"/>
        <v>6.2320000000000002</v>
      </c>
      <c r="H58" s="13">
        <f>+G58+Biohacking!C55</f>
        <v>6.2320000000000002</v>
      </c>
      <c r="I58" s="57" t="str">
        <f t="shared" si="1"/>
        <v>APROVADO</v>
      </c>
    </row>
    <row r="59" spans="1:9" x14ac:dyDescent="0.2">
      <c r="A59" s="2" t="s">
        <v>66</v>
      </c>
      <c r="B59" s="2" t="s">
        <v>6</v>
      </c>
      <c r="C59" s="2" t="s">
        <v>7</v>
      </c>
      <c r="D59" s="64" t="s">
        <v>231</v>
      </c>
      <c r="E59" s="68">
        <f>+'media P1 e P2'!M59</f>
        <v>5.9</v>
      </c>
      <c r="F59" s="56">
        <f>+relatorios!O63</f>
        <v>8.16</v>
      </c>
      <c r="G59" s="37">
        <f t="shared" si="0"/>
        <v>6.8040000000000003</v>
      </c>
      <c r="H59" s="13">
        <f>+G59+Biohacking!C56</f>
        <v>6.8040000000000003</v>
      </c>
      <c r="I59" s="57" t="str">
        <f t="shared" si="1"/>
        <v>APROVADO</v>
      </c>
    </row>
    <row r="60" spans="1:9" x14ac:dyDescent="0.2">
      <c r="A60" s="2" t="s">
        <v>67</v>
      </c>
      <c r="B60" s="2" t="s">
        <v>6</v>
      </c>
      <c r="C60" s="2" t="s">
        <v>7</v>
      </c>
      <c r="D60" s="64" t="s">
        <v>233</v>
      </c>
      <c r="E60" s="68">
        <f>+'media P1 e P2'!M60</f>
        <v>7.6999999999999993</v>
      </c>
      <c r="F60" s="56">
        <f>+relatorios!O64</f>
        <v>7.1400000000000006</v>
      </c>
      <c r="G60" s="37">
        <f t="shared" si="0"/>
        <v>7.4759999999999991</v>
      </c>
      <c r="H60" s="13">
        <f>+G60+Biohacking!C57</f>
        <v>7.4759999999999991</v>
      </c>
      <c r="I60" s="57" t="str">
        <f t="shared" si="1"/>
        <v>APROVADO</v>
      </c>
    </row>
    <row r="61" spans="1:9" x14ac:dyDescent="0.2">
      <c r="A61" s="2" t="s">
        <v>68</v>
      </c>
      <c r="B61" s="2" t="s">
        <v>6</v>
      </c>
      <c r="C61" s="2" t="s">
        <v>7</v>
      </c>
      <c r="D61" s="64" t="s">
        <v>235</v>
      </c>
      <c r="E61" s="68">
        <f>+'media P1 e P2'!M61</f>
        <v>6.65</v>
      </c>
      <c r="F61" s="56">
        <f>+relatorios!O65</f>
        <v>8.16</v>
      </c>
      <c r="G61" s="37">
        <f t="shared" si="0"/>
        <v>7.2540000000000004</v>
      </c>
      <c r="H61" s="13">
        <f>+G61+Biohacking!C58</f>
        <v>7.2540000000000004</v>
      </c>
      <c r="I61" s="57" t="str">
        <f t="shared" si="1"/>
        <v>APROVADO</v>
      </c>
    </row>
    <row r="62" spans="1:9" x14ac:dyDescent="0.2">
      <c r="A62" s="2" t="s">
        <v>69</v>
      </c>
      <c r="B62" s="2" t="s">
        <v>6</v>
      </c>
      <c r="C62" s="2" t="s">
        <v>7</v>
      </c>
      <c r="D62" s="64" t="s">
        <v>237</v>
      </c>
      <c r="E62" s="68">
        <f>+'media P1 e P2'!M62</f>
        <v>6.6000000000000005</v>
      </c>
      <c r="F62" s="56">
        <f>+relatorios!O66</f>
        <v>6.7200000000000006</v>
      </c>
      <c r="G62" s="37">
        <f t="shared" si="0"/>
        <v>6.6480000000000006</v>
      </c>
      <c r="H62" s="13">
        <f>+G62+Biohacking!C59</f>
        <v>6.6480000000000006</v>
      </c>
      <c r="I62" s="57" t="str">
        <f t="shared" si="1"/>
        <v>APROVADO</v>
      </c>
    </row>
    <row r="63" spans="1:9" x14ac:dyDescent="0.2">
      <c r="A63" s="2" t="s">
        <v>70</v>
      </c>
      <c r="B63" s="2" t="s">
        <v>6</v>
      </c>
      <c r="C63" s="2" t="s">
        <v>7</v>
      </c>
      <c r="D63" s="64" t="s">
        <v>239</v>
      </c>
      <c r="E63" s="68">
        <f>+'media P1 e P2'!M63</f>
        <v>7.3000000000000007</v>
      </c>
      <c r="F63" s="56">
        <f>+relatorios!O67</f>
        <v>7.1749999999999989</v>
      </c>
      <c r="G63" s="37">
        <f t="shared" si="0"/>
        <v>7.25</v>
      </c>
      <c r="H63" s="13">
        <f>+G63+Biohacking!C60</f>
        <v>7.25</v>
      </c>
      <c r="I63" s="57" t="str">
        <f t="shared" si="1"/>
        <v>APROVADO</v>
      </c>
    </row>
    <row r="64" spans="1:9" x14ac:dyDescent="0.2">
      <c r="A64" s="2" t="s">
        <v>71</v>
      </c>
      <c r="B64" s="2" t="s">
        <v>6</v>
      </c>
      <c r="C64" s="2" t="s">
        <v>7</v>
      </c>
      <c r="D64" s="64" t="s">
        <v>241</v>
      </c>
      <c r="E64" s="68">
        <f>+'media P1 e P2'!M64</f>
        <v>8.25</v>
      </c>
      <c r="F64" s="56">
        <f>+relatorios!O68</f>
        <v>8.379999999999999</v>
      </c>
      <c r="G64" s="37">
        <f t="shared" si="0"/>
        <v>8.3019999999999996</v>
      </c>
      <c r="H64" s="13">
        <f>+G64+Biohacking!C61</f>
        <v>8.3019999999999996</v>
      </c>
      <c r="I64" s="57" t="str">
        <f t="shared" si="1"/>
        <v>APROVADO</v>
      </c>
    </row>
    <row r="65" spans="1:9" x14ac:dyDescent="0.2">
      <c r="A65" s="2" t="s">
        <v>72</v>
      </c>
      <c r="B65" s="2" t="s">
        <v>6</v>
      </c>
      <c r="C65" s="2" t="s">
        <v>7</v>
      </c>
      <c r="D65" s="64" t="s">
        <v>243</v>
      </c>
      <c r="E65" s="68">
        <f>+'media P1 e P2'!M65</f>
        <v>9.25</v>
      </c>
      <c r="F65" s="56">
        <f>+relatorios!O69</f>
        <v>8.2800000000000011</v>
      </c>
      <c r="G65" s="37">
        <f t="shared" si="0"/>
        <v>8.8620000000000001</v>
      </c>
      <c r="H65" s="13">
        <f>+G65+Biohacking!C62</f>
        <v>8.8620000000000001</v>
      </c>
      <c r="I65" s="57" t="str">
        <f t="shared" si="1"/>
        <v>APROVADO</v>
      </c>
    </row>
    <row r="66" spans="1:9" x14ac:dyDescent="0.2">
      <c r="A66" s="2" t="s">
        <v>73</v>
      </c>
      <c r="B66" s="2" t="s">
        <v>6</v>
      </c>
      <c r="C66" s="2" t="s">
        <v>7</v>
      </c>
      <c r="D66" s="64" t="s">
        <v>245</v>
      </c>
      <c r="E66" s="68">
        <f>+'media P1 e P2'!M66</f>
        <v>8.3500000000000014</v>
      </c>
      <c r="F66" s="56">
        <f>+relatorios!O70</f>
        <v>8.02</v>
      </c>
      <c r="G66" s="37">
        <f t="shared" si="0"/>
        <v>8.218</v>
      </c>
      <c r="H66" s="13">
        <f>+G66+Biohacking!C63</f>
        <v>8.218</v>
      </c>
      <c r="I66" s="57" t="str">
        <f t="shared" si="1"/>
        <v>APROVADO</v>
      </c>
    </row>
    <row r="67" spans="1:9" x14ac:dyDescent="0.2">
      <c r="A67" s="2" t="s">
        <v>74</v>
      </c>
      <c r="B67" s="2" t="s">
        <v>6</v>
      </c>
      <c r="C67" s="2" t="s">
        <v>7</v>
      </c>
      <c r="D67" s="64" t="s">
        <v>247</v>
      </c>
      <c r="E67" s="68">
        <f>+'media P1 e P2'!M67</f>
        <v>6.1999999999999993</v>
      </c>
      <c r="F67" s="56">
        <f>+relatorios!O71</f>
        <v>8.379999999999999</v>
      </c>
      <c r="G67" s="37">
        <f t="shared" si="0"/>
        <v>7.0720000000000001</v>
      </c>
      <c r="H67" s="13">
        <f>+G67+Biohacking!C64</f>
        <v>7.0720000000000001</v>
      </c>
      <c r="I67" s="57" t="str">
        <f t="shared" si="1"/>
        <v>APROVADO</v>
      </c>
    </row>
    <row r="68" spans="1:9" x14ac:dyDescent="0.2">
      <c r="A68" s="2" t="s">
        <v>75</v>
      </c>
      <c r="B68" s="2" t="s">
        <v>6</v>
      </c>
      <c r="C68" s="2" t="s">
        <v>7</v>
      </c>
      <c r="D68" s="64" t="s">
        <v>249</v>
      </c>
      <c r="E68" s="68">
        <f>+'media P1 e P2'!M68</f>
        <v>6.3</v>
      </c>
      <c r="F68" s="56">
        <f>+relatorios!O72</f>
        <v>7.3</v>
      </c>
      <c r="G68" s="37">
        <f t="shared" si="0"/>
        <v>6.7</v>
      </c>
      <c r="H68" s="13">
        <f>+G68+Biohacking!C65</f>
        <v>6.7</v>
      </c>
      <c r="I68" s="57" t="str">
        <f t="shared" si="1"/>
        <v>APROVADO</v>
      </c>
    </row>
    <row r="69" spans="1:9" x14ac:dyDescent="0.2">
      <c r="A69" s="2" t="s">
        <v>76</v>
      </c>
      <c r="B69" s="2" t="s">
        <v>6</v>
      </c>
      <c r="C69" s="2" t="s">
        <v>7</v>
      </c>
      <c r="D69" s="64" t="s">
        <v>251</v>
      </c>
      <c r="E69" s="68">
        <f>+'media P1 e P2'!M69</f>
        <v>8.4</v>
      </c>
      <c r="F69" s="56">
        <f>+relatorios!O73</f>
        <v>8</v>
      </c>
      <c r="G69" s="37">
        <f t="shared" ref="G69:G74" si="2">+(E69*3+F69*2)/5</f>
        <v>8.24</v>
      </c>
      <c r="H69" s="13">
        <f>+G69+Biohacking!C66</f>
        <v>8.24</v>
      </c>
      <c r="I69" s="57" t="str">
        <f t="shared" ref="I69:I79" si="3">IF(AND(E69&gt;=5,F69&gt;=5),$L$1,$N$1)</f>
        <v>APROVADO</v>
      </c>
    </row>
    <row r="70" spans="1:9" x14ac:dyDescent="0.2">
      <c r="A70" s="2" t="s">
        <v>77</v>
      </c>
      <c r="B70" s="2" t="s">
        <v>6</v>
      </c>
      <c r="C70" s="2" t="s">
        <v>7</v>
      </c>
      <c r="D70" s="64" t="s">
        <v>253</v>
      </c>
      <c r="E70" s="68">
        <f>+'media P1 e P2'!M70</f>
        <v>6.9</v>
      </c>
      <c r="F70" s="56">
        <f>+relatorios!O74</f>
        <v>7.4</v>
      </c>
      <c r="G70" s="37">
        <f t="shared" si="2"/>
        <v>7.1</v>
      </c>
      <c r="H70" s="13">
        <f>+G70+Biohacking!C67</f>
        <v>7.1</v>
      </c>
      <c r="I70" s="57" t="str">
        <f t="shared" si="3"/>
        <v>APROVADO</v>
      </c>
    </row>
    <row r="71" spans="1:9" x14ac:dyDescent="0.2">
      <c r="A71" s="2" t="s">
        <v>78</v>
      </c>
      <c r="B71" s="2" t="s">
        <v>6</v>
      </c>
      <c r="C71" s="2" t="s">
        <v>7</v>
      </c>
      <c r="D71" s="64" t="s">
        <v>255</v>
      </c>
      <c r="E71" s="68">
        <f>+'media P1 e P2'!M71</f>
        <v>6.35</v>
      </c>
      <c r="F71" s="56">
        <f>+relatorios!O75</f>
        <v>6.2749999999999995</v>
      </c>
      <c r="G71" s="37">
        <f t="shared" si="2"/>
        <v>6.3199999999999985</v>
      </c>
      <c r="H71" s="13">
        <f>+G71+Biohacking!C68</f>
        <v>6.3199999999999985</v>
      </c>
      <c r="I71" s="57" t="str">
        <f t="shared" si="3"/>
        <v>APROVADO</v>
      </c>
    </row>
    <row r="72" spans="1:9" x14ac:dyDescent="0.2">
      <c r="A72" s="2" t="s">
        <v>79</v>
      </c>
      <c r="B72" s="2" t="s">
        <v>6</v>
      </c>
      <c r="C72" s="2" t="s">
        <v>7</v>
      </c>
      <c r="D72" s="64" t="s">
        <v>257</v>
      </c>
      <c r="E72" s="68">
        <f>+'media P1 e P2'!M72</f>
        <v>5.15</v>
      </c>
      <c r="F72" s="56">
        <f>+relatorios!O76</f>
        <v>7.1400000000000006</v>
      </c>
      <c r="G72" s="37">
        <f t="shared" si="2"/>
        <v>5.9460000000000006</v>
      </c>
      <c r="H72" s="13">
        <f>+G72+Biohacking!C69</f>
        <v>5.9460000000000006</v>
      </c>
      <c r="I72" s="57" t="str">
        <f t="shared" si="3"/>
        <v>APROVADO</v>
      </c>
    </row>
    <row r="73" spans="1:9" x14ac:dyDescent="0.2">
      <c r="A73" s="2" t="s">
        <v>80</v>
      </c>
      <c r="B73" s="2" t="s">
        <v>6</v>
      </c>
      <c r="C73" s="2" t="s">
        <v>7</v>
      </c>
      <c r="D73" s="64" t="s">
        <v>259</v>
      </c>
      <c r="E73" s="68">
        <f>+'media P1 e P2'!M73</f>
        <v>8.0500000000000007</v>
      </c>
      <c r="F73" s="56">
        <f>+relatorios!O77</f>
        <v>7.8250000000000011</v>
      </c>
      <c r="G73" s="37">
        <f t="shared" si="2"/>
        <v>7.9600000000000009</v>
      </c>
      <c r="H73" s="13">
        <f>+G73+Biohacking!C70</f>
        <v>7.9600000000000009</v>
      </c>
      <c r="I73" s="57" t="str">
        <f t="shared" si="3"/>
        <v>APROVADO</v>
      </c>
    </row>
    <row r="74" spans="1:9" x14ac:dyDescent="0.2">
      <c r="A74" s="2" t="s">
        <v>81</v>
      </c>
      <c r="B74" s="2" t="s">
        <v>6</v>
      </c>
      <c r="C74" s="2" t="s">
        <v>7</v>
      </c>
      <c r="D74" s="64" t="s">
        <v>261</v>
      </c>
      <c r="E74" s="68">
        <f>+'media P1 e P2'!M74</f>
        <v>6.3</v>
      </c>
      <c r="F74" s="56">
        <f>+relatorios!O78</f>
        <v>7.7200000000000006</v>
      </c>
      <c r="G74" s="37">
        <f t="shared" si="2"/>
        <v>6.8680000000000003</v>
      </c>
      <c r="H74" s="13">
        <f>+G74+Biohacking!C71</f>
        <v>6.8680000000000003</v>
      </c>
      <c r="I74" s="57" t="str">
        <f t="shared" si="3"/>
        <v>APROVADO</v>
      </c>
    </row>
    <row r="75" spans="1:9" x14ac:dyDescent="0.2">
      <c r="A75" s="2" t="s">
        <v>82</v>
      </c>
      <c r="B75" s="2" t="s">
        <v>6</v>
      </c>
      <c r="C75" s="2" t="s">
        <v>7</v>
      </c>
      <c r="D75" s="64" t="s">
        <v>263</v>
      </c>
      <c r="E75" s="68">
        <f>+'media P1 e P2'!M75</f>
        <v>9.4499999999999993</v>
      </c>
      <c r="F75" s="56">
        <f>+relatorios!O79</f>
        <v>8.3800000000000008</v>
      </c>
      <c r="G75" s="37">
        <f>('media P1 e P2'!E75*3+relatorios!O76*2)/5</f>
        <v>6.9359999999999999</v>
      </c>
      <c r="H75" s="13">
        <f>+G75+Biohacking!C72</f>
        <v>6.9359999999999999</v>
      </c>
      <c r="I75" s="57" t="str">
        <f t="shared" si="3"/>
        <v>APROVADO</v>
      </c>
    </row>
    <row r="76" spans="1:9" x14ac:dyDescent="0.2">
      <c r="A76" s="2" t="s">
        <v>83</v>
      </c>
      <c r="B76" s="2" t="s">
        <v>6</v>
      </c>
      <c r="C76" s="2" t="s">
        <v>7</v>
      </c>
      <c r="D76" s="64" t="s">
        <v>265</v>
      </c>
      <c r="E76" s="68">
        <f>+'media P1 e P2'!M76</f>
        <v>6.8</v>
      </c>
      <c r="F76" s="56">
        <f>+relatorios!O80</f>
        <v>7.8</v>
      </c>
      <c r="G76" s="37">
        <f>('media P1 e P2'!E76*3+relatorios!O77*2)/5</f>
        <v>7.2099999999999991</v>
      </c>
      <c r="H76" s="13">
        <f>+G76+Biohacking!C73</f>
        <v>7.2099999999999991</v>
      </c>
      <c r="I76" s="57" t="str">
        <f t="shared" si="3"/>
        <v>APROVADO</v>
      </c>
    </row>
    <row r="77" spans="1:9" x14ac:dyDescent="0.2">
      <c r="A77" s="2" t="s">
        <v>84</v>
      </c>
      <c r="B77" s="2" t="s">
        <v>6</v>
      </c>
      <c r="C77" s="2" t="s">
        <v>7</v>
      </c>
      <c r="D77" s="64" t="s">
        <v>267</v>
      </c>
      <c r="E77" s="68">
        <f>+'media P1 e P2'!M77</f>
        <v>5.35</v>
      </c>
      <c r="F77" s="56">
        <f>+relatorios!O81</f>
        <v>7.2800000000000011</v>
      </c>
      <c r="G77" s="37">
        <f>('media P1 e P2'!E77*3+relatorios!O78*2)/5</f>
        <v>5.0980000000000008</v>
      </c>
      <c r="H77" s="13">
        <f>+G77+Biohacking!C74</f>
        <v>5.0980000000000008</v>
      </c>
      <c r="I77" s="57" t="str">
        <f t="shared" si="3"/>
        <v>APROVADO</v>
      </c>
    </row>
    <row r="78" spans="1:9" x14ac:dyDescent="0.2">
      <c r="A78" s="2" t="s">
        <v>85</v>
      </c>
      <c r="B78" s="2" t="s">
        <v>6</v>
      </c>
      <c r="C78" s="2" t="s">
        <v>7</v>
      </c>
      <c r="D78" s="64" t="s">
        <v>269</v>
      </c>
      <c r="E78" s="68">
        <f>+'media P1 e P2'!M78</f>
        <v>6.1</v>
      </c>
      <c r="F78" s="56">
        <f>+relatorios!O82</f>
        <v>7.44</v>
      </c>
      <c r="G78" s="37">
        <f>('media P1 e P2'!E78*3+relatorios!O79*2)/5</f>
        <v>5.9620000000000006</v>
      </c>
      <c r="H78" s="13">
        <f>+G78+Biohacking!C75</f>
        <v>5.9620000000000006</v>
      </c>
      <c r="I78" s="57" t="str">
        <f t="shared" si="3"/>
        <v>APROVADO</v>
      </c>
    </row>
    <row r="79" spans="1:9" x14ac:dyDescent="0.2">
      <c r="A79" s="2" t="s">
        <v>86</v>
      </c>
      <c r="B79" s="2" t="s">
        <v>6</v>
      </c>
      <c r="C79" s="2" t="s">
        <v>7</v>
      </c>
      <c r="D79" s="64" t="s">
        <v>271</v>
      </c>
      <c r="E79" s="68">
        <f>+'media P1 e P2'!M79</f>
        <v>8.4499999999999993</v>
      </c>
      <c r="F79" s="56">
        <f>+relatorios!O83</f>
        <v>7.8250000000000011</v>
      </c>
      <c r="G79" s="37">
        <f>('media P1 e P2'!E79*3+relatorios!O80*2)/5</f>
        <v>8.19</v>
      </c>
      <c r="H79" s="13">
        <f>+G79+Biohacking!C76</f>
        <v>8.19</v>
      </c>
      <c r="I79" s="57" t="str">
        <f t="shared" si="3"/>
        <v>APROVADO</v>
      </c>
    </row>
    <row r="80" spans="1:9" x14ac:dyDescent="0.2">
      <c r="A80" s="2" t="s">
        <v>87</v>
      </c>
      <c r="B80" s="2" t="s">
        <v>6</v>
      </c>
      <c r="C80" s="2" t="s">
        <v>7</v>
      </c>
      <c r="D80" s="2"/>
      <c r="E80" s="68"/>
      <c r="F80" s="56"/>
      <c r="G80" s="37"/>
      <c r="H80" s="13"/>
      <c r="I80" s="57"/>
    </row>
    <row r="81" spans="4:11" ht="13.5" thickBot="1" x14ac:dyDescent="0.25"/>
    <row r="82" spans="4:11" ht="18.75" thickBot="1" x14ac:dyDescent="0.3">
      <c r="D82" s="45" t="s">
        <v>111</v>
      </c>
      <c r="E82" s="59">
        <f>+AVERAGE(E4:E80)</f>
        <v>6.3187500000000014</v>
      </c>
      <c r="F82" s="59">
        <f>+AVERAGE(F4:F80)</f>
        <v>7.1090789473684222</v>
      </c>
      <c r="G82" s="46">
        <f>AVERAGE(G4:G80)</f>
        <v>6.5534000000000008</v>
      </c>
      <c r="H82" s="46">
        <f>AVERAGE(H4:H80)</f>
        <v>6.4671710526315795</v>
      </c>
      <c r="I82" s="40" t="s">
        <v>110</v>
      </c>
      <c r="J82" s="41">
        <f>COUNTIF(I4:I80,L1)</f>
        <v>67</v>
      </c>
      <c r="K82" s="42">
        <f>J82/(J82+J83)</f>
        <v>0.88157894736842102</v>
      </c>
    </row>
    <row r="83" spans="4:11" ht="18.75" thickBot="1" x14ac:dyDescent="0.3">
      <c r="I83" s="60" t="s">
        <v>125</v>
      </c>
      <c r="J83" s="43">
        <f>COUNTIF(I5:I80,N1)</f>
        <v>9</v>
      </c>
      <c r="K83" s="44">
        <f>J83/(J83+J82)</f>
        <v>0.11842105263157894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P1</vt:lpstr>
      <vt:lpstr>media P1 e P2</vt:lpstr>
      <vt:lpstr>relatorios</vt:lpstr>
      <vt:lpstr>faceworks</vt:lpstr>
      <vt:lpstr>Biohacking</vt:lpstr>
      <vt:lpstr>nota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2017-07-10T01:59:55Z</dcterms:modified>
</cp:coreProperties>
</file>