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 activeTab="3"/>
  </bookViews>
  <sheets>
    <sheet name="RTotal" sheetId="4" r:id="rId1"/>
    <sheet name="Custos e Receitas totais" sheetId="5" r:id="rId2"/>
    <sheet name="Cme e Cmg" sheetId="6" r:id="rId3"/>
    <sheet name="Dados do Exemplo" sheetId="1" r:id="rId4"/>
    <sheet name="Plan2" sheetId="2" r:id="rId5"/>
    <sheet name="Plan3" sheetId="3" r:id="rId6"/>
  </sheets>
  <definedNames>
    <definedName name="_xlnm.Print_Area" localSheetId="3">'Dados do Exemplo'!$A$1:$Q$35</definedName>
  </definedNames>
  <calcPr calcId="145621"/>
</workbook>
</file>

<file path=xl/calcChain.xml><?xml version="1.0" encoding="utf-8"?>
<calcChain xmlns="http://schemas.openxmlformats.org/spreadsheetml/2006/main">
  <c r="D6" i="1" l="1"/>
  <c r="C6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7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5" i="1"/>
  <c r="K5" i="1" s="1"/>
  <c r="L5" i="1" s="1"/>
  <c r="Q5" i="1" s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6" i="1"/>
  <c r="J6" i="1"/>
  <c r="J7" i="1" l="1"/>
  <c r="J31" i="1"/>
  <c r="J23" i="1"/>
  <c r="J11" i="1"/>
  <c r="Q11" i="1"/>
  <c r="J33" i="1"/>
  <c r="K33" i="1" s="1"/>
  <c r="L33" i="1" s="1"/>
  <c r="J29" i="1"/>
  <c r="Q29" i="1"/>
  <c r="J25" i="1"/>
  <c r="K25" i="1" s="1"/>
  <c r="L25" i="1" s="1"/>
  <c r="J21" i="1"/>
  <c r="Q21" i="1"/>
  <c r="J17" i="1"/>
  <c r="K17" i="1" s="1"/>
  <c r="L17" i="1" s="1"/>
  <c r="J13" i="1"/>
  <c r="Q13" i="1"/>
  <c r="J9" i="1"/>
  <c r="K9" i="1" s="1"/>
  <c r="L9" i="1" s="1"/>
  <c r="J35" i="1"/>
  <c r="K35" i="1" s="1"/>
  <c r="J27" i="1"/>
  <c r="J19" i="1"/>
  <c r="K19" i="1" s="1"/>
  <c r="L19" i="1" s="1"/>
  <c r="J15" i="1"/>
  <c r="K7" i="1"/>
  <c r="L7" i="1" s="1"/>
  <c r="P7" i="1" s="1"/>
  <c r="K6" i="1"/>
  <c r="L6" i="1" s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  <c r="K31" i="1"/>
  <c r="L31" i="1" s="1"/>
  <c r="O31" i="1" s="1"/>
  <c r="K29" i="1"/>
  <c r="L29" i="1" s="1"/>
  <c r="O29" i="1" s="1"/>
  <c r="K27" i="1"/>
  <c r="L27" i="1" s="1"/>
  <c r="O27" i="1" s="1"/>
  <c r="K23" i="1"/>
  <c r="L23" i="1" s="1"/>
  <c r="O23" i="1" s="1"/>
  <c r="K21" i="1"/>
  <c r="L21" i="1" s="1"/>
  <c r="O21" i="1" s="1"/>
  <c r="K15" i="1"/>
  <c r="L15" i="1" s="1"/>
  <c r="O15" i="1" s="1"/>
  <c r="K13" i="1"/>
  <c r="L13" i="1" s="1"/>
  <c r="O13" i="1" s="1"/>
  <c r="K11" i="1"/>
  <c r="L11" i="1" s="1"/>
  <c r="O11" i="1" s="1"/>
  <c r="C35" i="1"/>
  <c r="C33" i="1"/>
  <c r="C31" i="1"/>
  <c r="C29" i="1"/>
  <c r="C27" i="1"/>
  <c r="C25" i="1"/>
  <c r="C23" i="1"/>
  <c r="C21" i="1"/>
  <c r="C19" i="1"/>
  <c r="C17" i="1"/>
  <c r="C15" i="1"/>
  <c r="C13" i="1"/>
  <c r="C11" i="1"/>
  <c r="C9" i="1"/>
  <c r="C7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9" i="1"/>
  <c r="D7" i="1"/>
  <c r="J34" i="1"/>
  <c r="K34" i="1" s="1"/>
  <c r="J32" i="1"/>
  <c r="K32" i="1" s="1"/>
  <c r="J30" i="1"/>
  <c r="K30" i="1" s="1"/>
  <c r="J28" i="1"/>
  <c r="K28" i="1" s="1"/>
  <c r="J26" i="1"/>
  <c r="K26" i="1" s="1"/>
  <c r="J24" i="1"/>
  <c r="K24" i="1" s="1"/>
  <c r="J22" i="1"/>
  <c r="K22" i="1" s="1"/>
  <c r="J20" i="1"/>
  <c r="K20" i="1" s="1"/>
  <c r="J18" i="1"/>
  <c r="K18" i="1" s="1"/>
  <c r="J16" i="1"/>
  <c r="K16" i="1" s="1"/>
  <c r="J14" i="1"/>
  <c r="K14" i="1" s="1"/>
  <c r="J12" i="1"/>
  <c r="K12" i="1" s="1"/>
  <c r="J10" i="1"/>
  <c r="K10" i="1" s="1"/>
  <c r="J8" i="1"/>
  <c r="K8" i="1" s="1"/>
  <c r="C34" i="1"/>
  <c r="C32" i="1"/>
  <c r="C30" i="1"/>
  <c r="C28" i="1"/>
  <c r="C26" i="1"/>
  <c r="C24" i="1"/>
  <c r="C22" i="1"/>
  <c r="C20" i="1"/>
  <c r="C18" i="1"/>
  <c r="C16" i="1"/>
  <c r="C14" i="1"/>
  <c r="C12" i="1"/>
  <c r="C10" i="1"/>
  <c r="C8" i="1"/>
  <c r="N15" i="1"/>
  <c r="P6" i="1"/>
  <c r="N6" i="1"/>
  <c r="N11" i="1"/>
  <c r="L35" i="1" l="1"/>
  <c r="N35" i="1"/>
  <c r="O17" i="1"/>
  <c r="Q17" i="1"/>
  <c r="Q9" i="1"/>
  <c r="O9" i="1"/>
  <c r="O19" i="1"/>
  <c r="Q19" i="1"/>
  <c r="O33" i="1"/>
  <c r="Q33" i="1"/>
  <c r="O25" i="1"/>
  <c r="Q25" i="1"/>
  <c r="Q23" i="1"/>
  <c r="N23" i="1"/>
  <c r="O6" i="1"/>
  <c r="Q6" i="1"/>
  <c r="Q31" i="1"/>
  <c r="Q7" i="1"/>
  <c r="N7" i="1"/>
  <c r="O7" i="1"/>
  <c r="Q15" i="1"/>
  <c r="Q27" i="1"/>
  <c r="N31" i="1"/>
  <c r="N19" i="1"/>
  <c r="N27" i="1"/>
  <c r="L8" i="1"/>
  <c r="Q8" i="1" s="1"/>
  <c r="N8" i="1"/>
  <c r="L20" i="1"/>
  <c r="Q20" i="1" s="1"/>
  <c r="N20" i="1"/>
  <c r="L32" i="1"/>
  <c r="Q32" i="1" s="1"/>
  <c r="N32" i="1"/>
  <c r="L12" i="1"/>
  <c r="Q12" i="1" s="1"/>
  <c r="N12" i="1"/>
  <c r="L16" i="1"/>
  <c r="Q16" i="1" s="1"/>
  <c r="N16" i="1"/>
  <c r="L24" i="1"/>
  <c r="Q24" i="1" s="1"/>
  <c r="N24" i="1"/>
  <c r="L28" i="1"/>
  <c r="Q28" i="1" s="1"/>
  <c r="N28" i="1"/>
  <c r="L10" i="1"/>
  <c r="Q10" i="1" s="1"/>
  <c r="N10" i="1"/>
  <c r="L14" i="1"/>
  <c r="Q14" i="1" s="1"/>
  <c r="N14" i="1"/>
  <c r="L18" i="1"/>
  <c r="Q18" i="1" s="1"/>
  <c r="N18" i="1"/>
  <c r="L22" i="1"/>
  <c r="Q22" i="1" s="1"/>
  <c r="N22" i="1"/>
  <c r="L26" i="1"/>
  <c r="Q26" i="1" s="1"/>
  <c r="N26" i="1"/>
  <c r="L30" i="1"/>
  <c r="Q30" i="1" s="1"/>
  <c r="N30" i="1"/>
  <c r="L34" i="1"/>
  <c r="Q34" i="1" s="1"/>
  <c r="N34" i="1"/>
  <c r="N29" i="1"/>
  <c r="P33" i="1"/>
  <c r="N33" i="1"/>
  <c r="N9" i="1"/>
  <c r="N13" i="1"/>
  <c r="N17" i="1"/>
  <c r="N21" i="1"/>
  <c r="N25" i="1"/>
  <c r="O35" i="1" l="1"/>
  <c r="Q35" i="1"/>
  <c r="O34" i="1"/>
  <c r="P35" i="1"/>
  <c r="P34" i="1"/>
  <c r="O30" i="1"/>
  <c r="P31" i="1"/>
  <c r="P30" i="1"/>
  <c r="O26" i="1"/>
  <c r="P27" i="1"/>
  <c r="P26" i="1"/>
  <c r="O22" i="1"/>
  <c r="P23" i="1"/>
  <c r="P22" i="1"/>
  <c r="O18" i="1"/>
  <c r="P19" i="1"/>
  <c r="P18" i="1"/>
  <c r="O14" i="1"/>
  <c r="P15" i="1"/>
  <c r="P14" i="1"/>
  <c r="P10" i="1"/>
  <c r="O10" i="1"/>
  <c r="P11" i="1"/>
  <c r="O28" i="1"/>
  <c r="P28" i="1"/>
  <c r="P29" i="1"/>
  <c r="O24" i="1"/>
  <c r="P25" i="1"/>
  <c r="P24" i="1"/>
  <c r="O16" i="1"/>
  <c r="P17" i="1"/>
  <c r="P16" i="1"/>
  <c r="O12" i="1"/>
  <c r="P13" i="1"/>
  <c r="P12" i="1"/>
  <c r="O32" i="1"/>
  <c r="P32" i="1"/>
  <c r="O20" i="1"/>
  <c r="P21" i="1"/>
  <c r="P20" i="1"/>
  <c r="P8" i="1"/>
  <c r="O8" i="1"/>
  <c r="P9" i="1"/>
</calcChain>
</file>

<file path=xl/sharedStrings.xml><?xml version="1.0" encoding="utf-8"?>
<sst xmlns="http://schemas.openxmlformats.org/spreadsheetml/2006/main" count="39" uniqueCount="36">
  <si>
    <t>Pizzas produzidas por dia</t>
  </si>
  <si>
    <t>Energia</t>
  </si>
  <si>
    <t>Número</t>
  </si>
  <si>
    <t>Valor</t>
  </si>
  <si>
    <t>Custos Variáveis</t>
  </si>
  <si>
    <t>Custos Fixos</t>
  </si>
  <si>
    <t>(aluguel do prédio, aluguel do equipamento, IPTU, seguro, mão-de-obra administrativa, seguranças)/dia</t>
  </si>
  <si>
    <t>Custos Variáveis Totais</t>
  </si>
  <si>
    <t>CUSTOS TOTAIS</t>
  </si>
  <si>
    <t>Receita Média</t>
  </si>
  <si>
    <t>Receita Marginal</t>
  </si>
  <si>
    <t>Custos Médios (R$/pizza)</t>
  </si>
  <si>
    <t>q</t>
  </si>
  <si>
    <t>CF</t>
  </si>
  <si>
    <t>CVT</t>
  </si>
  <si>
    <t>CT</t>
  </si>
  <si>
    <t>CFMe=CF/q</t>
  </si>
  <si>
    <t>CVMe=CV/q</t>
  </si>
  <si>
    <t>Cme=CT/q</t>
  </si>
  <si>
    <t xml:space="preserve">Custo Fixo Médio </t>
  </si>
  <si>
    <t>RT</t>
  </si>
  <si>
    <t>Materiais (farinha, mussarela, tomate,       orégano etc.)</t>
  </si>
  <si>
    <t>Mão-de-obra/dia (pizzaiolo, garçons etc.) R$ 10,50/hora em média, incluindo encargos. (Número de horas por dia)</t>
  </si>
  <si>
    <t>Custo      Variável         Médio</t>
  </si>
  <si>
    <t>CUSTOS</t>
  </si>
  <si>
    <t>RECEITAS</t>
  </si>
  <si>
    <t>RECEITA TOTAL        Preço da pizza = R$ 30,00</t>
  </si>
  <si>
    <t>-</t>
  </si>
  <si>
    <t>Rme=RT/q</t>
  </si>
  <si>
    <r>
      <t>RMg=</t>
    </r>
    <r>
      <rPr>
        <b/>
        <sz val="14"/>
        <color rgb="FF7030A0"/>
        <rFont val="Calibri"/>
        <family val="2"/>
      </rPr>
      <t>ΔRT/Δq</t>
    </r>
  </si>
  <si>
    <r>
      <t>CMg=</t>
    </r>
    <r>
      <rPr>
        <b/>
        <sz val="14"/>
        <color rgb="FF7030A0"/>
        <rFont val="Calibri"/>
        <family val="2"/>
      </rPr>
      <t>ΔCT/Δq</t>
    </r>
  </si>
  <si>
    <t>Custo       Médio             Total</t>
  </si>
  <si>
    <t>Custos             Marginais</t>
  </si>
  <si>
    <t>LT=RT-CT</t>
  </si>
  <si>
    <t>LUCRO                   TOTAL</t>
  </si>
  <si>
    <t>Imposto sobre o fatura-mento (5%)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</si>
</sst>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4"/>
      <color rgb="FF7030A0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7D978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wrapText="1"/>
    </xf>
    <xf numFmtId="164" fontId="2" fillId="0" borderId="0" xfId="1" applyNumberFormat="1" applyFont="1"/>
    <xf numFmtId="164" fontId="2" fillId="0" borderId="0" xfId="0" applyNumberFormat="1" applyFont="1"/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164" fontId="3" fillId="0" borderId="0" xfId="1" applyNumberFormat="1" applyFont="1" applyBorder="1" applyAlignment="1"/>
    <xf numFmtId="164" fontId="3" fillId="0" borderId="0" xfId="0" applyNumberFormat="1" applyFont="1" applyBorder="1" applyAlignment="1"/>
    <xf numFmtId="0" fontId="3" fillId="0" borderId="8" xfId="0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3" xfId="1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165" fontId="5" fillId="0" borderId="11" xfId="1" applyNumberFormat="1" applyFont="1" applyBorder="1" applyAlignment="1">
      <alignment horizontal="center"/>
    </xf>
    <xf numFmtId="165" fontId="5" fillId="0" borderId="12" xfId="1" applyNumberFormat="1" applyFont="1" applyBorder="1" applyAlignment="1">
      <alignment horizontal="center"/>
    </xf>
    <xf numFmtId="165" fontId="8" fillId="0" borderId="10" xfId="1" applyNumberFormat="1" applyFont="1" applyBorder="1" applyAlignment="1">
      <alignment horizontal="center"/>
    </xf>
    <xf numFmtId="165" fontId="8" fillId="0" borderId="11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7D97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5" Type="http://schemas.openxmlformats.org/officeDocument/2006/relationships/worksheet" Target="worksheets/sheet2.xml"/><Relationship Id="rId10" Type="http://schemas.openxmlformats.org/officeDocument/2006/relationships/calcChain" Target="calcChain.xml"/><Relationship Id="rId4" Type="http://schemas.openxmlformats.org/officeDocument/2006/relationships/worksheet" Target="work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28575">
              <a:solidFill>
                <a:schemeClr val="accent1"/>
              </a:solidFill>
            </a:ln>
          </c:spPr>
          <c:marker>
            <c:symbol val="square"/>
            <c:size val="2"/>
          </c:marker>
          <c:xVal>
            <c:numRef>
              <c:f>'Dados do Exemplo'!$A$5:$A$35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'Dados do Exemplo'!$B$5:$B$35</c:f>
              <c:numCache>
                <c:formatCode>General</c:formatCode>
                <c:ptCount val="31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  <c:pt idx="19">
                  <c:v>570</c:v>
                </c:pt>
                <c:pt idx="20">
                  <c:v>600</c:v>
                </c:pt>
                <c:pt idx="21">
                  <c:v>630</c:v>
                </c:pt>
                <c:pt idx="22">
                  <c:v>660</c:v>
                </c:pt>
                <c:pt idx="23">
                  <c:v>690</c:v>
                </c:pt>
                <c:pt idx="24">
                  <c:v>720</c:v>
                </c:pt>
                <c:pt idx="25">
                  <c:v>750</c:v>
                </c:pt>
                <c:pt idx="26">
                  <c:v>780</c:v>
                </c:pt>
                <c:pt idx="27">
                  <c:v>810</c:v>
                </c:pt>
                <c:pt idx="28">
                  <c:v>840</c:v>
                </c:pt>
                <c:pt idx="29">
                  <c:v>870</c:v>
                </c:pt>
                <c:pt idx="30">
                  <c:v>900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953792"/>
        <c:axId val="70954368"/>
      </c:scatterChart>
      <c:valAx>
        <c:axId val="70953792"/>
        <c:scaling>
          <c:orientation val="minMax"/>
          <c:max val="3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70954368"/>
        <c:crosses val="autoZero"/>
        <c:crossBetween val="midCat"/>
      </c:valAx>
      <c:valAx>
        <c:axId val="70954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0953792"/>
        <c:crosses val="autoZero"/>
        <c:crossBetween val="midCat"/>
      </c:valAx>
    </c:plotArea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28575">
              <a:solidFill>
                <a:schemeClr val="accent1"/>
              </a:solidFill>
            </a:ln>
          </c:spPr>
          <c:marker>
            <c:symbol val="square"/>
            <c:size val="2"/>
          </c:marker>
          <c:xVal>
            <c:numRef>
              <c:f>'Dados do Exemplo'!$A$5:$A$35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'Dados do Exemplo'!$B$5:$B$35</c:f>
              <c:numCache>
                <c:formatCode>General</c:formatCode>
                <c:ptCount val="31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  <c:pt idx="19">
                  <c:v>570</c:v>
                </c:pt>
                <c:pt idx="20">
                  <c:v>600</c:v>
                </c:pt>
                <c:pt idx="21">
                  <c:v>630</c:v>
                </c:pt>
                <c:pt idx="22">
                  <c:v>660</c:v>
                </c:pt>
                <c:pt idx="23">
                  <c:v>690</c:v>
                </c:pt>
                <c:pt idx="24">
                  <c:v>720</c:v>
                </c:pt>
                <c:pt idx="25">
                  <c:v>750</c:v>
                </c:pt>
                <c:pt idx="26">
                  <c:v>780</c:v>
                </c:pt>
                <c:pt idx="27">
                  <c:v>810</c:v>
                </c:pt>
                <c:pt idx="28">
                  <c:v>840</c:v>
                </c:pt>
                <c:pt idx="29">
                  <c:v>870</c:v>
                </c:pt>
                <c:pt idx="30">
                  <c:v>900</c:v>
                </c:pt>
              </c:numCache>
            </c:numRef>
          </c:yVal>
          <c:smooth val="0"/>
        </c:ser>
        <c:ser>
          <c:idx val="0"/>
          <c:order val="1"/>
          <c:spPr>
            <a:ln>
              <a:solidFill>
                <a:srgbClr val="FF0000"/>
              </a:solidFill>
            </a:ln>
          </c:spPr>
          <c:marker>
            <c:symbol val="diamond"/>
            <c:size val="3"/>
          </c:marker>
          <c:xVal>
            <c:numRef>
              <c:f>'Dados do Exemplo'!$A$6:$A$35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'Dados do Exemplo'!$L$6:$L$35</c:f>
              <c:numCache>
                <c:formatCode>_-* #,##0_-;\-* #,##0_-;_-* "-"??_-;_-@_-</c:formatCode>
                <c:ptCount val="30"/>
                <c:pt idx="0">
                  <c:v>319.5</c:v>
                </c:pt>
                <c:pt idx="1">
                  <c:v>321.39999999999998</c:v>
                </c:pt>
                <c:pt idx="2">
                  <c:v>323.30799999999999</c:v>
                </c:pt>
                <c:pt idx="3">
                  <c:v>325.22415999999998</c:v>
                </c:pt>
                <c:pt idx="4">
                  <c:v>327.14864320000004</c:v>
                </c:pt>
                <c:pt idx="5">
                  <c:v>334.331616064</c:v>
                </c:pt>
                <c:pt idx="6">
                  <c:v>341.66499838528</c:v>
                </c:pt>
                <c:pt idx="7">
                  <c:v>349.15287460298555</c:v>
                </c:pt>
                <c:pt idx="8">
                  <c:v>356.79944326379524</c:v>
                </c:pt>
                <c:pt idx="9">
                  <c:v>364.60902030747741</c:v>
                </c:pt>
                <c:pt idx="10">
                  <c:v>372.58604244999617</c:v>
                </c:pt>
                <c:pt idx="11">
                  <c:v>380.7350706671499</c:v>
                </c:pt>
                <c:pt idx="12">
                  <c:v>389.06079378181914</c:v>
                </c:pt>
                <c:pt idx="13">
                  <c:v>397.56803215799732</c:v>
                </c:pt>
                <c:pt idx="14">
                  <c:v>406.26174150487901</c:v>
                </c:pt>
                <c:pt idx="15">
                  <c:v>415.14701679438099</c:v>
                </c:pt>
                <c:pt idx="16">
                  <c:v>424.22909629558097</c:v>
                </c:pt>
                <c:pt idx="17">
                  <c:v>433.51336572966534</c:v>
                </c:pt>
                <c:pt idx="18">
                  <c:v>443.00536254909377</c:v>
                </c:pt>
                <c:pt idx="19">
                  <c:v>452.7107803448032</c:v>
                </c:pt>
                <c:pt idx="20">
                  <c:v>462.63547338539604</c:v>
                </c:pt>
                <c:pt idx="21">
                  <c:v>472.78546129238168</c:v>
                </c:pt>
                <c:pt idx="22">
                  <c:v>483.16693385566816</c:v>
                </c:pt>
                <c:pt idx="23">
                  <c:v>493.78625599363681</c:v>
                </c:pt>
                <c:pt idx="24">
                  <c:v>504.64997286226605</c:v>
                </c:pt>
                <c:pt idx="25">
                  <c:v>516.98187090730039</c:v>
                </c:pt>
                <c:pt idx="26">
                  <c:v>548</c:v>
                </c:pt>
                <c:pt idx="27">
                  <c:v>590</c:v>
                </c:pt>
                <c:pt idx="28">
                  <c:v>649.5</c:v>
                </c:pt>
                <c:pt idx="29">
                  <c:v>767.5</c:v>
                </c:pt>
              </c:numCache>
            </c:numRef>
          </c:yVal>
          <c:smooth val="0"/>
        </c:ser>
        <c:ser>
          <c:idx val="2"/>
          <c:order val="2"/>
          <c:marker>
            <c:symbol val="triangle"/>
            <c:size val="4"/>
          </c:marker>
          <c:xVal>
            <c:numRef>
              <c:f>'Dados do Exemplo'!$A$5:$A$35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'Dados do Exemplo'!$E$5:$E$35</c:f>
              <c:numCache>
                <c:formatCode>General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</c:ser>
        <c:ser>
          <c:idx val="3"/>
          <c:order val="3"/>
          <c:marker>
            <c:symbol val="x"/>
            <c:size val="3"/>
          </c:marker>
          <c:xVal>
            <c:numRef>
              <c:f>'Dados do Exemplo'!$A$6:$A$35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'Dados do Exemplo'!$K$6:$K$35</c:f>
              <c:numCache>
                <c:formatCode>_-* #,##0_-;\-* #,##0_-;_-* "-"??_-;_-@_-</c:formatCode>
                <c:ptCount val="30"/>
                <c:pt idx="0">
                  <c:v>219.5</c:v>
                </c:pt>
                <c:pt idx="1">
                  <c:v>221.4</c:v>
                </c:pt>
                <c:pt idx="2">
                  <c:v>223.30799999999999</c:v>
                </c:pt>
                <c:pt idx="3">
                  <c:v>225.22415999999998</c:v>
                </c:pt>
                <c:pt idx="4">
                  <c:v>227.14864320000001</c:v>
                </c:pt>
                <c:pt idx="5">
                  <c:v>234.331616064</c:v>
                </c:pt>
                <c:pt idx="6">
                  <c:v>241.66499838528</c:v>
                </c:pt>
                <c:pt idx="7">
                  <c:v>249.15287460298558</c:v>
                </c:pt>
                <c:pt idx="8">
                  <c:v>256.79944326379524</c:v>
                </c:pt>
                <c:pt idx="9">
                  <c:v>264.60902030747741</c:v>
                </c:pt>
                <c:pt idx="10">
                  <c:v>272.58604244999617</c:v>
                </c:pt>
                <c:pt idx="11">
                  <c:v>280.7350706671499</c:v>
                </c:pt>
                <c:pt idx="12">
                  <c:v>289.06079378181914</c:v>
                </c:pt>
                <c:pt idx="13">
                  <c:v>297.56803215799732</c:v>
                </c:pt>
                <c:pt idx="14">
                  <c:v>306.26174150487901</c:v>
                </c:pt>
                <c:pt idx="15">
                  <c:v>315.14701679438099</c:v>
                </c:pt>
                <c:pt idx="16">
                  <c:v>324.22909629558097</c:v>
                </c:pt>
                <c:pt idx="17">
                  <c:v>333.51336572966534</c:v>
                </c:pt>
                <c:pt idx="18">
                  <c:v>343.00536254909377</c:v>
                </c:pt>
                <c:pt idx="19">
                  <c:v>352.7107803448032</c:v>
                </c:pt>
                <c:pt idx="20">
                  <c:v>362.63547338539604</c:v>
                </c:pt>
                <c:pt idx="21">
                  <c:v>372.78546129238168</c:v>
                </c:pt>
                <c:pt idx="22">
                  <c:v>383.16693385566816</c:v>
                </c:pt>
                <c:pt idx="23">
                  <c:v>393.78625599363681</c:v>
                </c:pt>
                <c:pt idx="24">
                  <c:v>404.64997286226605</c:v>
                </c:pt>
                <c:pt idx="25">
                  <c:v>416.98187090730045</c:v>
                </c:pt>
                <c:pt idx="26">
                  <c:v>448</c:v>
                </c:pt>
                <c:pt idx="27">
                  <c:v>490</c:v>
                </c:pt>
                <c:pt idx="28">
                  <c:v>549.5</c:v>
                </c:pt>
                <c:pt idx="29">
                  <c:v>667.5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956096"/>
        <c:axId val="70956672"/>
      </c:scatterChart>
      <c:valAx>
        <c:axId val="70956096"/>
        <c:scaling>
          <c:orientation val="minMax"/>
          <c:max val="3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70956672"/>
        <c:crosses val="autoZero"/>
        <c:crossBetween val="midCat"/>
      </c:valAx>
      <c:valAx>
        <c:axId val="70956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0956096"/>
        <c:crosses val="autoZero"/>
        <c:crossBetween val="midCat"/>
      </c:valAx>
    </c:plotArea>
    <c:plotVisOnly val="1"/>
    <c:dispBlanksAs val="gap"/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'Dados do Exemplo'!$A$7:$A$35</c:f>
              <c:numCache>
                <c:formatCode>General</c:formatCode>
                <c:ptCount val="2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</c:numCache>
            </c:numRef>
          </c:xVal>
          <c:yVal>
            <c:numRef>
              <c:f>'Dados do Exemplo'!$M$7:$M$35</c:f>
              <c:numCache>
                <c:formatCode>_-* #,##0_-;\-* #,##0_-;_-* "-"??_-;_-@_-</c:formatCode>
                <c:ptCount val="29"/>
                <c:pt idx="0">
                  <c:v>50</c:v>
                </c:pt>
                <c:pt idx="1">
                  <c:v>33.333333333333336</c:v>
                </c:pt>
                <c:pt idx="2">
                  <c:v>25</c:v>
                </c:pt>
                <c:pt idx="3">
                  <c:v>20</c:v>
                </c:pt>
                <c:pt idx="4">
                  <c:v>16.666666666666668</c:v>
                </c:pt>
                <c:pt idx="5">
                  <c:v>14.285714285714286</c:v>
                </c:pt>
                <c:pt idx="6">
                  <c:v>12.5</c:v>
                </c:pt>
                <c:pt idx="7">
                  <c:v>11.111111111111111</c:v>
                </c:pt>
                <c:pt idx="8">
                  <c:v>10</c:v>
                </c:pt>
                <c:pt idx="9">
                  <c:v>9.0909090909090917</c:v>
                </c:pt>
                <c:pt idx="10">
                  <c:v>8.3333333333333339</c:v>
                </c:pt>
                <c:pt idx="11">
                  <c:v>7.6923076923076925</c:v>
                </c:pt>
                <c:pt idx="12">
                  <c:v>7.1428571428571432</c:v>
                </c:pt>
                <c:pt idx="13">
                  <c:v>6.666666666666667</c:v>
                </c:pt>
                <c:pt idx="14">
                  <c:v>6.25</c:v>
                </c:pt>
                <c:pt idx="15">
                  <c:v>5.882352941176471</c:v>
                </c:pt>
                <c:pt idx="16">
                  <c:v>5.5555555555555554</c:v>
                </c:pt>
                <c:pt idx="17">
                  <c:v>5.2631578947368425</c:v>
                </c:pt>
                <c:pt idx="18">
                  <c:v>5</c:v>
                </c:pt>
                <c:pt idx="19">
                  <c:v>4.7619047619047619</c:v>
                </c:pt>
                <c:pt idx="20">
                  <c:v>4.5454545454545459</c:v>
                </c:pt>
                <c:pt idx="21">
                  <c:v>4.3478260869565215</c:v>
                </c:pt>
                <c:pt idx="22">
                  <c:v>4.166666666666667</c:v>
                </c:pt>
                <c:pt idx="23">
                  <c:v>4</c:v>
                </c:pt>
                <c:pt idx="24">
                  <c:v>3.8461538461538463</c:v>
                </c:pt>
                <c:pt idx="25">
                  <c:v>3.7037037037037037</c:v>
                </c:pt>
                <c:pt idx="26">
                  <c:v>3.5714285714285716</c:v>
                </c:pt>
                <c:pt idx="27">
                  <c:v>3.4482758620689653</c:v>
                </c:pt>
                <c:pt idx="28">
                  <c:v>3.3333333333333335</c:v>
                </c:pt>
              </c:numCache>
            </c:numRef>
          </c:yVal>
          <c:smooth val="1"/>
        </c:ser>
        <c:ser>
          <c:idx val="1"/>
          <c:order val="1"/>
          <c:xVal>
            <c:numRef>
              <c:f>'Dados do Exemplo'!$A$7:$A$35</c:f>
              <c:numCache>
                <c:formatCode>General</c:formatCode>
                <c:ptCount val="2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</c:numCache>
            </c:numRef>
          </c:xVal>
          <c:yVal>
            <c:numRef>
              <c:f>'Dados do Exemplo'!$N$7:$N$35</c:f>
              <c:numCache>
                <c:formatCode>_-* #,##0_-;\-* #,##0_-;_-* "-"??_-;_-@_-</c:formatCode>
                <c:ptCount val="29"/>
                <c:pt idx="0">
                  <c:v>110.7</c:v>
                </c:pt>
                <c:pt idx="1">
                  <c:v>74.435999999999993</c:v>
                </c:pt>
                <c:pt idx="2">
                  <c:v>56.306039999999996</c:v>
                </c:pt>
                <c:pt idx="3">
                  <c:v>45.42972864</c:v>
                </c:pt>
                <c:pt idx="4">
                  <c:v>39.055269344000003</c:v>
                </c:pt>
                <c:pt idx="5">
                  <c:v>34.523571197897141</c:v>
                </c:pt>
                <c:pt idx="6">
                  <c:v>31.144109325373197</c:v>
                </c:pt>
                <c:pt idx="7">
                  <c:v>28.533271473755025</c:v>
                </c:pt>
                <c:pt idx="8">
                  <c:v>26.460902030747739</c:v>
                </c:pt>
                <c:pt idx="9">
                  <c:v>24.780549313636016</c:v>
                </c:pt>
                <c:pt idx="10">
                  <c:v>23.394589222262493</c:v>
                </c:pt>
                <c:pt idx="11">
                  <c:v>22.235445675524549</c:v>
                </c:pt>
                <c:pt idx="12">
                  <c:v>21.254859439856951</c:v>
                </c:pt>
                <c:pt idx="13">
                  <c:v>20.4174494336586</c:v>
                </c:pt>
                <c:pt idx="14">
                  <c:v>19.696688549648812</c:v>
                </c:pt>
                <c:pt idx="15">
                  <c:v>19.072299782092998</c:v>
                </c:pt>
                <c:pt idx="16">
                  <c:v>18.52852031831474</c:v>
                </c:pt>
                <c:pt idx="17">
                  <c:v>18.052913818373355</c:v>
                </c:pt>
                <c:pt idx="18">
                  <c:v>17.635539017240159</c:v>
                </c:pt>
                <c:pt idx="19">
                  <c:v>17.26835587549505</c:v>
                </c:pt>
                <c:pt idx="20">
                  <c:v>16.94479369510826</c:v>
                </c:pt>
                <c:pt idx="21">
                  <c:v>16.65943190676818</c:v>
                </c:pt>
                <c:pt idx="22">
                  <c:v>16.407760666401533</c:v>
                </c:pt>
                <c:pt idx="23">
                  <c:v>16.185998914490643</c:v>
                </c:pt>
                <c:pt idx="24">
                  <c:v>16.037764265665402</c:v>
                </c:pt>
                <c:pt idx="25">
                  <c:v>16.592592592592592</c:v>
                </c:pt>
                <c:pt idx="26">
                  <c:v>17.5</c:v>
                </c:pt>
                <c:pt idx="27">
                  <c:v>18.948275862068964</c:v>
                </c:pt>
                <c:pt idx="28">
                  <c:v>22.25</c:v>
                </c:pt>
              </c:numCache>
            </c:numRef>
          </c:yVal>
          <c:smooth val="1"/>
        </c:ser>
        <c:ser>
          <c:idx val="2"/>
          <c:order val="2"/>
          <c:xVal>
            <c:numRef>
              <c:f>'Dados do Exemplo'!$A$7:$A$35</c:f>
              <c:numCache>
                <c:formatCode>General</c:formatCode>
                <c:ptCount val="2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</c:numCache>
            </c:numRef>
          </c:xVal>
          <c:yVal>
            <c:numRef>
              <c:f>'Dados do Exemplo'!$O$7:$O$35</c:f>
              <c:numCache>
                <c:formatCode>_-* #,##0_-;\-* #,##0_-;_-* "-"??_-;_-@_-</c:formatCode>
                <c:ptCount val="29"/>
                <c:pt idx="0">
                  <c:v>160.69999999999999</c:v>
                </c:pt>
                <c:pt idx="1">
                  <c:v>107.76933333333334</c:v>
                </c:pt>
                <c:pt idx="2">
                  <c:v>81.306039999999996</c:v>
                </c:pt>
                <c:pt idx="3">
                  <c:v>65.429728640000008</c:v>
                </c:pt>
                <c:pt idx="4">
                  <c:v>55.721936010666667</c:v>
                </c:pt>
                <c:pt idx="5">
                  <c:v>48.809285483611426</c:v>
                </c:pt>
                <c:pt idx="6">
                  <c:v>43.644109325373194</c:v>
                </c:pt>
                <c:pt idx="7">
                  <c:v>39.644382584866136</c:v>
                </c:pt>
                <c:pt idx="8">
                  <c:v>36.460902030747739</c:v>
                </c:pt>
                <c:pt idx="9">
                  <c:v>33.871458404545109</c:v>
                </c:pt>
                <c:pt idx="10">
                  <c:v>31.727922555595825</c:v>
                </c:pt>
                <c:pt idx="11">
                  <c:v>29.927753367832242</c:v>
                </c:pt>
                <c:pt idx="12">
                  <c:v>28.397716582714093</c:v>
                </c:pt>
                <c:pt idx="13">
                  <c:v>27.084116100325268</c:v>
                </c:pt>
                <c:pt idx="14">
                  <c:v>25.946688549648812</c:v>
                </c:pt>
                <c:pt idx="15">
                  <c:v>24.954652723269469</c:v>
                </c:pt>
                <c:pt idx="16">
                  <c:v>24.084075873870297</c:v>
                </c:pt>
                <c:pt idx="17">
                  <c:v>23.316071713110198</c:v>
                </c:pt>
                <c:pt idx="18">
                  <c:v>22.635539017240159</c:v>
                </c:pt>
                <c:pt idx="19">
                  <c:v>22.030260637399813</c:v>
                </c:pt>
                <c:pt idx="20">
                  <c:v>21.490248240562803</c:v>
                </c:pt>
                <c:pt idx="21">
                  <c:v>21.007257993724703</c:v>
                </c:pt>
                <c:pt idx="22">
                  <c:v>20.574427333068201</c:v>
                </c:pt>
                <c:pt idx="23">
                  <c:v>20.185998914490643</c:v>
                </c:pt>
                <c:pt idx="24">
                  <c:v>19.883918111819245</c:v>
                </c:pt>
                <c:pt idx="25">
                  <c:v>20.296296296296298</c:v>
                </c:pt>
                <c:pt idx="26">
                  <c:v>21.071428571428573</c:v>
                </c:pt>
                <c:pt idx="27">
                  <c:v>22.396551724137932</c:v>
                </c:pt>
                <c:pt idx="28">
                  <c:v>25.583333333333332</c:v>
                </c:pt>
              </c:numCache>
            </c:numRef>
          </c:yVal>
          <c:smooth val="1"/>
        </c:ser>
        <c:ser>
          <c:idx val="3"/>
          <c:order val="3"/>
          <c:spPr>
            <a:ln w="41275">
              <a:prstDash val="sysDash"/>
            </a:ln>
          </c:spPr>
          <c:xVal>
            <c:numRef>
              <c:f>'Dados do Exemplo'!$A$7:$A$35</c:f>
              <c:numCache>
                <c:formatCode>General</c:formatCode>
                <c:ptCount val="2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</c:numCache>
            </c:numRef>
          </c:xVal>
          <c:yVal>
            <c:numRef>
              <c:f>'Dados do Exemplo'!$P$7:$P$35</c:f>
              <c:numCache>
                <c:formatCode>_-* #,##0_-;\-* #,##0_-;_-* "-"??_-;_-@_-</c:formatCode>
                <c:ptCount val="29"/>
                <c:pt idx="0">
                  <c:v>1.8999999999999773</c:v>
                </c:pt>
                <c:pt idx="1">
                  <c:v>1.9080000000000155</c:v>
                </c:pt>
                <c:pt idx="2">
                  <c:v>1.9161599999999908</c:v>
                </c:pt>
                <c:pt idx="3">
                  <c:v>1.9244832000000542</c:v>
                </c:pt>
                <c:pt idx="4">
                  <c:v>7.1829728639999644</c:v>
                </c:pt>
                <c:pt idx="5">
                  <c:v>7.3333823212799985</c:v>
                </c:pt>
                <c:pt idx="6">
                  <c:v>7.4878762177055478</c:v>
                </c:pt>
                <c:pt idx="7">
                  <c:v>7.6465686608096917</c:v>
                </c:pt>
                <c:pt idx="8">
                  <c:v>7.8095770436821681</c:v>
                </c:pt>
                <c:pt idx="9">
                  <c:v>7.9770221425187628</c:v>
                </c:pt>
                <c:pt idx="10">
                  <c:v>8.1490282171537274</c:v>
                </c:pt>
                <c:pt idx="11">
                  <c:v>8.3257231146692448</c:v>
                </c:pt>
                <c:pt idx="12">
                  <c:v>8.5072383761781794</c:v>
                </c:pt>
                <c:pt idx="13">
                  <c:v>8.6937093468816897</c:v>
                </c:pt>
                <c:pt idx="14">
                  <c:v>8.8852752895019762</c:v>
                </c:pt>
                <c:pt idx="15">
                  <c:v>9.0820795011999849</c:v>
                </c:pt>
                <c:pt idx="16">
                  <c:v>9.284269434084365</c:v>
                </c:pt>
                <c:pt idx="17">
                  <c:v>9.4919968194284365</c:v>
                </c:pt>
                <c:pt idx="18">
                  <c:v>9.7054177957094225</c:v>
                </c:pt>
                <c:pt idx="19">
                  <c:v>9.9246930405928424</c:v>
                </c:pt>
                <c:pt idx="20">
                  <c:v>10.149987906985643</c:v>
                </c:pt>
                <c:pt idx="21">
                  <c:v>10.381472563286479</c:v>
                </c:pt>
                <c:pt idx="22">
                  <c:v>10.619322137968652</c:v>
                </c:pt>
                <c:pt idx="23">
                  <c:v>10.86371686862924</c:v>
                </c:pt>
                <c:pt idx="24">
                  <c:v>12.331898045034336</c:v>
                </c:pt>
                <c:pt idx="25">
                  <c:v>31.01812909269961</c:v>
                </c:pt>
                <c:pt idx="26">
                  <c:v>42</c:v>
                </c:pt>
                <c:pt idx="27">
                  <c:v>59.5</c:v>
                </c:pt>
                <c:pt idx="28">
                  <c:v>118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163904"/>
        <c:axId val="71164480"/>
      </c:scatterChart>
      <c:valAx>
        <c:axId val="71163904"/>
        <c:scaling>
          <c:orientation val="minMax"/>
          <c:max val="3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71164480"/>
        <c:crosses val="autoZero"/>
        <c:crossBetween val="midCat"/>
      </c:valAx>
      <c:valAx>
        <c:axId val="71164480"/>
        <c:scaling>
          <c:orientation val="minMax"/>
          <c:max val="16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crossAx val="71163904"/>
        <c:crosses val="autoZero"/>
        <c:crossBetween val="midCat"/>
      </c:valAx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45218" cy="602017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0.87212</cdr:x>
      <cdr:y>0.22999</cdr:y>
    </cdr:from>
    <cdr:to>
      <cdr:x>0.909</cdr:x>
      <cdr:y>0.28308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8419854" y="1382451"/>
          <a:ext cx="356094" cy="31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400" b="1">
              <a:solidFill>
                <a:srgbClr val="0070C0"/>
              </a:solidFill>
            </a:rPr>
            <a:t>RT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5218" cy="602017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0.90805</cdr:x>
      <cdr:y>0.78615</cdr:y>
    </cdr:from>
    <cdr:to>
      <cdr:x>0.95019</cdr:x>
      <cdr:y>0.83846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8766699" y="4725510"/>
          <a:ext cx="406893" cy="314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400" b="1">
              <a:solidFill>
                <a:schemeClr val="accent3">
                  <a:lumMod val="75000"/>
                </a:schemeClr>
              </a:solidFill>
            </a:rPr>
            <a:t>CFT</a:t>
          </a:r>
        </a:p>
      </cdr:txBody>
    </cdr:sp>
  </cdr:relSizeAnchor>
  <cdr:relSizeAnchor xmlns:cdr="http://schemas.openxmlformats.org/drawingml/2006/chartDrawing">
    <cdr:from>
      <cdr:x>0.91475</cdr:x>
      <cdr:y>0.50923</cdr:y>
    </cdr:from>
    <cdr:to>
      <cdr:x>0.96743</cdr:x>
      <cdr:y>0.58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8831432" y="3060947"/>
          <a:ext cx="508617" cy="4253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400" b="1">
              <a:solidFill>
                <a:srgbClr val="7030A0"/>
              </a:solidFill>
            </a:rPr>
            <a:t>CVT</a:t>
          </a:r>
        </a:p>
      </cdr:txBody>
    </cdr:sp>
  </cdr:relSizeAnchor>
  <cdr:relSizeAnchor xmlns:cdr="http://schemas.openxmlformats.org/drawingml/2006/chartDrawing">
    <cdr:from>
      <cdr:x>0.87404</cdr:x>
      <cdr:y>0.32999</cdr:y>
    </cdr:from>
    <cdr:to>
      <cdr:x>0.92672</cdr:x>
      <cdr:y>0.40076</cdr:y>
    </cdr:to>
    <cdr:sp macro="" textlink="">
      <cdr:nvSpPr>
        <cdr:cNvPr id="4" name="CaixaDeTexto 1"/>
        <cdr:cNvSpPr txBox="1"/>
      </cdr:nvSpPr>
      <cdr:spPr>
        <a:xfrm xmlns:a="http://schemas.openxmlformats.org/drawingml/2006/main">
          <a:off x="8438348" y="1983543"/>
          <a:ext cx="508617" cy="4253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400" b="1">
              <a:solidFill>
                <a:srgbClr val="FF0000"/>
              </a:solidFill>
            </a:rPr>
            <a:t>CT</a:t>
          </a:r>
        </a:p>
      </cdr:txBody>
    </cdr:sp>
  </cdr:relSizeAnchor>
  <cdr:relSizeAnchor xmlns:cdr="http://schemas.openxmlformats.org/drawingml/2006/chartDrawing">
    <cdr:from>
      <cdr:x>0.85296</cdr:x>
      <cdr:y>0.11768</cdr:y>
    </cdr:from>
    <cdr:to>
      <cdr:x>0.88985</cdr:x>
      <cdr:y>0.17077</cdr:y>
    </cdr:to>
    <cdr:sp macro="" textlink="">
      <cdr:nvSpPr>
        <cdr:cNvPr id="5" name="CaixaDeTexto 1"/>
        <cdr:cNvSpPr txBox="1"/>
      </cdr:nvSpPr>
      <cdr:spPr>
        <a:xfrm xmlns:a="http://schemas.openxmlformats.org/drawingml/2006/main">
          <a:off x="8234903" y="707378"/>
          <a:ext cx="356094" cy="31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400" b="1">
              <a:solidFill>
                <a:srgbClr val="0070C0"/>
              </a:solidFill>
            </a:rPr>
            <a:t>RT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5218" cy="602017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0.92241</cdr:x>
      <cdr:y>0.28</cdr:y>
    </cdr:from>
    <cdr:to>
      <cdr:x>0.96839</cdr:x>
      <cdr:y>0.33692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8905412" y="1683059"/>
          <a:ext cx="443883" cy="3421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400" b="1">
              <a:solidFill>
                <a:schemeClr val="accent4">
                  <a:lumMod val="75000"/>
                </a:schemeClr>
              </a:solidFill>
            </a:rPr>
            <a:t>CMg</a:t>
          </a:r>
        </a:p>
      </cdr:txBody>
    </cdr:sp>
  </cdr:relSizeAnchor>
  <cdr:relSizeAnchor xmlns:cdr="http://schemas.openxmlformats.org/drawingml/2006/chartDrawing">
    <cdr:from>
      <cdr:x>0.12308</cdr:x>
      <cdr:y>0.05922</cdr:y>
    </cdr:from>
    <cdr:to>
      <cdr:x>0.16905</cdr:x>
      <cdr:y>0.11614</cdr:y>
    </cdr:to>
    <cdr:sp macro="" textlink="">
      <cdr:nvSpPr>
        <cdr:cNvPr id="6" name="CaixaDeTexto 1"/>
        <cdr:cNvSpPr txBox="1"/>
      </cdr:nvSpPr>
      <cdr:spPr>
        <a:xfrm xmlns:a="http://schemas.openxmlformats.org/drawingml/2006/main">
          <a:off x="1188251" y="355970"/>
          <a:ext cx="443883" cy="3421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400" b="1">
              <a:solidFill>
                <a:schemeClr val="accent3">
                  <a:lumMod val="75000"/>
                </a:schemeClr>
              </a:solidFill>
            </a:rPr>
            <a:t>CMe</a:t>
          </a:r>
        </a:p>
      </cdr:txBody>
    </cdr:sp>
  </cdr:relSizeAnchor>
  <cdr:relSizeAnchor xmlns:cdr="http://schemas.openxmlformats.org/drawingml/2006/chartDrawing">
    <cdr:from>
      <cdr:x>0.0522</cdr:x>
      <cdr:y>0.30691</cdr:y>
    </cdr:from>
    <cdr:to>
      <cdr:x>0.11398</cdr:x>
      <cdr:y>0.36923</cdr:y>
    </cdr:to>
    <cdr:sp macro="" textlink="">
      <cdr:nvSpPr>
        <cdr:cNvPr id="7" name="CaixaDeTexto 1"/>
        <cdr:cNvSpPr txBox="1"/>
      </cdr:nvSpPr>
      <cdr:spPr>
        <a:xfrm xmlns:a="http://schemas.openxmlformats.org/drawingml/2006/main">
          <a:off x="503931" y="1844829"/>
          <a:ext cx="596530" cy="3745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400" b="1">
              <a:solidFill>
                <a:srgbClr val="C00000"/>
              </a:solidFill>
            </a:rPr>
            <a:t>CVMe</a:t>
          </a:r>
        </a:p>
      </cdr:txBody>
    </cdr:sp>
  </cdr:relSizeAnchor>
  <cdr:relSizeAnchor xmlns:cdr="http://schemas.openxmlformats.org/drawingml/2006/chartDrawing">
    <cdr:from>
      <cdr:x>0.0589</cdr:x>
      <cdr:y>0.60691</cdr:y>
    </cdr:from>
    <cdr:to>
      <cdr:x>0.12261</cdr:x>
      <cdr:y>0.66462</cdr:y>
    </cdr:to>
    <cdr:sp macro="" textlink="">
      <cdr:nvSpPr>
        <cdr:cNvPr id="8" name="CaixaDeTexto 1"/>
        <cdr:cNvSpPr txBox="1"/>
      </cdr:nvSpPr>
      <cdr:spPr>
        <a:xfrm xmlns:a="http://schemas.openxmlformats.org/drawingml/2006/main">
          <a:off x="568664" y="3648105"/>
          <a:ext cx="615025" cy="346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400" b="1">
              <a:solidFill>
                <a:schemeClr val="tx2">
                  <a:lumMod val="60000"/>
                  <a:lumOff val="40000"/>
                </a:schemeClr>
              </a:solidFill>
            </a:rPr>
            <a:t>CFMe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zoomScale="92" zoomScaleNormal="92" workbookViewId="0">
      <selection activeCell="L6" sqref="L6"/>
    </sheetView>
  </sheetViews>
  <sheetFormatPr defaultRowHeight="15" x14ac:dyDescent="0.25"/>
  <cols>
    <col min="1" max="1" width="12.140625" style="1" customWidth="1"/>
    <col min="2" max="2" width="13.5703125" style="1" customWidth="1"/>
    <col min="3" max="3" width="14.140625" style="1" customWidth="1"/>
    <col min="4" max="4" width="16.5703125" style="1" customWidth="1"/>
    <col min="5" max="5" width="19.5703125" style="2" customWidth="1"/>
    <col min="6" max="6" width="13.7109375" style="2" customWidth="1"/>
    <col min="7" max="7" width="9.140625" style="2" customWidth="1"/>
    <col min="8" max="8" width="11.85546875" style="2" customWidth="1"/>
    <col min="9" max="9" width="7.7109375" style="2" customWidth="1"/>
    <col min="10" max="10" width="9.5703125" style="2" customWidth="1"/>
    <col min="11" max="11" width="9.140625" style="2" customWidth="1"/>
    <col min="12" max="12" width="8.5703125" style="2" customWidth="1"/>
    <col min="13" max="13" width="14.5703125" style="2" bestFit="1" customWidth="1"/>
    <col min="14" max="14" width="15.140625" style="2" bestFit="1" customWidth="1"/>
    <col min="15" max="15" width="13.85546875" style="2" customWidth="1"/>
    <col min="16" max="16" width="17" style="2" bestFit="1" customWidth="1"/>
    <col min="17" max="17" width="11.42578125" style="2" bestFit="1" customWidth="1"/>
    <col min="18" max="16384" width="9.140625" style="2"/>
  </cols>
  <sheetData>
    <row r="1" spans="1:18" x14ac:dyDescent="0.25">
      <c r="A1" s="37" t="s">
        <v>25</v>
      </c>
      <c r="B1" s="38"/>
      <c r="C1" s="38"/>
      <c r="D1" s="39"/>
      <c r="E1" s="34" t="s">
        <v>24</v>
      </c>
      <c r="F1" s="35"/>
      <c r="G1" s="35"/>
      <c r="H1" s="35"/>
      <c r="I1" s="35"/>
      <c r="J1" s="35"/>
      <c r="K1" s="35"/>
      <c r="L1" s="35"/>
      <c r="M1" s="35"/>
      <c r="N1" s="35"/>
      <c r="O1" s="35"/>
      <c r="P1" s="36"/>
      <c r="Q1" s="40" t="s">
        <v>34</v>
      </c>
    </row>
    <row r="2" spans="1:18" x14ac:dyDescent="0.25">
      <c r="A2" s="12"/>
      <c r="B2" s="12"/>
      <c r="C2" s="12"/>
      <c r="D2" s="12"/>
      <c r="E2" s="13" t="s">
        <v>5</v>
      </c>
      <c r="F2" s="42" t="s">
        <v>4</v>
      </c>
      <c r="G2" s="42"/>
      <c r="H2" s="42"/>
      <c r="I2" s="42"/>
      <c r="J2" s="42"/>
      <c r="K2" s="42"/>
      <c r="L2" s="41" t="s">
        <v>8</v>
      </c>
      <c r="M2" s="43" t="s">
        <v>11</v>
      </c>
      <c r="N2" s="43"/>
      <c r="O2" s="43"/>
      <c r="P2" s="41" t="s">
        <v>32</v>
      </c>
      <c r="Q2" s="40"/>
    </row>
    <row r="3" spans="1:18" s="3" customFormat="1" ht="112.5" customHeight="1" x14ac:dyDescent="0.25">
      <c r="A3" s="14" t="s">
        <v>0</v>
      </c>
      <c r="B3" s="14" t="s">
        <v>26</v>
      </c>
      <c r="C3" s="14" t="s">
        <v>9</v>
      </c>
      <c r="D3" s="14" t="s">
        <v>10</v>
      </c>
      <c r="E3" s="15" t="s">
        <v>6</v>
      </c>
      <c r="F3" s="15" t="s">
        <v>21</v>
      </c>
      <c r="G3" s="15" t="s">
        <v>1</v>
      </c>
      <c r="H3" s="41" t="s">
        <v>22</v>
      </c>
      <c r="I3" s="41"/>
      <c r="J3" s="15" t="s">
        <v>35</v>
      </c>
      <c r="K3" s="15" t="s">
        <v>7</v>
      </c>
      <c r="L3" s="41"/>
      <c r="M3" s="15" t="s">
        <v>19</v>
      </c>
      <c r="N3" s="15" t="s">
        <v>23</v>
      </c>
      <c r="O3" s="15" t="s">
        <v>31</v>
      </c>
      <c r="P3" s="41"/>
      <c r="Q3" s="40"/>
    </row>
    <row r="4" spans="1:18" s="28" customFormat="1" ht="18.75" x14ac:dyDescent="0.3">
      <c r="A4" s="27" t="s">
        <v>12</v>
      </c>
      <c r="B4" s="27" t="s">
        <v>20</v>
      </c>
      <c r="C4" s="27" t="s">
        <v>28</v>
      </c>
      <c r="D4" s="27" t="s">
        <v>29</v>
      </c>
      <c r="E4" s="27" t="s">
        <v>13</v>
      </c>
      <c r="F4" s="27"/>
      <c r="G4" s="27"/>
      <c r="H4" s="27" t="s">
        <v>2</v>
      </c>
      <c r="I4" s="27" t="s">
        <v>3</v>
      </c>
      <c r="J4" s="27"/>
      <c r="K4" s="27" t="s">
        <v>14</v>
      </c>
      <c r="L4" s="27" t="s">
        <v>15</v>
      </c>
      <c r="M4" s="27" t="s">
        <v>16</v>
      </c>
      <c r="N4" s="27" t="s">
        <v>17</v>
      </c>
      <c r="O4" s="27" t="s">
        <v>18</v>
      </c>
      <c r="P4" s="27" t="s">
        <v>30</v>
      </c>
      <c r="Q4" s="33" t="s">
        <v>33</v>
      </c>
    </row>
    <row r="5" spans="1:18" x14ac:dyDescent="0.25">
      <c r="A5" s="6">
        <v>0</v>
      </c>
      <c r="B5" s="7">
        <v>0</v>
      </c>
      <c r="C5" s="7">
        <v>0</v>
      </c>
      <c r="D5" s="8"/>
      <c r="E5" s="20">
        <v>100</v>
      </c>
      <c r="F5" s="17">
        <v>0</v>
      </c>
      <c r="G5" s="17">
        <v>0</v>
      </c>
      <c r="H5" s="17">
        <v>0</v>
      </c>
      <c r="I5" s="18">
        <f>H5*10.5</f>
        <v>0</v>
      </c>
      <c r="J5" s="18">
        <v>0</v>
      </c>
      <c r="K5" s="22">
        <f>F5+G5+I5+J5</f>
        <v>0</v>
      </c>
      <c r="L5" s="22">
        <f>E5+K5</f>
        <v>100</v>
      </c>
      <c r="M5" s="16" t="s">
        <v>27</v>
      </c>
      <c r="N5" s="16" t="s">
        <v>27</v>
      </c>
      <c r="O5" s="16" t="s">
        <v>27</v>
      </c>
      <c r="P5" s="16" t="s">
        <v>27</v>
      </c>
      <c r="Q5" s="31">
        <f>B5-L5</f>
        <v>-100</v>
      </c>
    </row>
    <row r="6" spans="1:18" x14ac:dyDescent="0.25">
      <c r="A6" s="6">
        <v>1</v>
      </c>
      <c r="B6" s="7">
        <v>30</v>
      </c>
      <c r="C6" s="7">
        <f>B6/A6</f>
        <v>30</v>
      </c>
      <c r="D6" s="8">
        <f>(B6-B5)/(A6-A5)</f>
        <v>30</v>
      </c>
      <c r="E6" s="20">
        <v>100</v>
      </c>
      <c r="F6" s="17">
        <v>30</v>
      </c>
      <c r="G6" s="17">
        <v>20</v>
      </c>
      <c r="H6" s="17">
        <v>16</v>
      </c>
      <c r="I6" s="18">
        <f t="shared" ref="I6:I35" si="0">H6*10.5</f>
        <v>168</v>
      </c>
      <c r="J6" s="18">
        <f>B6*0.05</f>
        <v>1.5</v>
      </c>
      <c r="K6" s="22">
        <f t="shared" ref="K6:K35" si="1">F6+G6+I6+J6</f>
        <v>219.5</v>
      </c>
      <c r="L6" s="22">
        <f t="shared" ref="L6:L35" si="2">E6+K6</f>
        <v>319.5</v>
      </c>
      <c r="M6" s="21">
        <f>E6/A6</f>
        <v>100</v>
      </c>
      <c r="N6" s="22">
        <f>K6/A6</f>
        <v>219.5</v>
      </c>
      <c r="O6" s="22">
        <f>L6/A6</f>
        <v>319.5</v>
      </c>
      <c r="P6" s="21">
        <f>(L6-L5)/(A6-A5)</f>
        <v>219.5</v>
      </c>
      <c r="Q6" s="32">
        <f t="shared" ref="Q6:Q35" si="3">B6-L6</f>
        <v>-289.5</v>
      </c>
    </row>
    <row r="7" spans="1:18" x14ac:dyDescent="0.25">
      <c r="A7" s="6">
        <v>2</v>
      </c>
      <c r="B7" s="7">
        <f>30*A7</f>
        <v>60</v>
      </c>
      <c r="C7" s="7">
        <f t="shared" ref="C7:C35" si="4">B7/A7</f>
        <v>30</v>
      </c>
      <c r="D7" s="8">
        <f t="shared" ref="D7:D35" si="5">(B7-B6)/(A7-A6)</f>
        <v>30</v>
      </c>
      <c r="E7" s="20">
        <v>100</v>
      </c>
      <c r="F7" s="17">
        <v>30</v>
      </c>
      <c r="G7" s="19">
        <v>20.399999999999999</v>
      </c>
      <c r="H7" s="17">
        <v>16</v>
      </c>
      <c r="I7" s="18">
        <f t="shared" si="0"/>
        <v>168</v>
      </c>
      <c r="J7" s="18">
        <f t="shared" ref="J7:J35" si="6">B7*0.05</f>
        <v>3</v>
      </c>
      <c r="K7" s="22">
        <f t="shared" si="1"/>
        <v>221.4</v>
      </c>
      <c r="L7" s="22">
        <f t="shared" si="2"/>
        <v>321.39999999999998</v>
      </c>
      <c r="M7" s="21">
        <f t="shared" ref="M7:M35" si="7">E7/A7</f>
        <v>50</v>
      </c>
      <c r="N7" s="22">
        <f t="shared" ref="N7:N35" si="8">K7/A7</f>
        <v>110.7</v>
      </c>
      <c r="O7" s="22">
        <f t="shared" ref="O7:O35" si="9">L7/A7</f>
        <v>160.69999999999999</v>
      </c>
      <c r="P7" s="21">
        <f t="shared" ref="P7:P35" si="10">(L7-L6)/(A7-A6)</f>
        <v>1.8999999999999773</v>
      </c>
      <c r="Q7" s="32">
        <f t="shared" si="3"/>
        <v>-261.39999999999998</v>
      </c>
    </row>
    <row r="8" spans="1:18" x14ac:dyDescent="0.25">
      <c r="A8" s="6">
        <v>3</v>
      </c>
      <c r="B8" s="7">
        <f t="shared" ref="B8:B35" si="11">30*A8</f>
        <v>90</v>
      </c>
      <c r="C8" s="7">
        <f t="shared" si="4"/>
        <v>30</v>
      </c>
      <c r="D8" s="8">
        <f t="shared" si="5"/>
        <v>30</v>
      </c>
      <c r="E8" s="20">
        <v>100</v>
      </c>
      <c r="F8" s="17">
        <v>30</v>
      </c>
      <c r="G8" s="19">
        <v>20.808</v>
      </c>
      <c r="H8" s="17">
        <v>16</v>
      </c>
      <c r="I8" s="18">
        <f t="shared" si="0"/>
        <v>168</v>
      </c>
      <c r="J8" s="18">
        <f t="shared" si="6"/>
        <v>4.5</v>
      </c>
      <c r="K8" s="22">
        <f t="shared" si="1"/>
        <v>223.30799999999999</v>
      </c>
      <c r="L8" s="22">
        <f t="shared" si="2"/>
        <v>323.30799999999999</v>
      </c>
      <c r="M8" s="21">
        <f t="shared" si="7"/>
        <v>33.333333333333336</v>
      </c>
      <c r="N8" s="22">
        <f t="shared" si="8"/>
        <v>74.435999999999993</v>
      </c>
      <c r="O8" s="22">
        <f t="shared" si="9"/>
        <v>107.76933333333334</v>
      </c>
      <c r="P8" s="21">
        <f t="shared" si="10"/>
        <v>1.9080000000000155</v>
      </c>
      <c r="Q8" s="32">
        <f t="shared" si="3"/>
        <v>-233.30799999999999</v>
      </c>
    </row>
    <row r="9" spans="1:18" x14ac:dyDescent="0.25">
      <c r="A9" s="6">
        <v>4</v>
      </c>
      <c r="B9" s="7">
        <f t="shared" si="11"/>
        <v>120</v>
      </c>
      <c r="C9" s="7">
        <f t="shared" si="4"/>
        <v>30</v>
      </c>
      <c r="D9" s="8">
        <f t="shared" si="5"/>
        <v>30</v>
      </c>
      <c r="E9" s="20">
        <v>100</v>
      </c>
      <c r="F9" s="17">
        <v>30</v>
      </c>
      <c r="G9" s="19">
        <v>21.224160000000001</v>
      </c>
      <c r="H9" s="17">
        <v>16</v>
      </c>
      <c r="I9" s="18">
        <f t="shared" si="0"/>
        <v>168</v>
      </c>
      <c r="J9" s="18">
        <f t="shared" si="6"/>
        <v>6</v>
      </c>
      <c r="K9" s="22">
        <f t="shared" si="1"/>
        <v>225.22415999999998</v>
      </c>
      <c r="L9" s="22">
        <f t="shared" si="2"/>
        <v>325.22415999999998</v>
      </c>
      <c r="M9" s="21">
        <f t="shared" si="7"/>
        <v>25</v>
      </c>
      <c r="N9" s="22">
        <f t="shared" si="8"/>
        <v>56.306039999999996</v>
      </c>
      <c r="O9" s="22">
        <f t="shared" si="9"/>
        <v>81.306039999999996</v>
      </c>
      <c r="P9" s="21">
        <f t="shared" si="10"/>
        <v>1.9161599999999908</v>
      </c>
      <c r="Q9" s="32">
        <f t="shared" si="3"/>
        <v>-205.22415999999998</v>
      </c>
    </row>
    <row r="10" spans="1:18" x14ac:dyDescent="0.25">
      <c r="A10" s="6">
        <v>5</v>
      </c>
      <c r="B10" s="7">
        <f t="shared" si="11"/>
        <v>150</v>
      </c>
      <c r="C10" s="7">
        <f t="shared" si="4"/>
        <v>30</v>
      </c>
      <c r="D10" s="8">
        <f t="shared" si="5"/>
        <v>30</v>
      </c>
      <c r="E10" s="20">
        <v>100</v>
      </c>
      <c r="F10" s="17">
        <v>30</v>
      </c>
      <c r="G10" s="19">
        <v>21.648643200000002</v>
      </c>
      <c r="H10" s="17">
        <v>16</v>
      </c>
      <c r="I10" s="18">
        <f t="shared" si="0"/>
        <v>168</v>
      </c>
      <c r="J10" s="18">
        <f t="shared" si="6"/>
        <v>7.5</v>
      </c>
      <c r="K10" s="22">
        <f t="shared" si="1"/>
        <v>227.14864320000001</v>
      </c>
      <c r="L10" s="22">
        <f t="shared" si="2"/>
        <v>327.14864320000004</v>
      </c>
      <c r="M10" s="21">
        <f t="shared" si="7"/>
        <v>20</v>
      </c>
      <c r="N10" s="22">
        <f t="shared" si="8"/>
        <v>45.42972864</v>
      </c>
      <c r="O10" s="22">
        <f t="shared" si="9"/>
        <v>65.429728640000008</v>
      </c>
      <c r="P10" s="21">
        <f t="shared" si="10"/>
        <v>1.9244832000000542</v>
      </c>
      <c r="Q10" s="32">
        <f t="shared" si="3"/>
        <v>-177.14864320000004</v>
      </c>
    </row>
    <row r="11" spans="1:18" x14ac:dyDescent="0.25">
      <c r="A11" s="6">
        <v>6</v>
      </c>
      <c r="B11" s="7">
        <f t="shared" si="11"/>
        <v>180</v>
      </c>
      <c r="C11" s="7">
        <f t="shared" si="4"/>
        <v>30</v>
      </c>
      <c r="D11" s="8">
        <f t="shared" si="5"/>
        <v>30</v>
      </c>
      <c r="E11" s="20">
        <v>100</v>
      </c>
      <c r="F11" s="18">
        <v>31.049999999999997</v>
      </c>
      <c r="G11" s="19">
        <v>22.081616064000002</v>
      </c>
      <c r="H11" s="18">
        <v>16.399999999999999</v>
      </c>
      <c r="I11" s="18">
        <f t="shared" si="0"/>
        <v>172.2</v>
      </c>
      <c r="J11" s="18">
        <f t="shared" si="6"/>
        <v>9</v>
      </c>
      <c r="K11" s="22">
        <f t="shared" si="1"/>
        <v>234.331616064</v>
      </c>
      <c r="L11" s="22">
        <f t="shared" si="2"/>
        <v>334.331616064</v>
      </c>
      <c r="M11" s="21">
        <f t="shared" si="7"/>
        <v>16.666666666666668</v>
      </c>
      <c r="N11" s="22">
        <f t="shared" si="8"/>
        <v>39.055269344000003</v>
      </c>
      <c r="O11" s="22">
        <f t="shared" si="9"/>
        <v>55.721936010666667</v>
      </c>
      <c r="P11" s="21">
        <f>(L11-L10)/(A11-A10)</f>
        <v>7.1829728639999644</v>
      </c>
      <c r="Q11" s="32">
        <f t="shared" si="3"/>
        <v>-154.331616064</v>
      </c>
      <c r="R11" s="4"/>
    </row>
    <row r="12" spans="1:18" x14ac:dyDescent="0.25">
      <c r="A12" s="6">
        <v>7</v>
      </c>
      <c r="B12" s="7">
        <f t="shared" si="11"/>
        <v>210</v>
      </c>
      <c r="C12" s="7">
        <f t="shared" si="4"/>
        <v>30</v>
      </c>
      <c r="D12" s="8">
        <f t="shared" si="5"/>
        <v>30</v>
      </c>
      <c r="E12" s="20">
        <v>100</v>
      </c>
      <c r="F12" s="18">
        <v>32.136749999999992</v>
      </c>
      <c r="G12" s="19">
        <v>22.523248385280002</v>
      </c>
      <c r="H12" s="18">
        <v>16.809999999999999</v>
      </c>
      <c r="I12" s="18">
        <f t="shared" si="0"/>
        <v>176.505</v>
      </c>
      <c r="J12" s="18">
        <f t="shared" si="6"/>
        <v>10.5</v>
      </c>
      <c r="K12" s="22">
        <f t="shared" si="1"/>
        <v>241.66499838528</v>
      </c>
      <c r="L12" s="22">
        <f t="shared" si="2"/>
        <v>341.66499838528</v>
      </c>
      <c r="M12" s="21">
        <f t="shared" si="7"/>
        <v>14.285714285714286</v>
      </c>
      <c r="N12" s="22">
        <f t="shared" si="8"/>
        <v>34.523571197897141</v>
      </c>
      <c r="O12" s="22">
        <f t="shared" si="9"/>
        <v>48.809285483611426</v>
      </c>
      <c r="P12" s="21">
        <f t="shared" si="10"/>
        <v>7.3333823212799985</v>
      </c>
      <c r="Q12" s="32">
        <f t="shared" si="3"/>
        <v>-131.66499838528</v>
      </c>
      <c r="R12" s="4"/>
    </row>
    <row r="13" spans="1:18" x14ac:dyDescent="0.25">
      <c r="A13" s="6">
        <v>8</v>
      </c>
      <c r="B13" s="7">
        <f t="shared" si="11"/>
        <v>240</v>
      </c>
      <c r="C13" s="7">
        <f t="shared" si="4"/>
        <v>30</v>
      </c>
      <c r="D13" s="8">
        <f t="shared" si="5"/>
        <v>30</v>
      </c>
      <c r="E13" s="20">
        <v>100</v>
      </c>
      <c r="F13" s="18">
        <v>33.261536249999992</v>
      </c>
      <c r="G13" s="19">
        <v>22.973713352985602</v>
      </c>
      <c r="H13" s="18">
        <v>17.230249999999998</v>
      </c>
      <c r="I13" s="18">
        <f t="shared" si="0"/>
        <v>180.91762499999999</v>
      </c>
      <c r="J13" s="18">
        <f t="shared" si="6"/>
        <v>12</v>
      </c>
      <c r="K13" s="22">
        <f t="shared" si="1"/>
        <v>249.15287460298558</v>
      </c>
      <c r="L13" s="22">
        <f t="shared" si="2"/>
        <v>349.15287460298555</v>
      </c>
      <c r="M13" s="21">
        <f t="shared" si="7"/>
        <v>12.5</v>
      </c>
      <c r="N13" s="22">
        <f t="shared" si="8"/>
        <v>31.144109325373197</v>
      </c>
      <c r="O13" s="22">
        <f t="shared" si="9"/>
        <v>43.644109325373194</v>
      </c>
      <c r="P13" s="21">
        <f t="shared" si="10"/>
        <v>7.4878762177055478</v>
      </c>
      <c r="Q13" s="32">
        <f t="shared" si="3"/>
        <v>-109.15287460298555</v>
      </c>
      <c r="R13" s="4"/>
    </row>
    <row r="14" spans="1:18" x14ac:dyDescent="0.25">
      <c r="A14" s="6">
        <v>9</v>
      </c>
      <c r="B14" s="7">
        <f t="shared" si="11"/>
        <v>270</v>
      </c>
      <c r="C14" s="7">
        <f t="shared" si="4"/>
        <v>30</v>
      </c>
      <c r="D14" s="8">
        <f t="shared" si="5"/>
        <v>30</v>
      </c>
      <c r="E14" s="20">
        <v>100</v>
      </c>
      <c r="F14" s="18">
        <v>34.425690018749989</v>
      </c>
      <c r="G14" s="19">
        <v>23.433187620045313</v>
      </c>
      <c r="H14" s="18">
        <v>17.661006249999996</v>
      </c>
      <c r="I14" s="18">
        <f t="shared" si="0"/>
        <v>185.44056562499995</v>
      </c>
      <c r="J14" s="18">
        <f t="shared" si="6"/>
        <v>13.5</v>
      </c>
      <c r="K14" s="22">
        <f t="shared" si="1"/>
        <v>256.79944326379524</v>
      </c>
      <c r="L14" s="22">
        <f t="shared" si="2"/>
        <v>356.79944326379524</v>
      </c>
      <c r="M14" s="21">
        <f t="shared" si="7"/>
        <v>11.111111111111111</v>
      </c>
      <c r="N14" s="22">
        <f t="shared" si="8"/>
        <v>28.533271473755025</v>
      </c>
      <c r="O14" s="22">
        <f t="shared" si="9"/>
        <v>39.644382584866136</v>
      </c>
      <c r="P14" s="21">
        <f t="shared" si="10"/>
        <v>7.6465686608096917</v>
      </c>
      <c r="Q14" s="32">
        <f t="shared" si="3"/>
        <v>-86.79944326379524</v>
      </c>
      <c r="R14" s="4"/>
    </row>
    <row r="15" spans="1:18" x14ac:dyDescent="0.25">
      <c r="A15" s="6">
        <v>10</v>
      </c>
      <c r="B15" s="7">
        <f t="shared" si="11"/>
        <v>300</v>
      </c>
      <c r="C15" s="7">
        <f t="shared" si="4"/>
        <v>30</v>
      </c>
      <c r="D15" s="8">
        <f t="shared" si="5"/>
        <v>30</v>
      </c>
      <c r="E15" s="20">
        <v>100</v>
      </c>
      <c r="F15" s="18">
        <v>35.630589169406235</v>
      </c>
      <c r="G15" s="19">
        <v>23.90185137244622</v>
      </c>
      <c r="H15" s="18">
        <v>18.102531406249994</v>
      </c>
      <c r="I15" s="18">
        <f t="shared" si="0"/>
        <v>190.07657976562496</v>
      </c>
      <c r="J15" s="18">
        <f t="shared" si="6"/>
        <v>15</v>
      </c>
      <c r="K15" s="22">
        <f t="shared" si="1"/>
        <v>264.60902030747741</v>
      </c>
      <c r="L15" s="22">
        <f t="shared" si="2"/>
        <v>364.60902030747741</v>
      </c>
      <c r="M15" s="21">
        <f t="shared" si="7"/>
        <v>10</v>
      </c>
      <c r="N15" s="22">
        <f t="shared" si="8"/>
        <v>26.460902030747739</v>
      </c>
      <c r="O15" s="22">
        <f t="shared" si="9"/>
        <v>36.460902030747739</v>
      </c>
      <c r="P15" s="21">
        <f t="shared" si="10"/>
        <v>7.8095770436821681</v>
      </c>
      <c r="Q15" s="32">
        <f t="shared" si="3"/>
        <v>-64.609020307477408</v>
      </c>
      <c r="R15" s="4"/>
    </row>
    <row r="16" spans="1:18" x14ac:dyDescent="0.25">
      <c r="A16" s="6">
        <v>11</v>
      </c>
      <c r="B16" s="7">
        <f t="shared" si="11"/>
        <v>330</v>
      </c>
      <c r="C16" s="7">
        <f t="shared" si="4"/>
        <v>30</v>
      </c>
      <c r="D16" s="8">
        <f t="shared" si="5"/>
        <v>30</v>
      </c>
      <c r="E16" s="20">
        <v>100</v>
      </c>
      <c r="F16" s="18">
        <v>36.87765979033545</v>
      </c>
      <c r="G16" s="19">
        <v>24.379888399895144</v>
      </c>
      <c r="H16" s="18">
        <v>18.555094691406243</v>
      </c>
      <c r="I16" s="18">
        <f t="shared" si="0"/>
        <v>194.82849425976556</v>
      </c>
      <c r="J16" s="18">
        <f t="shared" si="6"/>
        <v>16.5</v>
      </c>
      <c r="K16" s="22">
        <f t="shared" si="1"/>
        <v>272.58604244999617</v>
      </c>
      <c r="L16" s="22">
        <f t="shared" si="2"/>
        <v>372.58604244999617</v>
      </c>
      <c r="M16" s="21">
        <f t="shared" si="7"/>
        <v>9.0909090909090917</v>
      </c>
      <c r="N16" s="22">
        <f t="shared" si="8"/>
        <v>24.780549313636016</v>
      </c>
      <c r="O16" s="22">
        <f t="shared" si="9"/>
        <v>33.871458404545109</v>
      </c>
      <c r="P16" s="21">
        <f t="shared" si="10"/>
        <v>7.9770221425187628</v>
      </c>
      <c r="Q16" s="32">
        <f t="shared" si="3"/>
        <v>-42.586042449996171</v>
      </c>
      <c r="R16" s="4"/>
    </row>
    <row r="17" spans="1:18" x14ac:dyDescent="0.25">
      <c r="A17" s="6">
        <v>12</v>
      </c>
      <c r="B17" s="7">
        <f t="shared" si="11"/>
        <v>360</v>
      </c>
      <c r="C17" s="7">
        <f t="shared" si="4"/>
        <v>30</v>
      </c>
      <c r="D17" s="8">
        <f t="shared" si="5"/>
        <v>30</v>
      </c>
      <c r="E17" s="20">
        <v>100</v>
      </c>
      <c r="F17" s="18">
        <v>38.168377882997184</v>
      </c>
      <c r="G17" s="19">
        <v>24.867486167893048</v>
      </c>
      <c r="H17" s="18">
        <v>19.018972058691396</v>
      </c>
      <c r="I17" s="18">
        <f t="shared" si="0"/>
        <v>199.69920661625966</v>
      </c>
      <c r="J17" s="18">
        <f t="shared" si="6"/>
        <v>18</v>
      </c>
      <c r="K17" s="22">
        <f t="shared" si="1"/>
        <v>280.7350706671499</v>
      </c>
      <c r="L17" s="22">
        <f t="shared" si="2"/>
        <v>380.7350706671499</v>
      </c>
      <c r="M17" s="21">
        <f t="shared" si="7"/>
        <v>8.3333333333333339</v>
      </c>
      <c r="N17" s="22">
        <f t="shared" si="8"/>
        <v>23.394589222262493</v>
      </c>
      <c r="O17" s="22">
        <f t="shared" si="9"/>
        <v>31.727922555595825</v>
      </c>
      <c r="P17" s="21">
        <f t="shared" si="10"/>
        <v>8.1490282171537274</v>
      </c>
      <c r="Q17" s="32">
        <f t="shared" si="3"/>
        <v>-20.735070667149898</v>
      </c>
      <c r="R17" s="4"/>
    </row>
    <row r="18" spans="1:18" x14ac:dyDescent="0.25">
      <c r="A18" s="6">
        <v>13</v>
      </c>
      <c r="B18" s="7">
        <f t="shared" si="11"/>
        <v>390</v>
      </c>
      <c r="C18" s="7">
        <f t="shared" si="4"/>
        <v>30</v>
      </c>
      <c r="D18" s="8">
        <f t="shared" si="5"/>
        <v>30</v>
      </c>
      <c r="E18" s="20">
        <v>100</v>
      </c>
      <c r="F18" s="18">
        <v>39.504271108902081</v>
      </c>
      <c r="G18" s="19">
        <v>25.364835891250909</v>
      </c>
      <c r="H18" s="18">
        <v>19.49444636015868</v>
      </c>
      <c r="I18" s="18">
        <f t="shared" si="0"/>
        <v>204.69168678166614</v>
      </c>
      <c r="J18" s="18">
        <f t="shared" si="6"/>
        <v>19.5</v>
      </c>
      <c r="K18" s="22">
        <f t="shared" si="1"/>
        <v>289.06079378181914</v>
      </c>
      <c r="L18" s="22">
        <f t="shared" si="2"/>
        <v>389.06079378181914</v>
      </c>
      <c r="M18" s="21">
        <f t="shared" si="7"/>
        <v>7.6923076923076925</v>
      </c>
      <c r="N18" s="22">
        <f t="shared" si="8"/>
        <v>22.235445675524549</v>
      </c>
      <c r="O18" s="22">
        <f t="shared" si="9"/>
        <v>29.927753367832242</v>
      </c>
      <c r="P18" s="21">
        <f t="shared" si="10"/>
        <v>8.3257231146692448</v>
      </c>
      <c r="Q18" s="29">
        <f t="shared" si="3"/>
        <v>0.93920621818085692</v>
      </c>
      <c r="R18" s="4"/>
    </row>
    <row r="19" spans="1:18" x14ac:dyDescent="0.25">
      <c r="A19" s="6">
        <v>14</v>
      </c>
      <c r="B19" s="7">
        <f t="shared" si="11"/>
        <v>420</v>
      </c>
      <c r="C19" s="7">
        <f t="shared" si="4"/>
        <v>30</v>
      </c>
      <c r="D19" s="8">
        <f t="shared" si="5"/>
        <v>30</v>
      </c>
      <c r="E19" s="20">
        <v>100</v>
      </c>
      <c r="F19" s="18">
        <v>40.886920597713655</v>
      </c>
      <c r="G19" s="19">
        <v>25.872132609075926</v>
      </c>
      <c r="H19" s="18">
        <v>19.981807519162643</v>
      </c>
      <c r="I19" s="18">
        <f t="shared" si="0"/>
        <v>209.80897895120776</v>
      </c>
      <c r="J19" s="18">
        <f t="shared" si="6"/>
        <v>21</v>
      </c>
      <c r="K19" s="22">
        <f t="shared" si="1"/>
        <v>297.56803215799732</v>
      </c>
      <c r="L19" s="22">
        <f t="shared" si="2"/>
        <v>397.56803215799732</v>
      </c>
      <c r="M19" s="21">
        <f t="shared" si="7"/>
        <v>7.1428571428571432</v>
      </c>
      <c r="N19" s="22">
        <f t="shared" si="8"/>
        <v>21.254859439856951</v>
      </c>
      <c r="O19" s="22">
        <f t="shared" si="9"/>
        <v>28.397716582714093</v>
      </c>
      <c r="P19" s="21">
        <f t="shared" si="10"/>
        <v>8.5072383761781794</v>
      </c>
      <c r="Q19" s="29">
        <f t="shared" si="3"/>
        <v>22.431967842002678</v>
      </c>
      <c r="R19" s="4"/>
    </row>
    <row r="20" spans="1:18" x14ac:dyDescent="0.25">
      <c r="A20" s="6">
        <v>15</v>
      </c>
      <c r="B20" s="7">
        <f t="shared" si="11"/>
        <v>450</v>
      </c>
      <c r="C20" s="7">
        <f t="shared" si="4"/>
        <v>30</v>
      </c>
      <c r="D20" s="8">
        <f t="shared" si="5"/>
        <v>30</v>
      </c>
      <c r="E20" s="20">
        <v>100</v>
      </c>
      <c r="F20" s="18">
        <v>42.317962818633632</v>
      </c>
      <c r="G20" s="19">
        <v>26.389575261257445</v>
      </c>
      <c r="H20" s="18">
        <v>20.481352707141706</v>
      </c>
      <c r="I20" s="18">
        <f t="shared" si="0"/>
        <v>215.05420342498792</v>
      </c>
      <c r="J20" s="18">
        <f t="shared" si="6"/>
        <v>22.5</v>
      </c>
      <c r="K20" s="22">
        <f t="shared" si="1"/>
        <v>306.26174150487901</v>
      </c>
      <c r="L20" s="22">
        <f t="shared" si="2"/>
        <v>406.26174150487901</v>
      </c>
      <c r="M20" s="21">
        <f t="shared" si="7"/>
        <v>6.666666666666667</v>
      </c>
      <c r="N20" s="22">
        <f t="shared" si="8"/>
        <v>20.4174494336586</v>
      </c>
      <c r="O20" s="22">
        <f t="shared" si="9"/>
        <v>27.084116100325268</v>
      </c>
      <c r="P20" s="21">
        <f t="shared" si="10"/>
        <v>8.6937093468816897</v>
      </c>
      <c r="Q20" s="29">
        <f t="shared" si="3"/>
        <v>43.738258495120988</v>
      </c>
      <c r="R20" s="4"/>
    </row>
    <row r="21" spans="1:18" x14ac:dyDescent="0.25">
      <c r="A21" s="6">
        <v>16</v>
      </c>
      <c r="B21" s="7">
        <f t="shared" si="11"/>
        <v>480</v>
      </c>
      <c r="C21" s="7">
        <f t="shared" si="4"/>
        <v>30</v>
      </c>
      <c r="D21" s="8">
        <f t="shared" si="5"/>
        <v>30</v>
      </c>
      <c r="E21" s="20">
        <v>100</v>
      </c>
      <c r="F21" s="18">
        <v>43.799091517285802</v>
      </c>
      <c r="G21" s="19">
        <v>26.917366766482594</v>
      </c>
      <c r="H21" s="18">
        <v>20.993386524820249</v>
      </c>
      <c r="I21" s="18">
        <f t="shared" si="0"/>
        <v>220.4305585106126</v>
      </c>
      <c r="J21" s="18">
        <f t="shared" si="6"/>
        <v>24</v>
      </c>
      <c r="K21" s="22">
        <f t="shared" si="1"/>
        <v>315.14701679438099</v>
      </c>
      <c r="L21" s="22">
        <f t="shared" si="2"/>
        <v>415.14701679438099</v>
      </c>
      <c r="M21" s="21">
        <f t="shared" si="7"/>
        <v>6.25</v>
      </c>
      <c r="N21" s="22">
        <f t="shared" si="8"/>
        <v>19.696688549648812</v>
      </c>
      <c r="O21" s="22">
        <f t="shared" si="9"/>
        <v>25.946688549648812</v>
      </c>
      <c r="P21" s="21">
        <f t="shared" si="10"/>
        <v>8.8852752895019762</v>
      </c>
      <c r="Q21" s="29">
        <f t="shared" si="3"/>
        <v>64.852983205619012</v>
      </c>
      <c r="R21" s="4"/>
    </row>
    <row r="22" spans="1:18" x14ac:dyDescent="0.25">
      <c r="A22" s="6">
        <v>17</v>
      </c>
      <c r="B22" s="7">
        <f t="shared" si="11"/>
        <v>510</v>
      </c>
      <c r="C22" s="7">
        <f t="shared" si="4"/>
        <v>30</v>
      </c>
      <c r="D22" s="8">
        <f t="shared" si="5"/>
        <v>30</v>
      </c>
      <c r="E22" s="20">
        <v>100</v>
      </c>
      <c r="F22" s="18">
        <v>45.332059720390802</v>
      </c>
      <c r="G22" s="19">
        <v>27.455714101812248</v>
      </c>
      <c r="H22" s="18">
        <v>21.518221187940753</v>
      </c>
      <c r="I22" s="18">
        <f t="shared" si="0"/>
        <v>225.94132247337791</v>
      </c>
      <c r="J22" s="18">
        <f t="shared" si="6"/>
        <v>25.5</v>
      </c>
      <c r="K22" s="22">
        <f t="shared" si="1"/>
        <v>324.22909629558097</v>
      </c>
      <c r="L22" s="22">
        <f t="shared" si="2"/>
        <v>424.22909629558097</v>
      </c>
      <c r="M22" s="21">
        <f t="shared" si="7"/>
        <v>5.882352941176471</v>
      </c>
      <c r="N22" s="22">
        <f t="shared" si="8"/>
        <v>19.072299782092998</v>
      </c>
      <c r="O22" s="22">
        <f t="shared" si="9"/>
        <v>24.954652723269469</v>
      </c>
      <c r="P22" s="21">
        <f t="shared" si="10"/>
        <v>9.0820795011999849</v>
      </c>
      <c r="Q22" s="29">
        <f t="shared" si="3"/>
        <v>85.770903704419027</v>
      </c>
      <c r="R22" s="4"/>
    </row>
    <row r="23" spans="1:18" x14ac:dyDescent="0.25">
      <c r="A23" s="6">
        <v>18</v>
      </c>
      <c r="B23" s="7">
        <f t="shared" si="11"/>
        <v>540</v>
      </c>
      <c r="C23" s="7">
        <f t="shared" si="4"/>
        <v>30</v>
      </c>
      <c r="D23" s="8">
        <f t="shared" si="5"/>
        <v>30</v>
      </c>
      <c r="E23" s="20">
        <v>100</v>
      </c>
      <c r="F23" s="21">
        <v>46.918681810604475</v>
      </c>
      <c r="G23" s="22">
        <v>28.004828383848494</v>
      </c>
      <c r="H23" s="21">
        <v>22.056176717639271</v>
      </c>
      <c r="I23" s="21">
        <f t="shared" si="0"/>
        <v>231.58985553521234</v>
      </c>
      <c r="J23" s="21">
        <f t="shared" si="6"/>
        <v>27</v>
      </c>
      <c r="K23" s="22">
        <f t="shared" si="1"/>
        <v>333.51336572966534</v>
      </c>
      <c r="L23" s="22">
        <f t="shared" si="2"/>
        <v>433.51336572966534</v>
      </c>
      <c r="M23" s="21">
        <f t="shared" si="7"/>
        <v>5.5555555555555554</v>
      </c>
      <c r="N23" s="22">
        <f t="shared" si="8"/>
        <v>18.52852031831474</v>
      </c>
      <c r="O23" s="22">
        <f t="shared" si="9"/>
        <v>24.084075873870297</v>
      </c>
      <c r="P23" s="21">
        <f t="shared" si="10"/>
        <v>9.284269434084365</v>
      </c>
      <c r="Q23" s="29">
        <f t="shared" si="3"/>
        <v>106.48663427033466</v>
      </c>
      <c r="R23" s="4"/>
    </row>
    <row r="24" spans="1:18" x14ac:dyDescent="0.25">
      <c r="A24" s="6">
        <v>19</v>
      </c>
      <c r="B24" s="7">
        <f t="shared" si="11"/>
        <v>570</v>
      </c>
      <c r="C24" s="7">
        <f t="shared" si="4"/>
        <v>30</v>
      </c>
      <c r="D24" s="8">
        <f t="shared" si="5"/>
        <v>30</v>
      </c>
      <c r="E24" s="20">
        <v>100</v>
      </c>
      <c r="F24" s="21">
        <v>48.560835673975632</v>
      </c>
      <c r="G24" s="22">
        <v>28.564924951525466</v>
      </c>
      <c r="H24" s="21">
        <v>22.607581135580251</v>
      </c>
      <c r="I24" s="21">
        <f t="shared" si="0"/>
        <v>237.37960192359265</v>
      </c>
      <c r="J24" s="21">
        <f t="shared" si="6"/>
        <v>28.5</v>
      </c>
      <c r="K24" s="22">
        <f t="shared" si="1"/>
        <v>343.00536254909377</v>
      </c>
      <c r="L24" s="22">
        <f t="shared" si="2"/>
        <v>443.00536254909377</v>
      </c>
      <c r="M24" s="21">
        <f t="shared" si="7"/>
        <v>5.2631578947368425</v>
      </c>
      <c r="N24" s="22">
        <f t="shared" si="8"/>
        <v>18.052913818373355</v>
      </c>
      <c r="O24" s="22">
        <f t="shared" si="9"/>
        <v>23.316071713110198</v>
      </c>
      <c r="P24" s="21">
        <f t="shared" si="10"/>
        <v>9.4919968194284365</v>
      </c>
      <c r="Q24" s="29">
        <f t="shared" si="3"/>
        <v>126.99463745090623</v>
      </c>
      <c r="R24" s="4"/>
    </row>
    <row r="25" spans="1:18" x14ac:dyDescent="0.25">
      <c r="A25" s="6">
        <v>20</v>
      </c>
      <c r="B25" s="7">
        <f t="shared" si="11"/>
        <v>600</v>
      </c>
      <c r="C25" s="7">
        <f t="shared" si="4"/>
        <v>30</v>
      </c>
      <c r="D25" s="8">
        <f t="shared" si="5"/>
        <v>30</v>
      </c>
      <c r="E25" s="20">
        <v>100</v>
      </c>
      <c r="F25" s="21">
        <v>50.260464922564772</v>
      </c>
      <c r="G25" s="22">
        <v>29.136223450555974</v>
      </c>
      <c r="H25" s="21">
        <v>23.172770663969754</v>
      </c>
      <c r="I25" s="21">
        <f t="shared" si="0"/>
        <v>243.31409197168242</v>
      </c>
      <c r="J25" s="21">
        <f t="shared" si="6"/>
        <v>30</v>
      </c>
      <c r="K25" s="22">
        <f t="shared" si="1"/>
        <v>352.7107803448032</v>
      </c>
      <c r="L25" s="22">
        <f t="shared" si="2"/>
        <v>452.7107803448032</v>
      </c>
      <c r="M25" s="21">
        <f t="shared" si="7"/>
        <v>5</v>
      </c>
      <c r="N25" s="22">
        <f t="shared" si="8"/>
        <v>17.635539017240159</v>
      </c>
      <c r="O25" s="22">
        <f t="shared" si="9"/>
        <v>22.635539017240159</v>
      </c>
      <c r="P25" s="21">
        <f t="shared" si="10"/>
        <v>9.7054177957094225</v>
      </c>
      <c r="Q25" s="29">
        <f t="shared" si="3"/>
        <v>147.2892196551968</v>
      </c>
      <c r="R25" s="4"/>
    </row>
    <row r="26" spans="1:18" x14ac:dyDescent="0.25">
      <c r="A26" s="6">
        <v>21</v>
      </c>
      <c r="B26" s="7">
        <f t="shared" si="11"/>
        <v>630</v>
      </c>
      <c r="C26" s="7">
        <f t="shared" si="4"/>
        <v>30</v>
      </c>
      <c r="D26" s="8">
        <f t="shared" si="5"/>
        <v>30</v>
      </c>
      <c r="E26" s="20">
        <v>100</v>
      </c>
      <c r="F26" s="21">
        <v>52.019581194854538</v>
      </c>
      <c r="G26" s="22">
        <v>29.718947919567093</v>
      </c>
      <c r="H26" s="21">
        <v>23.752089930568996</v>
      </c>
      <c r="I26" s="21">
        <f t="shared" si="0"/>
        <v>249.39694427097444</v>
      </c>
      <c r="J26" s="21">
        <f t="shared" si="6"/>
        <v>31.5</v>
      </c>
      <c r="K26" s="22">
        <f t="shared" si="1"/>
        <v>362.63547338539604</v>
      </c>
      <c r="L26" s="22">
        <f t="shared" si="2"/>
        <v>462.63547338539604</v>
      </c>
      <c r="M26" s="21">
        <f t="shared" si="7"/>
        <v>4.7619047619047619</v>
      </c>
      <c r="N26" s="22">
        <f t="shared" si="8"/>
        <v>17.26835587549505</v>
      </c>
      <c r="O26" s="22">
        <f t="shared" si="9"/>
        <v>22.030260637399813</v>
      </c>
      <c r="P26" s="21">
        <f t="shared" si="10"/>
        <v>9.9246930405928424</v>
      </c>
      <c r="Q26" s="29">
        <f t="shared" si="3"/>
        <v>167.36452661460396</v>
      </c>
      <c r="R26" s="4"/>
    </row>
    <row r="27" spans="1:18" x14ac:dyDescent="0.25">
      <c r="A27" s="6">
        <v>22</v>
      </c>
      <c r="B27" s="7">
        <f t="shared" si="11"/>
        <v>660</v>
      </c>
      <c r="C27" s="7">
        <f t="shared" si="4"/>
        <v>30</v>
      </c>
      <c r="D27" s="8">
        <f t="shared" si="5"/>
        <v>30</v>
      </c>
      <c r="E27" s="20">
        <v>100</v>
      </c>
      <c r="F27" s="21">
        <v>53.840266536674442</v>
      </c>
      <c r="G27" s="22">
        <v>30.313326877958435</v>
      </c>
      <c r="H27" s="21">
        <v>24.345892178833218</v>
      </c>
      <c r="I27" s="21">
        <f t="shared" si="0"/>
        <v>255.63186787774879</v>
      </c>
      <c r="J27" s="21">
        <f t="shared" si="6"/>
        <v>33</v>
      </c>
      <c r="K27" s="22">
        <f t="shared" si="1"/>
        <v>372.78546129238168</v>
      </c>
      <c r="L27" s="22">
        <f t="shared" si="2"/>
        <v>472.78546129238168</v>
      </c>
      <c r="M27" s="21">
        <f t="shared" si="7"/>
        <v>4.5454545454545459</v>
      </c>
      <c r="N27" s="22">
        <f t="shared" si="8"/>
        <v>16.94479369510826</v>
      </c>
      <c r="O27" s="22">
        <f t="shared" si="9"/>
        <v>21.490248240562803</v>
      </c>
      <c r="P27" s="21">
        <f t="shared" si="10"/>
        <v>10.149987906985643</v>
      </c>
      <c r="Q27" s="29">
        <f t="shared" si="3"/>
        <v>187.21453870761832</v>
      </c>
      <c r="R27" s="4"/>
    </row>
    <row r="28" spans="1:18" x14ac:dyDescent="0.25">
      <c r="A28" s="6">
        <v>23</v>
      </c>
      <c r="B28" s="7">
        <f t="shared" si="11"/>
        <v>690</v>
      </c>
      <c r="C28" s="7">
        <f t="shared" si="4"/>
        <v>30</v>
      </c>
      <c r="D28" s="8">
        <f t="shared" si="5"/>
        <v>30</v>
      </c>
      <c r="E28" s="20">
        <v>100</v>
      </c>
      <c r="F28" s="21">
        <v>55.724675865458046</v>
      </c>
      <c r="G28" s="22">
        <v>30.919593415517603</v>
      </c>
      <c r="H28" s="21">
        <v>24.954539483304046</v>
      </c>
      <c r="I28" s="21">
        <f t="shared" si="0"/>
        <v>262.0226645746925</v>
      </c>
      <c r="J28" s="21">
        <f t="shared" si="6"/>
        <v>34.5</v>
      </c>
      <c r="K28" s="22">
        <f t="shared" si="1"/>
        <v>383.16693385566816</v>
      </c>
      <c r="L28" s="22">
        <f t="shared" si="2"/>
        <v>483.16693385566816</v>
      </c>
      <c r="M28" s="21">
        <f t="shared" si="7"/>
        <v>4.3478260869565215</v>
      </c>
      <c r="N28" s="22">
        <f t="shared" si="8"/>
        <v>16.65943190676818</v>
      </c>
      <c r="O28" s="22">
        <f t="shared" si="9"/>
        <v>21.007257993724703</v>
      </c>
      <c r="P28" s="21">
        <f t="shared" si="10"/>
        <v>10.381472563286479</v>
      </c>
      <c r="Q28" s="29">
        <f t="shared" si="3"/>
        <v>206.83306614433184</v>
      </c>
      <c r="R28" s="4"/>
    </row>
    <row r="29" spans="1:18" x14ac:dyDescent="0.25">
      <c r="A29" s="6">
        <v>24</v>
      </c>
      <c r="B29" s="7">
        <f t="shared" si="11"/>
        <v>720</v>
      </c>
      <c r="C29" s="7">
        <f t="shared" si="4"/>
        <v>30</v>
      </c>
      <c r="D29" s="8">
        <f t="shared" si="5"/>
        <v>30</v>
      </c>
      <c r="E29" s="20">
        <v>100</v>
      </c>
      <c r="F29" s="21">
        <v>57.675039520749074</v>
      </c>
      <c r="G29" s="22">
        <v>31.537985283827958</v>
      </c>
      <c r="H29" s="21">
        <v>25.578402970386644</v>
      </c>
      <c r="I29" s="21">
        <f t="shared" si="0"/>
        <v>268.57323118905975</v>
      </c>
      <c r="J29" s="21">
        <f t="shared" si="6"/>
        <v>36</v>
      </c>
      <c r="K29" s="22">
        <f t="shared" si="1"/>
        <v>393.78625599363681</v>
      </c>
      <c r="L29" s="22">
        <f t="shared" si="2"/>
        <v>493.78625599363681</v>
      </c>
      <c r="M29" s="21">
        <f t="shared" si="7"/>
        <v>4.166666666666667</v>
      </c>
      <c r="N29" s="22">
        <f t="shared" si="8"/>
        <v>16.407760666401533</v>
      </c>
      <c r="O29" s="22">
        <f t="shared" si="9"/>
        <v>20.574427333068201</v>
      </c>
      <c r="P29" s="21">
        <f t="shared" si="10"/>
        <v>10.619322137968652</v>
      </c>
      <c r="Q29" s="29">
        <f t="shared" si="3"/>
        <v>226.21374400636319</v>
      </c>
      <c r="R29" s="4"/>
    </row>
    <row r="30" spans="1:18" x14ac:dyDescent="0.25">
      <c r="A30" s="6">
        <v>25</v>
      </c>
      <c r="B30" s="7">
        <f t="shared" si="11"/>
        <v>750</v>
      </c>
      <c r="C30" s="7">
        <f t="shared" si="4"/>
        <v>30</v>
      </c>
      <c r="D30" s="8">
        <f t="shared" si="5"/>
        <v>30</v>
      </c>
      <c r="E30" s="20">
        <v>100</v>
      </c>
      <c r="F30" s="21">
        <v>59.693665903975287</v>
      </c>
      <c r="G30" s="22">
        <v>32.168744989504518</v>
      </c>
      <c r="H30" s="21">
        <v>26.217863044646307</v>
      </c>
      <c r="I30" s="21">
        <f t="shared" si="0"/>
        <v>275.28756196878624</v>
      </c>
      <c r="J30" s="21">
        <f t="shared" si="6"/>
        <v>37.5</v>
      </c>
      <c r="K30" s="22">
        <f t="shared" si="1"/>
        <v>404.64997286226605</v>
      </c>
      <c r="L30" s="22">
        <f t="shared" si="2"/>
        <v>504.64997286226605</v>
      </c>
      <c r="M30" s="21">
        <f t="shared" si="7"/>
        <v>4</v>
      </c>
      <c r="N30" s="22">
        <f t="shared" si="8"/>
        <v>16.185998914490643</v>
      </c>
      <c r="O30" s="22">
        <f t="shared" si="9"/>
        <v>20.185998914490643</v>
      </c>
      <c r="P30" s="21">
        <f t="shared" si="10"/>
        <v>10.86371686862924</v>
      </c>
      <c r="Q30" s="29">
        <f t="shared" si="3"/>
        <v>245.35002713773395</v>
      </c>
      <c r="R30" s="4"/>
    </row>
    <row r="31" spans="1:18" x14ac:dyDescent="0.25">
      <c r="A31" s="6">
        <v>26</v>
      </c>
      <c r="B31" s="7">
        <f t="shared" si="11"/>
        <v>780</v>
      </c>
      <c r="C31" s="7">
        <f t="shared" si="4"/>
        <v>30</v>
      </c>
      <c r="D31" s="8">
        <f t="shared" si="5"/>
        <v>30</v>
      </c>
      <c r="E31" s="20">
        <v>100</v>
      </c>
      <c r="F31" s="21">
        <v>63</v>
      </c>
      <c r="G31" s="22">
        <v>32.812119889294607</v>
      </c>
      <c r="H31" s="21">
        <v>26.873309620762463</v>
      </c>
      <c r="I31" s="21">
        <f t="shared" si="0"/>
        <v>282.16975101800585</v>
      </c>
      <c r="J31" s="21">
        <f t="shared" si="6"/>
        <v>39</v>
      </c>
      <c r="K31" s="22">
        <f t="shared" si="1"/>
        <v>416.98187090730045</v>
      </c>
      <c r="L31" s="22">
        <f t="shared" si="2"/>
        <v>516.98187090730039</v>
      </c>
      <c r="M31" s="21">
        <f t="shared" si="7"/>
        <v>3.8461538461538463</v>
      </c>
      <c r="N31" s="22">
        <f t="shared" si="8"/>
        <v>16.037764265665402</v>
      </c>
      <c r="O31" s="22">
        <f t="shared" si="9"/>
        <v>19.883918111819245</v>
      </c>
      <c r="P31" s="21">
        <f t="shared" si="10"/>
        <v>12.331898045034336</v>
      </c>
      <c r="Q31" s="29">
        <f t="shared" si="3"/>
        <v>263.01812909269961</v>
      </c>
      <c r="R31" s="4"/>
    </row>
    <row r="32" spans="1:18" x14ac:dyDescent="0.25">
      <c r="A32" s="6">
        <v>27</v>
      </c>
      <c r="B32" s="7">
        <f t="shared" si="11"/>
        <v>810</v>
      </c>
      <c r="C32" s="7">
        <f t="shared" si="4"/>
        <v>30</v>
      </c>
      <c r="D32" s="8">
        <f t="shared" si="5"/>
        <v>30</v>
      </c>
      <c r="E32" s="20">
        <v>100</v>
      </c>
      <c r="F32" s="21">
        <v>68</v>
      </c>
      <c r="G32" s="22">
        <v>35</v>
      </c>
      <c r="H32" s="21">
        <v>29</v>
      </c>
      <c r="I32" s="21">
        <f t="shared" si="0"/>
        <v>304.5</v>
      </c>
      <c r="J32" s="21">
        <f t="shared" si="6"/>
        <v>40.5</v>
      </c>
      <c r="K32" s="22">
        <f t="shared" si="1"/>
        <v>448</v>
      </c>
      <c r="L32" s="22">
        <f t="shared" si="2"/>
        <v>548</v>
      </c>
      <c r="M32" s="21">
        <f t="shared" si="7"/>
        <v>3.7037037037037037</v>
      </c>
      <c r="N32" s="22">
        <f t="shared" si="8"/>
        <v>16.592592592592592</v>
      </c>
      <c r="O32" s="22">
        <f t="shared" si="9"/>
        <v>20.296296296296298</v>
      </c>
      <c r="P32" s="21">
        <f t="shared" si="10"/>
        <v>31.01812909269961</v>
      </c>
      <c r="Q32" s="29">
        <f t="shared" si="3"/>
        <v>262</v>
      </c>
      <c r="R32" s="4"/>
    </row>
    <row r="33" spans="1:18" x14ac:dyDescent="0.25">
      <c r="A33" s="6">
        <v>28</v>
      </c>
      <c r="B33" s="7">
        <f t="shared" si="11"/>
        <v>840</v>
      </c>
      <c r="C33" s="7">
        <f t="shared" si="4"/>
        <v>30</v>
      </c>
      <c r="D33" s="8">
        <f t="shared" si="5"/>
        <v>30</v>
      </c>
      <c r="E33" s="20">
        <v>100</v>
      </c>
      <c r="F33" s="21">
        <v>71</v>
      </c>
      <c r="G33" s="22">
        <v>41</v>
      </c>
      <c r="H33" s="21">
        <v>32</v>
      </c>
      <c r="I33" s="21">
        <f t="shared" si="0"/>
        <v>336</v>
      </c>
      <c r="J33" s="21">
        <f t="shared" si="6"/>
        <v>42</v>
      </c>
      <c r="K33" s="22">
        <f t="shared" si="1"/>
        <v>490</v>
      </c>
      <c r="L33" s="22">
        <f t="shared" si="2"/>
        <v>590</v>
      </c>
      <c r="M33" s="21">
        <f t="shared" si="7"/>
        <v>3.5714285714285716</v>
      </c>
      <c r="N33" s="22">
        <f t="shared" si="8"/>
        <v>17.5</v>
      </c>
      <c r="O33" s="22">
        <f t="shared" si="9"/>
        <v>21.071428571428573</v>
      </c>
      <c r="P33" s="21">
        <f t="shared" si="10"/>
        <v>42</v>
      </c>
      <c r="Q33" s="29">
        <f t="shared" si="3"/>
        <v>250</v>
      </c>
      <c r="R33" s="4"/>
    </row>
    <row r="34" spans="1:18" x14ac:dyDescent="0.25">
      <c r="A34" s="6">
        <v>29</v>
      </c>
      <c r="B34" s="7">
        <f t="shared" si="11"/>
        <v>870</v>
      </c>
      <c r="C34" s="7">
        <f t="shared" si="4"/>
        <v>30</v>
      </c>
      <c r="D34" s="8">
        <f t="shared" si="5"/>
        <v>30</v>
      </c>
      <c r="E34" s="20">
        <v>100</v>
      </c>
      <c r="F34" s="21">
        <v>76</v>
      </c>
      <c r="G34" s="22">
        <v>52</v>
      </c>
      <c r="H34" s="21">
        <v>36</v>
      </c>
      <c r="I34" s="21">
        <f t="shared" si="0"/>
        <v>378</v>
      </c>
      <c r="J34" s="21">
        <f t="shared" si="6"/>
        <v>43.5</v>
      </c>
      <c r="K34" s="22">
        <f t="shared" si="1"/>
        <v>549.5</v>
      </c>
      <c r="L34" s="22">
        <f t="shared" si="2"/>
        <v>649.5</v>
      </c>
      <c r="M34" s="21">
        <f t="shared" si="7"/>
        <v>3.4482758620689653</v>
      </c>
      <c r="N34" s="22">
        <f t="shared" si="8"/>
        <v>18.948275862068964</v>
      </c>
      <c r="O34" s="22">
        <f t="shared" si="9"/>
        <v>22.396551724137932</v>
      </c>
      <c r="P34" s="21">
        <f t="shared" si="10"/>
        <v>59.5</v>
      </c>
      <c r="Q34" s="29">
        <f t="shared" si="3"/>
        <v>220.5</v>
      </c>
      <c r="R34" s="4"/>
    </row>
    <row r="35" spans="1:18" x14ac:dyDescent="0.25">
      <c r="A35" s="9">
        <v>30</v>
      </c>
      <c r="B35" s="10">
        <f t="shared" si="11"/>
        <v>900</v>
      </c>
      <c r="C35" s="10">
        <f t="shared" si="4"/>
        <v>30</v>
      </c>
      <c r="D35" s="11">
        <f t="shared" si="5"/>
        <v>30</v>
      </c>
      <c r="E35" s="23">
        <v>100</v>
      </c>
      <c r="F35" s="24">
        <v>80</v>
      </c>
      <c r="G35" s="25">
        <v>70</v>
      </c>
      <c r="H35" s="26">
        <v>45</v>
      </c>
      <c r="I35" s="24">
        <f t="shared" si="0"/>
        <v>472.5</v>
      </c>
      <c r="J35" s="24">
        <f t="shared" si="6"/>
        <v>45</v>
      </c>
      <c r="K35" s="25">
        <f t="shared" si="1"/>
        <v>667.5</v>
      </c>
      <c r="L35" s="25">
        <f t="shared" si="2"/>
        <v>767.5</v>
      </c>
      <c r="M35" s="24">
        <f t="shared" si="7"/>
        <v>3.3333333333333335</v>
      </c>
      <c r="N35" s="25">
        <f t="shared" si="8"/>
        <v>22.25</v>
      </c>
      <c r="O35" s="25">
        <f t="shared" si="9"/>
        <v>25.583333333333332</v>
      </c>
      <c r="P35" s="24">
        <f t="shared" si="10"/>
        <v>118</v>
      </c>
      <c r="Q35" s="30">
        <f t="shared" si="3"/>
        <v>132.5</v>
      </c>
      <c r="R35" s="4"/>
    </row>
    <row r="36" spans="1:18" x14ac:dyDescent="0.25">
      <c r="F36" s="4"/>
      <c r="G36" s="5"/>
      <c r="J36" s="4"/>
    </row>
    <row r="37" spans="1:18" x14ac:dyDescent="0.25">
      <c r="J37" s="4"/>
    </row>
    <row r="38" spans="1:18" x14ac:dyDescent="0.25">
      <c r="J38" s="4"/>
    </row>
  </sheetData>
  <mergeCells count="8">
    <mergeCell ref="E1:P1"/>
    <mergeCell ref="A1:D1"/>
    <mergeCell ref="Q1:Q3"/>
    <mergeCell ref="H3:I3"/>
    <mergeCell ref="F2:K2"/>
    <mergeCell ref="L2:L3"/>
    <mergeCell ref="M2:O2"/>
    <mergeCell ref="P2:P3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3</vt:i4>
      </vt:variant>
      <vt:variant>
        <vt:lpstr>Gráficos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Dados do Exemplo</vt:lpstr>
      <vt:lpstr>Plan2</vt:lpstr>
      <vt:lpstr>Plan3</vt:lpstr>
      <vt:lpstr>RTotal</vt:lpstr>
      <vt:lpstr>Custos e Receitas totais</vt:lpstr>
      <vt:lpstr>Cme e Cmg</vt:lpstr>
      <vt:lpstr>'Dados do Exemplo'!Area_de_impressao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Roberto Azzon</dc:creator>
  <cp:lastModifiedBy>Carlos Roberto Azzoni</cp:lastModifiedBy>
  <cp:lastPrinted>2011-05-25T17:27:34Z</cp:lastPrinted>
  <dcterms:created xsi:type="dcterms:W3CDTF">2011-05-20T12:41:47Z</dcterms:created>
  <dcterms:modified xsi:type="dcterms:W3CDTF">2015-04-09T20:39:32Z</dcterms:modified>
</cp:coreProperties>
</file>