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000" windowHeight="6135" tabRatio="753" activeTab="0"/>
  </bookViews>
  <sheets>
    <sheet name="Produtos em fábricas exclusivas" sheetId="1" r:id="rId1"/>
  </sheets>
  <definedNames>
    <definedName name="_xlnm.Print_Area" localSheetId="0">'Produtos em fábricas exclusivas'!$A$52:$Q$79</definedName>
    <definedName name="solver_adj" localSheetId="0" hidden="1">'Produtos em fábricas exclusivas'!$B$25:$D$28,'Produtos em fábricas exclusivas'!$B$30:$D$33,'Produtos em fábricas exclusivas'!$I$25:$Q$27,'Produtos em fábricas exclusivas'!$I$32:$Q$34,'Produtos em fábricas exclusivas'!$I$39:$Q$41,'Produtos em fábricas exclusivas'!$I$46:$Q$48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1000</definedName>
    <definedName name="solver_lhs1" localSheetId="0" hidden="1">'Produtos em fábricas exclusivas'!$B$30:$D$33</definedName>
    <definedName name="solver_lhs10" localSheetId="0" hidden="1">'Produtos em fábricas exclusivas'!$I$32:$Q$34</definedName>
    <definedName name="solver_lhs11" localSheetId="0" hidden="1">'Produtos em fábricas exclusivas'!$I$39:$Q$41</definedName>
    <definedName name="solver_lhs12" localSheetId="0" hidden="1">'Produtos em fábricas exclusivas'!$I$46:$Q$48</definedName>
    <definedName name="solver_lhs13" localSheetId="0" hidden="1">'Produtos em fábricas exclusivas'!$I$28:$Q$28</definedName>
    <definedName name="solver_lhs14" localSheetId="0" hidden="1">'Produtos em fábricas exclusivas'!$I$35:$Q$35</definedName>
    <definedName name="solver_lhs15" localSheetId="0" hidden="1">'Produtos em fábricas exclusivas'!$I$42:$Q$42</definedName>
    <definedName name="solver_lhs16" localSheetId="0" hidden="1">'Produtos em fábricas exclusivas'!$I$49:$Q$49</definedName>
    <definedName name="solver_lhs2" localSheetId="0" hidden="1">'Produtos em fábricas exclusivas'!$B$25:$D$25</definedName>
    <definedName name="solver_lhs3" localSheetId="0" hidden="1">'Produtos em fábricas exclusivas'!$B$26:$D$26</definedName>
    <definedName name="solver_lhs4" localSheetId="0" hidden="1">'Produtos em fábricas exclusivas'!$B$27:$D$27</definedName>
    <definedName name="solver_lhs5" localSheetId="0" hidden="1">'Produtos em fábricas exclusivas'!$B$28:$D$28</definedName>
    <definedName name="solver_lhs6" localSheetId="0" hidden="1">'Produtos em fábricas exclusivas'!$B$25:$D$28</definedName>
    <definedName name="solver_lhs7" localSheetId="0" hidden="1">'Produtos em fábricas exclusivas'!$B$29:$D$29</definedName>
    <definedName name="solver_lhs8" localSheetId="0" hidden="1">'Produtos em fábricas exclusivas'!$B$34:$D$34</definedName>
    <definedName name="solver_lhs9" localSheetId="0" hidden="1">'Produtos em fábricas exclusivas'!$I$25:$Q$27</definedName>
    <definedName name="solver_lin" localSheetId="0" hidden="1">1</definedName>
    <definedName name="solver_neg" localSheetId="0" hidden="1">2</definedName>
    <definedName name="solver_num" localSheetId="0" hidden="1">16</definedName>
    <definedName name="solver_nwt" localSheetId="0" hidden="1">1</definedName>
    <definedName name="solver_opt" localSheetId="0" hidden="1">'Produtos em fábricas exclusivas'!$F$65</definedName>
    <definedName name="solver_pre" localSheetId="0" hidden="1">0.000001</definedName>
    <definedName name="solver_rel1" localSheetId="0" hidden="1">5</definedName>
    <definedName name="solver_rel10" localSheetId="0" hidden="1">3</definedName>
    <definedName name="solver_rel11" localSheetId="0" hidden="1">3</definedName>
    <definedName name="solver_rel12" localSheetId="0" hidden="1">3</definedName>
    <definedName name="solver_rel13" localSheetId="0" hidden="1">2</definedName>
    <definedName name="solver_rel14" localSheetId="0" hidden="1">2</definedName>
    <definedName name="solver_rel15" localSheetId="0" hidden="1">2</definedName>
    <definedName name="solver_rel16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3</definedName>
    <definedName name="solver_rel7" localSheetId="0" hidden="1">1</definedName>
    <definedName name="solver_rel8" localSheetId="0" hidden="1">2</definedName>
    <definedName name="solver_rel9" localSheetId="0" hidden="1">3</definedName>
    <definedName name="solver_rhs1" localSheetId="0" hidden="1">binario</definedName>
    <definedName name="solver_rhs10" localSheetId="0" hidden="1">0</definedName>
    <definedName name="solver_rhs11" localSheetId="0" hidden="1">0</definedName>
    <definedName name="solver_rhs12" localSheetId="0" hidden="1">0</definedName>
    <definedName name="solver_rhs13" localSheetId="0" hidden="1">'Produtos em fábricas exclusivas'!$I$12:$Q$12</definedName>
    <definedName name="solver_rhs14" localSheetId="0" hidden="1">'Produtos em fábricas exclusivas'!$I$13:$Q$13</definedName>
    <definedName name="solver_rhs15" localSheetId="0" hidden="1">'Produtos em fábricas exclusivas'!$I$14:$Q$14</definedName>
    <definedName name="solver_rhs16" localSheetId="0" hidden="1">'Produtos em fábricas exclusivas'!$I$15:$Q$15</definedName>
    <definedName name="solver_rhs2" localSheetId="0" hidden="1">'Produtos em fábricas exclusivas'!$R$25:$R$27</definedName>
    <definedName name="solver_rhs3" localSheetId="0" hidden="1">'Produtos em fábricas exclusivas'!$R$32:$R$34</definedName>
    <definedName name="solver_rhs4" localSheetId="0" hidden="1">'Produtos em fábricas exclusivas'!$R$39:$R$41</definedName>
    <definedName name="solver_rhs5" localSheetId="0" hidden="1">'Produtos em fábricas exclusivas'!$R$46:$R$48</definedName>
    <definedName name="solver_rhs6" localSheetId="0" hidden="1">0</definedName>
    <definedName name="solver_rhs7" localSheetId="0" hidden="1">'Produtos em fábricas exclusivas'!$B$35:$D$35</definedName>
    <definedName name="solver_rhs8" localSheetId="0" hidden="1">1</definedName>
    <definedName name="solver_rhs9" localSheetId="0" hidden="1">0</definedName>
    <definedName name="solver_scl" localSheetId="0" hidden="1">2</definedName>
    <definedName name="solver_sho" localSheetId="0" hidden="1">2</definedName>
    <definedName name="solver_tim" localSheetId="0" hidden="1">1000</definedName>
    <definedName name="solver_tol" localSheetId="0" hidden="1">0.005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<sst xmlns="http://schemas.openxmlformats.org/spreadsheetml/2006/main" count="209" uniqueCount="58">
  <si>
    <t>Fornecedor</t>
  </si>
  <si>
    <t>Centro Distribuição</t>
  </si>
  <si>
    <t>CD</t>
  </si>
  <si>
    <t>Lojas</t>
  </si>
  <si>
    <t>Uso</t>
  </si>
  <si>
    <t>Atendimento</t>
  </si>
  <si>
    <t>Custo por tipo</t>
  </si>
  <si>
    <t>Fixo</t>
  </si>
  <si>
    <t>total</t>
  </si>
  <si>
    <t>Capacidade1</t>
  </si>
  <si>
    <t>Capacidade 2</t>
  </si>
  <si>
    <t>Custo fixo 2</t>
  </si>
  <si>
    <t>Binaria 0</t>
  </si>
  <si>
    <t>Binaria 1</t>
  </si>
  <si>
    <t>Binaria 2</t>
  </si>
  <si>
    <t>Soma Binárias</t>
  </si>
  <si>
    <t>Capacidade usada</t>
  </si>
  <si>
    <t>Uso total</t>
  </si>
  <si>
    <t>Capacidade 3</t>
  </si>
  <si>
    <t>Custo fixo 3</t>
  </si>
  <si>
    <t>Binaria 3</t>
  </si>
  <si>
    <t>P1</t>
  </si>
  <si>
    <t>P2</t>
  </si>
  <si>
    <t>P3</t>
  </si>
  <si>
    <t>P4</t>
  </si>
  <si>
    <t>CD1</t>
  </si>
  <si>
    <t>CD2</t>
  </si>
  <si>
    <t>CD3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</si>
  <si>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</si>
  <si>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</si>
  <si>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</si>
  <si>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</si>
  <si>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</si>
  <si>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</si>
  <si>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</si>
  <si>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</si>
  <si>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</si>
  <si>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Custo fixo 1</t>
  </si>
  <si>
    <t>Custos de transferência ($/unidade)</t>
  </si>
  <si>
    <t>Capacidades e correspondentes custos fixos ($/ano)</t>
  </si>
  <si>
    <t>Demanda (unidades/ano)</t>
  </si>
  <si>
    <t>Custos de distribuição ($/unidade)</t>
  </si>
  <si>
    <t>Custo variável de transbordo (R$/unidade)</t>
  </si>
  <si>
    <t>DADOS DE ENTRADA</t>
  </si>
  <si>
    <t>VARIÁVEIS DE DECISÃO</t>
  </si>
  <si>
    <t>CUSTOS PARCIAIS E TOTAL</t>
  </si>
  <si>
    <t>$Transferência</t>
  </si>
  <si>
    <t>$transbordo variável</t>
  </si>
  <si>
    <t>$transbordo fixo</t>
  </si>
  <si>
    <t>$ distribuição P1</t>
  </si>
  <si>
    <t>$ distribuição P2</t>
  </si>
  <si>
    <t>$ distribuição P3</t>
  </si>
  <si>
    <t>$ distribuição P4</t>
  </si>
  <si>
    <t>Variável</t>
  </si>
  <si>
    <t>transferência</t>
  </si>
  <si>
    <t>transbordo</t>
  </si>
  <si>
    <t>distribuição</t>
  </si>
  <si>
    <t>Capacidade (unidades/ano)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</si>
</sst>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"/>
    <numFmt numFmtId="171" formatCode="0.0000"/>
    <numFmt numFmtId="172" formatCode="_(* #,##0_);_(* \(#,##0\);_(* &quot;-&quot;??_);_(@_)"/>
    <numFmt numFmtId="173" formatCode="#,##0.0"/>
    <numFmt numFmtId="174" formatCode="_(* #,##0.000_);_(* \(#,##0.000\);_(* &quot;-&quot;??_);_(@_)"/>
    <numFmt numFmtId="175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43" fontId="0" fillId="0" borderId="0" xfId="18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3" fontId="0" fillId="0" borderId="0" xfId="18" applyFont="1" applyFill="1" applyBorder="1" applyAlignment="1">
      <alignment/>
    </xf>
    <xf numFmtId="1" fontId="0" fillId="0" borderId="1" xfId="18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7" fontId="0" fillId="0" borderId="1" xfId="18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1" xfId="18" applyNumberFormat="1" applyBorder="1" applyAlignment="1">
      <alignment horizontal="center"/>
    </xf>
    <xf numFmtId="1" fontId="1" fillId="0" borderId="1" xfId="0" applyNumberFormat="1" applyFont="1" applyBorder="1" applyAlignment="1">
      <alignment/>
    </xf>
    <xf numFmtId="3" fontId="1" fillId="2" borderId="1" xfId="18" applyNumberFormat="1" applyFont="1" applyFill="1" applyBorder="1" applyAlignment="1">
      <alignment horizontal="center"/>
    </xf>
    <xf numFmtId="3" fontId="0" fillId="0" borderId="8" xfId="18" applyNumberFormat="1" applyBorder="1" applyAlignment="1">
      <alignment horizontal="center"/>
    </xf>
    <xf numFmtId="3" fontId="0" fillId="0" borderId="2" xfId="18" applyNumberFormat="1" applyBorder="1" applyAlignment="1">
      <alignment horizontal="center"/>
    </xf>
    <xf numFmtId="3" fontId="0" fillId="0" borderId="9" xfId="18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="75" zoomScaleNormal="75" workbookViewId="0" topLeftCell="A1">
      <selection activeCell="C1" sqref="C1"/>
    </sheetView>
  </sheetViews>
  <sheetFormatPr defaultColWidth="9.140625" defaultRowHeight="12.75"/>
  <cols>
    <col min="1" max="1" width="21.140625" style="0" customWidth="1"/>
    <col min="2" max="4" width="11.421875" style="0" bestFit="1" customWidth="1"/>
    <col min="5" max="5" width="16.140625" style="0" customWidth="1"/>
    <col min="6" max="6" width="10.57421875" style="0" bestFit="1" customWidth="1"/>
    <col min="7" max="7" width="2.00390625" style="0" customWidth="1"/>
    <col min="8" max="8" width="17.7109375" style="0" bestFit="1" customWidth="1"/>
    <col min="9" max="17" width="9.8515625" style="0" bestFit="1" customWidth="1"/>
    <col min="18" max="18" width="6.7109375" style="0" bestFit="1" customWidth="1"/>
    <col min="20" max="20" width="9.28125" style="0" bestFit="1" customWidth="1"/>
  </cols>
  <sheetData>
    <row r="1" spans="1:8" ht="15" customHeight="1">
      <c r="A1" s="24" t="s">
        <v>43</v>
      </c>
      <c r="H1" s="24"/>
    </row>
    <row r="2" ht="15" customHeight="1"/>
    <row r="3" spans="1:8" ht="15" customHeight="1">
      <c r="A3" s="39" t="s">
        <v>38</v>
      </c>
      <c r="H3" s="39" t="s">
        <v>41</v>
      </c>
    </row>
    <row r="4" spans="1:17" s="26" customFormat="1" ht="15" customHeight="1">
      <c r="A4" s="53" t="s">
        <v>0</v>
      </c>
      <c r="B4" s="45" t="s">
        <v>1</v>
      </c>
      <c r="C4" s="45"/>
      <c r="D4" s="45"/>
      <c r="E4" s="73" t="s">
        <v>57</v>
      </c>
      <c r="I4" s="45" t="s">
        <v>3</v>
      </c>
      <c r="J4" s="45"/>
      <c r="K4" s="45"/>
      <c r="L4" s="45"/>
      <c r="M4" s="45"/>
      <c r="N4" s="45"/>
      <c r="O4" s="45"/>
      <c r="P4" s="45"/>
      <c r="Q4" s="45"/>
    </row>
    <row r="5" spans="1:17" s="26" customFormat="1" ht="15" customHeight="1">
      <c r="A5" s="54"/>
      <c r="B5" s="27" t="s">
        <v>25</v>
      </c>
      <c r="C5" s="27" t="s">
        <v>26</v>
      </c>
      <c r="D5" s="27" t="s">
        <v>27</v>
      </c>
      <c r="E5" s="73"/>
      <c r="F5" s="28"/>
      <c r="H5" s="2" t="s">
        <v>2</v>
      </c>
      <c r="I5" s="27" t="s">
        <v>28</v>
      </c>
      <c r="J5" s="27" t="s">
        <v>29</v>
      </c>
      <c r="K5" s="27" t="s">
        <v>30</v>
      </c>
      <c r="L5" s="27" t="s">
        <v>31</v>
      </c>
      <c r="M5" s="27" t="s">
        <v>32</v>
      </c>
      <c r="N5" s="27" t="s">
        <v>33</v>
      </c>
      <c r="O5" s="27" t="s">
        <v>34</v>
      </c>
      <c r="P5" s="27" t="s">
        <v>35</v>
      </c>
      <c r="Q5" s="27" t="s">
        <v>36</v>
      </c>
    </row>
    <row r="6" spans="1:17" s="26" customFormat="1" ht="15" customHeight="1">
      <c r="A6" s="27" t="s">
        <v>21</v>
      </c>
      <c r="B6" s="50">
        <v>2</v>
      </c>
      <c r="C6" s="50">
        <v>16</v>
      </c>
      <c r="D6" s="50">
        <v>8</v>
      </c>
      <c r="E6" s="27">
        <v>1650</v>
      </c>
      <c r="F6" s="30"/>
      <c r="H6" s="27" t="s">
        <v>25</v>
      </c>
      <c r="I6" s="63">
        <v>13</v>
      </c>
      <c r="J6" s="63">
        <v>13</v>
      </c>
      <c r="K6" s="63">
        <v>115</v>
      </c>
      <c r="L6" s="63">
        <v>115</v>
      </c>
      <c r="M6" s="63">
        <v>38</v>
      </c>
      <c r="N6" s="63">
        <v>110</v>
      </c>
      <c r="O6" s="63">
        <v>270</v>
      </c>
      <c r="P6" s="63">
        <v>520</v>
      </c>
      <c r="Q6" s="63">
        <v>150</v>
      </c>
    </row>
    <row r="7" spans="1:17" s="26" customFormat="1" ht="15" customHeight="1">
      <c r="A7" s="27" t="s">
        <v>22</v>
      </c>
      <c r="B7" s="50">
        <v>3</v>
      </c>
      <c r="C7" s="50">
        <v>24</v>
      </c>
      <c r="D7" s="50">
        <v>12</v>
      </c>
      <c r="E7" s="27">
        <v>120</v>
      </c>
      <c r="F7" s="30"/>
      <c r="H7" s="27" t="s">
        <v>26</v>
      </c>
      <c r="I7" s="63">
        <v>270</v>
      </c>
      <c r="J7" s="63">
        <v>270</v>
      </c>
      <c r="K7" s="63">
        <v>300</v>
      </c>
      <c r="L7" s="63">
        <v>300</v>
      </c>
      <c r="M7" s="63">
        <v>240</v>
      </c>
      <c r="N7" s="63">
        <v>360</v>
      </c>
      <c r="O7" s="63">
        <v>13</v>
      </c>
      <c r="P7" s="63">
        <v>400</v>
      </c>
      <c r="Q7" s="63">
        <v>190</v>
      </c>
    </row>
    <row r="8" spans="1:17" s="26" customFormat="1" ht="15" customHeight="1">
      <c r="A8" s="27" t="s">
        <v>23</v>
      </c>
      <c r="B8" s="50">
        <v>14</v>
      </c>
      <c r="C8" s="50">
        <v>13</v>
      </c>
      <c r="D8" s="50">
        <v>14</v>
      </c>
      <c r="E8" s="27">
        <v>1350</v>
      </c>
      <c r="F8" s="30"/>
      <c r="H8" s="27" t="s">
        <v>27</v>
      </c>
      <c r="I8" s="63">
        <v>150</v>
      </c>
      <c r="J8" s="63">
        <v>150</v>
      </c>
      <c r="K8" s="63">
        <v>116</v>
      </c>
      <c r="L8" s="63">
        <v>116</v>
      </c>
      <c r="M8" s="63">
        <v>145</v>
      </c>
      <c r="N8" s="63">
        <v>265</v>
      </c>
      <c r="O8" s="63">
        <v>190</v>
      </c>
      <c r="P8" s="63">
        <v>362</v>
      </c>
      <c r="Q8" s="63">
        <v>13</v>
      </c>
    </row>
    <row r="9" spans="1:8" s="26" customFormat="1" ht="15" customHeight="1">
      <c r="A9" s="52" t="s">
        <v>24</v>
      </c>
      <c r="B9" s="51">
        <v>25</v>
      </c>
      <c r="C9" s="51">
        <v>22</v>
      </c>
      <c r="D9" s="51">
        <v>25</v>
      </c>
      <c r="E9" s="27">
        <v>1200</v>
      </c>
      <c r="F9" s="30"/>
      <c r="H9" s="37"/>
    </row>
    <row r="10" spans="1:8" s="26" customFormat="1" ht="15" customHeight="1">
      <c r="A10" s="55"/>
      <c r="B10" s="56"/>
      <c r="C10" s="56"/>
      <c r="D10" s="56"/>
      <c r="E10" s="28"/>
      <c r="F10" s="30"/>
      <c r="H10" s="37"/>
    </row>
    <row r="11" spans="1:8" s="26" customFormat="1" ht="15" customHeight="1">
      <c r="A11" s="57" t="s">
        <v>39</v>
      </c>
      <c r="B11" s="58"/>
      <c r="C11" s="58"/>
      <c r="D11" s="58"/>
      <c r="E11" s="33"/>
      <c r="F11" s="30"/>
      <c r="H11" s="39" t="s">
        <v>40</v>
      </c>
    </row>
    <row r="12" spans="1:17" s="26" customFormat="1" ht="15" customHeight="1">
      <c r="A12" s="38" t="s">
        <v>9</v>
      </c>
      <c r="B12" s="59">
        <v>1440</v>
      </c>
      <c r="C12" s="59">
        <v>1440</v>
      </c>
      <c r="D12" s="59">
        <v>1440</v>
      </c>
      <c r="G12" s="41"/>
      <c r="H12" s="40" t="s">
        <v>21</v>
      </c>
      <c r="I12" s="27">
        <v>250</v>
      </c>
      <c r="J12" s="27">
        <v>250</v>
      </c>
      <c r="K12" s="27">
        <v>200</v>
      </c>
      <c r="L12" s="27">
        <v>200</v>
      </c>
      <c r="M12" s="27">
        <v>150</v>
      </c>
      <c r="N12" s="27">
        <v>150</v>
      </c>
      <c r="O12" s="27">
        <v>200</v>
      </c>
      <c r="P12" s="27">
        <v>125</v>
      </c>
      <c r="Q12" s="27">
        <v>125</v>
      </c>
    </row>
    <row r="13" spans="1:17" s="26" customFormat="1" ht="15" customHeight="1">
      <c r="A13" s="29" t="s">
        <v>37</v>
      </c>
      <c r="B13" s="60">
        <v>5360</v>
      </c>
      <c r="C13" s="60">
        <v>5360</v>
      </c>
      <c r="D13" s="60">
        <v>5360</v>
      </c>
      <c r="G13" s="41"/>
      <c r="H13" s="40" t="s">
        <v>22</v>
      </c>
      <c r="I13" s="27">
        <v>19</v>
      </c>
      <c r="J13" s="27">
        <v>19</v>
      </c>
      <c r="K13" s="27">
        <v>14</v>
      </c>
      <c r="L13" s="27">
        <v>14</v>
      </c>
      <c r="M13" s="27">
        <v>11</v>
      </c>
      <c r="N13" s="27">
        <v>11</v>
      </c>
      <c r="O13" s="27">
        <v>14</v>
      </c>
      <c r="P13" s="27">
        <v>9</v>
      </c>
      <c r="Q13" s="27">
        <v>9</v>
      </c>
    </row>
    <row r="14" spans="1:17" s="26" customFormat="1" ht="15" customHeight="1">
      <c r="A14" s="31" t="s">
        <v>10</v>
      </c>
      <c r="B14" s="60">
        <v>2880</v>
      </c>
      <c r="C14" s="60">
        <v>2880</v>
      </c>
      <c r="D14" s="60">
        <v>2880</v>
      </c>
      <c r="G14" s="41"/>
      <c r="H14" s="40" t="s">
        <v>23</v>
      </c>
      <c r="I14" s="27">
        <v>205</v>
      </c>
      <c r="J14" s="27">
        <v>205</v>
      </c>
      <c r="K14" s="27">
        <v>164</v>
      </c>
      <c r="L14" s="27">
        <v>164</v>
      </c>
      <c r="M14" s="27">
        <v>122</v>
      </c>
      <c r="N14" s="27">
        <v>122</v>
      </c>
      <c r="O14" s="27">
        <v>164</v>
      </c>
      <c r="P14" s="27">
        <v>102</v>
      </c>
      <c r="Q14" s="27">
        <v>102</v>
      </c>
    </row>
    <row r="15" spans="1:17" s="26" customFormat="1" ht="15" customHeight="1">
      <c r="A15" s="31" t="s">
        <v>11</v>
      </c>
      <c r="B15" s="60">
        <v>9648</v>
      </c>
      <c r="C15" s="60">
        <v>9648</v>
      </c>
      <c r="D15" s="60">
        <v>9648</v>
      </c>
      <c r="G15" s="41"/>
      <c r="H15" s="40" t="s">
        <v>24</v>
      </c>
      <c r="I15" s="27">
        <v>182</v>
      </c>
      <c r="J15" s="27">
        <v>182</v>
      </c>
      <c r="K15" s="27">
        <v>145</v>
      </c>
      <c r="L15" s="27">
        <v>145</v>
      </c>
      <c r="M15" s="27">
        <v>110</v>
      </c>
      <c r="N15" s="27">
        <v>109</v>
      </c>
      <c r="O15" s="27">
        <v>145</v>
      </c>
      <c r="P15" s="27">
        <v>91</v>
      </c>
      <c r="Q15" s="27">
        <v>91</v>
      </c>
    </row>
    <row r="16" spans="1:17" s="26" customFormat="1" ht="15" customHeight="1">
      <c r="A16" s="31" t="s">
        <v>18</v>
      </c>
      <c r="B16" s="60">
        <v>4320</v>
      </c>
      <c r="C16" s="60">
        <v>4320</v>
      </c>
      <c r="D16" s="60">
        <v>4320</v>
      </c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s="26" customFormat="1" ht="15" customHeight="1">
      <c r="A17" s="31" t="s">
        <v>19</v>
      </c>
      <c r="B17" s="60">
        <v>13500</v>
      </c>
      <c r="C17" s="60">
        <v>13500</v>
      </c>
      <c r="D17" s="60">
        <v>13500</v>
      </c>
      <c r="E17" s="34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s="26" customFormat="1" ht="15" customHeight="1">
      <c r="A18" s="64"/>
      <c r="B18" s="65"/>
      <c r="C18" s="65"/>
      <c r="D18" s="65"/>
      <c r="E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1" s="26" customFormat="1" ht="43.5" customHeight="1">
      <c r="A19" s="49" t="s">
        <v>42</v>
      </c>
      <c r="B19" s="61">
        <v>18</v>
      </c>
      <c r="C19" s="62">
        <v>18</v>
      </c>
      <c r="D19" s="62">
        <v>18</v>
      </c>
      <c r="K19" s="35"/>
    </row>
    <row r="20" ht="15" customHeight="1"/>
    <row r="21" s="25" customFormat="1" ht="15" customHeight="1">
      <c r="A21" s="24" t="s">
        <v>44</v>
      </c>
    </row>
    <row r="22" ht="15" customHeight="1"/>
    <row r="23" spans="1:17" ht="15" customHeight="1">
      <c r="A23" s="45" t="s">
        <v>0</v>
      </c>
      <c r="B23" s="45" t="s">
        <v>1</v>
      </c>
      <c r="C23" s="45"/>
      <c r="D23" s="45"/>
      <c r="H23" s="39" t="s">
        <v>21</v>
      </c>
      <c r="I23" s="45" t="s">
        <v>3</v>
      </c>
      <c r="J23" s="45"/>
      <c r="K23" s="45"/>
      <c r="L23" s="45"/>
      <c r="M23" s="45"/>
      <c r="N23" s="45"/>
      <c r="O23" s="45"/>
      <c r="P23" s="45"/>
      <c r="Q23" s="45"/>
    </row>
    <row r="24" spans="1:18" ht="15" customHeight="1">
      <c r="A24" s="45"/>
      <c r="B24" s="27" t="s">
        <v>25</v>
      </c>
      <c r="C24" s="27" t="s">
        <v>26</v>
      </c>
      <c r="D24" s="27" t="s">
        <v>27</v>
      </c>
      <c r="E24" s="7"/>
      <c r="F24" s="7"/>
      <c r="H24" s="2" t="s">
        <v>2</v>
      </c>
      <c r="I24" s="27" t="s">
        <v>28</v>
      </c>
      <c r="J24" s="27" t="s">
        <v>29</v>
      </c>
      <c r="K24" s="27" t="s">
        <v>30</v>
      </c>
      <c r="L24" s="27" t="s">
        <v>31</v>
      </c>
      <c r="M24" s="27" t="s">
        <v>32</v>
      </c>
      <c r="N24" s="27" t="s">
        <v>33</v>
      </c>
      <c r="O24" s="27" t="s">
        <v>34</v>
      </c>
      <c r="P24" s="27" t="s">
        <v>35</v>
      </c>
      <c r="Q24" s="27" t="s">
        <v>36</v>
      </c>
      <c r="R24" s="4" t="s">
        <v>4</v>
      </c>
    </row>
    <row r="25" spans="1:18" ht="15" customHeight="1">
      <c r="A25" s="27" t="s">
        <v>21</v>
      </c>
      <c r="B25" s="8">
        <v>1200</v>
      </c>
      <c r="C25" s="8">
        <v>200</v>
      </c>
      <c r="D25" s="8">
        <v>250</v>
      </c>
      <c r="E25" s="7"/>
      <c r="F25" s="7"/>
      <c r="H25" s="27" t="s">
        <v>25</v>
      </c>
      <c r="I25" s="8">
        <v>250</v>
      </c>
      <c r="J25" s="8">
        <v>250</v>
      </c>
      <c r="K25" s="8">
        <v>200</v>
      </c>
      <c r="L25" s="8">
        <v>200</v>
      </c>
      <c r="M25" s="8">
        <v>150</v>
      </c>
      <c r="N25" s="8">
        <v>150</v>
      </c>
      <c r="O25" s="8">
        <v>0</v>
      </c>
      <c r="P25" s="8">
        <v>0</v>
      </c>
      <c r="Q25" s="8">
        <v>0</v>
      </c>
      <c r="R25" s="4">
        <f>SUM(I25:Q25)</f>
        <v>1200</v>
      </c>
    </row>
    <row r="26" spans="1:18" ht="15" customHeight="1">
      <c r="A26" s="27" t="s">
        <v>22</v>
      </c>
      <c r="B26" s="8">
        <v>88</v>
      </c>
      <c r="C26" s="8">
        <v>14</v>
      </c>
      <c r="D26" s="8">
        <v>18</v>
      </c>
      <c r="E26" s="7"/>
      <c r="F26" s="7"/>
      <c r="H26" s="27" t="s">
        <v>26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200</v>
      </c>
      <c r="P26" s="8">
        <v>0</v>
      </c>
      <c r="Q26" s="8">
        <v>0</v>
      </c>
      <c r="R26" s="4">
        <f>SUM(I26:Q26)</f>
        <v>200</v>
      </c>
    </row>
    <row r="27" spans="1:18" ht="15" customHeight="1">
      <c r="A27" s="27" t="s">
        <v>23</v>
      </c>
      <c r="B27" s="8">
        <v>982</v>
      </c>
      <c r="C27" s="8">
        <v>164</v>
      </c>
      <c r="D27" s="8">
        <v>204</v>
      </c>
      <c r="E27" s="7"/>
      <c r="F27" s="7"/>
      <c r="H27" s="27" t="s">
        <v>27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125</v>
      </c>
      <c r="Q27" s="8">
        <v>125</v>
      </c>
      <c r="R27" s="4">
        <f>SUM(I27:Q27)</f>
        <v>250</v>
      </c>
    </row>
    <row r="28" spans="1:18" ht="15" customHeight="1">
      <c r="A28" s="52" t="s">
        <v>24</v>
      </c>
      <c r="B28" s="8">
        <v>610</v>
      </c>
      <c r="C28" s="8">
        <v>145</v>
      </c>
      <c r="D28" s="8">
        <v>445</v>
      </c>
      <c r="E28" s="7"/>
      <c r="F28" s="7"/>
      <c r="H28" s="4" t="s">
        <v>5</v>
      </c>
      <c r="I28" s="4">
        <f>SUM(I25:I27)</f>
        <v>250</v>
      </c>
      <c r="J28" s="4">
        <f aca="true" t="shared" si="0" ref="J28:Q28">SUM(J25:J27)</f>
        <v>250</v>
      </c>
      <c r="K28" s="4">
        <f t="shared" si="0"/>
        <v>200</v>
      </c>
      <c r="L28" s="4">
        <f t="shared" si="0"/>
        <v>200</v>
      </c>
      <c r="M28" s="4">
        <f t="shared" si="0"/>
        <v>150</v>
      </c>
      <c r="N28" s="4">
        <f t="shared" si="0"/>
        <v>150</v>
      </c>
      <c r="O28" s="4">
        <f t="shared" si="0"/>
        <v>200</v>
      </c>
      <c r="P28" s="4">
        <f t="shared" si="0"/>
        <v>125</v>
      </c>
      <c r="Q28" s="4">
        <f t="shared" si="0"/>
        <v>125</v>
      </c>
      <c r="R28" s="6"/>
    </row>
    <row r="29" spans="1:6" ht="15" customHeight="1">
      <c r="A29" s="4" t="s">
        <v>4</v>
      </c>
      <c r="B29" s="22">
        <f>SUM(B25:B28)</f>
        <v>2880</v>
      </c>
      <c r="C29" s="22">
        <f>SUM(C25:C28)</f>
        <v>523</v>
      </c>
      <c r="D29" s="22">
        <f>SUM(D25:D28)</f>
        <v>917</v>
      </c>
      <c r="E29" s="5"/>
      <c r="F29" s="7"/>
    </row>
    <row r="30" spans="1:17" ht="15" customHeight="1">
      <c r="A30" s="4" t="s">
        <v>12</v>
      </c>
      <c r="B30" s="8">
        <v>0</v>
      </c>
      <c r="C30" s="8">
        <v>0</v>
      </c>
      <c r="D30" s="8">
        <v>0</v>
      </c>
      <c r="E30" s="5"/>
      <c r="F30" s="5"/>
      <c r="H30" s="39" t="s">
        <v>22</v>
      </c>
      <c r="I30" s="45" t="s">
        <v>3</v>
      </c>
      <c r="J30" s="45"/>
      <c r="K30" s="45"/>
      <c r="L30" s="45"/>
      <c r="M30" s="45"/>
      <c r="N30" s="45"/>
      <c r="O30" s="45"/>
      <c r="P30" s="45"/>
      <c r="Q30" s="45"/>
    </row>
    <row r="31" spans="1:18" ht="15" customHeight="1">
      <c r="A31" s="4" t="s">
        <v>13</v>
      </c>
      <c r="B31" s="8">
        <v>0</v>
      </c>
      <c r="C31" s="8">
        <v>1</v>
      </c>
      <c r="D31" s="8">
        <v>1</v>
      </c>
      <c r="E31" s="5"/>
      <c r="F31" s="5"/>
      <c r="H31" s="2" t="s">
        <v>2</v>
      </c>
      <c r="I31" s="27" t="s">
        <v>28</v>
      </c>
      <c r="J31" s="27" t="s">
        <v>29</v>
      </c>
      <c r="K31" s="27" t="s">
        <v>30</v>
      </c>
      <c r="L31" s="27" t="s">
        <v>31</v>
      </c>
      <c r="M31" s="27" t="s">
        <v>32</v>
      </c>
      <c r="N31" s="27" t="s">
        <v>33</v>
      </c>
      <c r="O31" s="27" t="s">
        <v>34</v>
      </c>
      <c r="P31" s="27" t="s">
        <v>35</v>
      </c>
      <c r="Q31" s="27" t="s">
        <v>36</v>
      </c>
      <c r="R31" s="4" t="s">
        <v>4</v>
      </c>
    </row>
    <row r="32" spans="1:18" ht="15" customHeight="1">
      <c r="A32" s="4" t="s">
        <v>14</v>
      </c>
      <c r="B32" s="8">
        <v>1</v>
      </c>
      <c r="C32" s="8">
        <v>0</v>
      </c>
      <c r="D32" s="36">
        <v>0</v>
      </c>
      <c r="E32" s="16"/>
      <c r="F32" s="19"/>
      <c r="H32" s="27" t="s">
        <v>25</v>
      </c>
      <c r="I32" s="8">
        <v>19</v>
      </c>
      <c r="J32" s="8">
        <v>19</v>
      </c>
      <c r="K32" s="8">
        <v>14</v>
      </c>
      <c r="L32" s="8">
        <v>14</v>
      </c>
      <c r="M32" s="8">
        <v>11</v>
      </c>
      <c r="N32" s="8">
        <v>11</v>
      </c>
      <c r="O32" s="8">
        <v>0</v>
      </c>
      <c r="P32" s="8">
        <v>0</v>
      </c>
      <c r="Q32" s="8">
        <v>0</v>
      </c>
      <c r="R32" s="4">
        <f>SUM(I32:Q32)</f>
        <v>88</v>
      </c>
    </row>
    <row r="33" spans="1:18" ht="15" customHeight="1">
      <c r="A33" s="4" t="s">
        <v>20</v>
      </c>
      <c r="B33" s="8">
        <v>0</v>
      </c>
      <c r="C33" s="8">
        <v>0</v>
      </c>
      <c r="D33" s="8">
        <v>0</v>
      </c>
      <c r="E33" s="16"/>
      <c r="F33" s="19"/>
      <c r="H33" s="27" t="s">
        <v>26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14</v>
      </c>
      <c r="P33" s="8">
        <v>0</v>
      </c>
      <c r="Q33" s="8">
        <v>0</v>
      </c>
      <c r="R33" s="4">
        <f>SUM(I33:Q33)</f>
        <v>14</v>
      </c>
    </row>
    <row r="34" spans="1:18" ht="15" customHeight="1">
      <c r="A34" s="8" t="s">
        <v>15</v>
      </c>
      <c r="B34" s="4">
        <f>SUM(B30:B33)</f>
        <v>1</v>
      </c>
      <c r="C34" s="4">
        <f>SUM(C30:C33)</f>
        <v>1</v>
      </c>
      <c r="D34" s="4">
        <f>SUM(D30:D33)</f>
        <v>1</v>
      </c>
      <c r="E34" s="5"/>
      <c r="F34" s="5"/>
      <c r="H34" s="27" t="s">
        <v>27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9</v>
      </c>
      <c r="Q34" s="8">
        <v>9</v>
      </c>
      <c r="R34" s="4">
        <f>SUM(I34:Q34)</f>
        <v>18</v>
      </c>
    </row>
    <row r="35" spans="1:18" ht="15" customHeight="1">
      <c r="A35" s="8" t="s">
        <v>16</v>
      </c>
      <c r="B35" s="23">
        <f>B30*0+B31*B12+B32*B14+B33*B16</f>
        <v>2880</v>
      </c>
      <c r="C35" s="23">
        <f>C30*0+C31*C12+C32*C14+C33*C16</f>
        <v>1440</v>
      </c>
      <c r="D35" s="23">
        <f>D30*0+D31*D12+D32*D14+D33*D16</f>
        <v>1440</v>
      </c>
      <c r="F35" s="5"/>
      <c r="H35" s="4" t="s">
        <v>5</v>
      </c>
      <c r="I35" s="4">
        <f aca="true" t="shared" si="1" ref="I35:Q35">SUM(I32:I34)</f>
        <v>19</v>
      </c>
      <c r="J35" s="4">
        <f t="shared" si="1"/>
        <v>19</v>
      </c>
      <c r="K35" s="4">
        <f t="shared" si="1"/>
        <v>14</v>
      </c>
      <c r="L35" s="4">
        <f t="shared" si="1"/>
        <v>14</v>
      </c>
      <c r="M35" s="4">
        <f t="shared" si="1"/>
        <v>11</v>
      </c>
      <c r="N35" s="4">
        <f t="shared" si="1"/>
        <v>11</v>
      </c>
      <c r="O35" s="4">
        <f t="shared" si="1"/>
        <v>14</v>
      </c>
      <c r="P35" s="4">
        <f t="shared" si="1"/>
        <v>9</v>
      </c>
      <c r="Q35" s="4">
        <f t="shared" si="1"/>
        <v>9</v>
      </c>
      <c r="R35" s="6"/>
    </row>
    <row r="36" spans="1:18" ht="15" customHeight="1">
      <c r="A36" s="3"/>
      <c r="B36" s="16"/>
      <c r="C36" s="17"/>
      <c r="D36" s="7"/>
      <c r="E36" s="5"/>
      <c r="F36" s="5"/>
      <c r="H36" s="3"/>
      <c r="I36" s="7"/>
      <c r="J36" s="7"/>
      <c r="K36" s="7"/>
      <c r="L36" s="7"/>
      <c r="M36" s="7"/>
      <c r="N36" s="7"/>
      <c r="O36" s="7"/>
      <c r="P36" s="7"/>
      <c r="Q36" s="7"/>
      <c r="R36" s="3"/>
    </row>
    <row r="37" spans="1:17" ht="15" customHeight="1">
      <c r="A37" s="3"/>
      <c r="B37" s="7"/>
      <c r="C37" s="7"/>
      <c r="D37" s="7"/>
      <c r="E37" s="5"/>
      <c r="F37" s="5"/>
      <c r="H37" s="39" t="s">
        <v>23</v>
      </c>
      <c r="I37" s="46" t="s">
        <v>3</v>
      </c>
      <c r="J37" s="47"/>
      <c r="K37" s="47"/>
      <c r="L37" s="47"/>
      <c r="M37" s="47"/>
      <c r="N37" s="47"/>
      <c r="O37" s="47"/>
      <c r="P37" s="47"/>
      <c r="Q37" s="48"/>
    </row>
    <row r="38" spans="1:18" ht="15" customHeight="1">
      <c r="A38" s="3"/>
      <c r="B38" s="7"/>
      <c r="C38" s="7"/>
      <c r="D38" s="7"/>
      <c r="E38" s="5"/>
      <c r="F38" s="5"/>
      <c r="H38" s="2" t="s">
        <v>2</v>
      </c>
      <c r="I38" s="27" t="s">
        <v>28</v>
      </c>
      <c r="J38" s="27" t="s">
        <v>29</v>
      </c>
      <c r="K38" s="27" t="s">
        <v>30</v>
      </c>
      <c r="L38" s="27" t="s">
        <v>31</v>
      </c>
      <c r="M38" s="27" t="s">
        <v>32</v>
      </c>
      <c r="N38" s="27" t="s">
        <v>33</v>
      </c>
      <c r="O38" s="27" t="s">
        <v>34</v>
      </c>
      <c r="P38" s="27" t="s">
        <v>35</v>
      </c>
      <c r="Q38" s="27" t="s">
        <v>36</v>
      </c>
      <c r="R38" s="4" t="s">
        <v>4</v>
      </c>
    </row>
    <row r="39" spans="1:18" ht="15" customHeight="1">
      <c r="A39" s="3"/>
      <c r="B39" s="7"/>
      <c r="C39" s="7"/>
      <c r="D39" s="7"/>
      <c r="E39" s="5"/>
      <c r="F39" s="5"/>
      <c r="H39" s="27" t="s">
        <v>25</v>
      </c>
      <c r="I39" s="8">
        <v>205</v>
      </c>
      <c r="J39" s="8">
        <v>205</v>
      </c>
      <c r="K39" s="8">
        <v>164</v>
      </c>
      <c r="L39" s="8">
        <v>164</v>
      </c>
      <c r="M39" s="8">
        <v>122</v>
      </c>
      <c r="N39" s="8">
        <v>122</v>
      </c>
      <c r="O39" s="8">
        <v>0</v>
      </c>
      <c r="P39" s="8">
        <v>0</v>
      </c>
      <c r="Q39" s="8">
        <v>0</v>
      </c>
      <c r="R39" s="4">
        <f>SUM(I39:Q39)</f>
        <v>982</v>
      </c>
    </row>
    <row r="40" spans="1:18" ht="15" customHeight="1">
      <c r="A40" s="18"/>
      <c r="B40" s="15"/>
      <c r="C40" s="17"/>
      <c r="D40" s="17"/>
      <c r="E40" s="19"/>
      <c r="F40" s="19"/>
      <c r="H40" s="27" t="s">
        <v>26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164</v>
      </c>
      <c r="P40" s="8">
        <v>0</v>
      </c>
      <c r="Q40" s="8">
        <v>0</v>
      </c>
      <c r="R40" s="4">
        <f>SUM(I40:Q40)</f>
        <v>164</v>
      </c>
    </row>
    <row r="41" spans="1:18" ht="15" customHeight="1">
      <c r="A41" s="20"/>
      <c r="B41" s="17"/>
      <c r="C41" s="17"/>
      <c r="D41" s="17"/>
      <c r="E41" s="19"/>
      <c r="F41" s="19"/>
      <c r="H41" s="27" t="s">
        <v>27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102</v>
      </c>
      <c r="Q41" s="8">
        <v>102</v>
      </c>
      <c r="R41" s="4">
        <f>SUM(I41:Q41)</f>
        <v>204</v>
      </c>
    </row>
    <row r="42" spans="1:18" ht="15" customHeight="1">
      <c r="A42" s="3"/>
      <c r="B42" s="7"/>
      <c r="C42" s="7"/>
      <c r="D42" s="7"/>
      <c r="E42" s="5"/>
      <c r="F42" s="5"/>
      <c r="H42" s="4" t="s">
        <v>5</v>
      </c>
      <c r="I42" s="4">
        <f aca="true" t="shared" si="2" ref="I42:Q42">SUM(I39:I41)</f>
        <v>205</v>
      </c>
      <c r="J42" s="4">
        <f t="shared" si="2"/>
        <v>205</v>
      </c>
      <c r="K42" s="4">
        <f t="shared" si="2"/>
        <v>164</v>
      </c>
      <c r="L42" s="4">
        <f t="shared" si="2"/>
        <v>164</v>
      </c>
      <c r="M42" s="4">
        <f t="shared" si="2"/>
        <v>122</v>
      </c>
      <c r="N42" s="4">
        <f t="shared" si="2"/>
        <v>122</v>
      </c>
      <c r="O42" s="4">
        <f t="shared" si="2"/>
        <v>164</v>
      </c>
      <c r="P42" s="4">
        <f t="shared" si="2"/>
        <v>102</v>
      </c>
      <c r="Q42" s="4">
        <f t="shared" si="2"/>
        <v>102</v>
      </c>
      <c r="R42" s="6"/>
    </row>
    <row r="43" spans="1:18" ht="15" customHeight="1">
      <c r="A43" s="3"/>
      <c r="B43" s="7"/>
      <c r="C43" s="7"/>
      <c r="D43" s="7"/>
      <c r="E43" s="5"/>
      <c r="F43" s="5"/>
      <c r="H43" s="3"/>
      <c r="I43" s="7"/>
      <c r="J43" s="7"/>
      <c r="K43" s="7"/>
      <c r="L43" s="7"/>
      <c r="M43" s="7"/>
      <c r="N43" s="7"/>
      <c r="O43" s="7"/>
      <c r="P43" s="7"/>
      <c r="Q43" s="7"/>
      <c r="R43" s="3"/>
    </row>
    <row r="44" spans="1:17" ht="15" customHeight="1">
      <c r="A44" s="3"/>
      <c r="B44" s="7"/>
      <c r="C44" s="7"/>
      <c r="D44" s="7"/>
      <c r="E44" s="5"/>
      <c r="F44" s="5"/>
      <c r="H44" s="39" t="s">
        <v>24</v>
      </c>
      <c r="I44" s="46" t="s">
        <v>3</v>
      </c>
      <c r="J44" s="47"/>
      <c r="K44" s="47"/>
      <c r="L44" s="47"/>
      <c r="M44" s="47"/>
      <c r="N44" s="47"/>
      <c r="O44" s="47"/>
      <c r="P44" s="47"/>
      <c r="Q44" s="48"/>
    </row>
    <row r="45" spans="1:18" ht="15" customHeight="1">
      <c r="A45" s="3"/>
      <c r="B45" s="7"/>
      <c r="C45" s="7"/>
      <c r="D45" s="7"/>
      <c r="E45" s="5"/>
      <c r="F45" s="66" t="s">
        <v>17</v>
      </c>
      <c r="H45" s="2" t="s">
        <v>2</v>
      </c>
      <c r="I45" s="27" t="s">
        <v>28</v>
      </c>
      <c r="J45" s="27" t="s">
        <v>29</v>
      </c>
      <c r="K45" s="27" t="s">
        <v>30</v>
      </c>
      <c r="L45" s="27" t="s">
        <v>31</v>
      </c>
      <c r="M45" s="27" t="s">
        <v>32</v>
      </c>
      <c r="N45" s="27" t="s">
        <v>33</v>
      </c>
      <c r="O45" s="27" t="s">
        <v>34</v>
      </c>
      <c r="P45" s="27" t="s">
        <v>35</v>
      </c>
      <c r="Q45" s="27" t="s">
        <v>36</v>
      </c>
      <c r="R45" s="4" t="s">
        <v>4</v>
      </c>
    </row>
    <row r="46" spans="1:18" ht="15" customHeight="1">
      <c r="A46" s="3"/>
      <c r="B46" s="7"/>
      <c r="C46" s="7"/>
      <c r="D46" s="7"/>
      <c r="E46" s="2" t="s">
        <v>25</v>
      </c>
      <c r="F46" s="1">
        <f>R46+R39+R32+R25</f>
        <v>2880</v>
      </c>
      <c r="H46" s="27" t="s">
        <v>25</v>
      </c>
      <c r="I46" s="8">
        <v>182</v>
      </c>
      <c r="J46" s="8">
        <v>182</v>
      </c>
      <c r="K46" s="8">
        <v>27</v>
      </c>
      <c r="L46" s="8">
        <v>0</v>
      </c>
      <c r="M46" s="8">
        <v>110</v>
      </c>
      <c r="N46" s="8">
        <v>109</v>
      </c>
      <c r="O46" s="8">
        <v>0</v>
      </c>
      <c r="P46" s="8">
        <v>0</v>
      </c>
      <c r="Q46" s="8">
        <v>0</v>
      </c>
      <c r="R46" s="4">
        <f>SUM(I46:Q46)</f>
        <v>610</v>
      </c>
    </row>
    <row r="47" spans="1:18" ht="15" customHeight="1">
      <c r="A47" s="3"/>
      <c r="B47" s="7"/>
      <c r="C47" s="7"/>
      <c r="D47" s="7"/>
      <c r="E47" s="2" t="s">
        <v>26</v>
      </c>
      <c r="F47" s="1">
        <f>R47+R40+R33+R26</f>
        <v>523</v>
      </c>
      <c r="H47" s="27" t="s">
        <v>26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145</v>
      </c>
      <c r="P47" s="8">
        <v>0</v>
      </c>
      <c r="Q47" s="8">
        <v>0</v>
      </c>
      <c r="R47" s="4">
        <f>SUM(I47:Q47)</f>
        <v>145</v>
      </c>
    </row>
    <row r="48" spans="1:18" ht="15" customHeight="1">
      <c r="A48" s="3"/>
      <c r="B48" s="7"/>
      <c r="C48" s="7"/>
      <c r="D48" s="7"/>
      <c r="E48" s="2" t="s">
        <v>27</v>
      </c>
      <c r="F48" s="1">
        <f>R48+R41+R34+R27</f>
        <v>917</v>
      </c>
      <c r="H48" s="27" t="s">
        <v>27</v>
      </c>
      <c r="I48" s="8">
        <v>0</v>
      </c>
      <c r="J48" s="8">
        <v>0</v>
      </c>
      <c r="K48" s="8">
        <v>118</v>
      </c>
      <c r="L48" s="8">
        <v>145</v>
      </c>
      <c r="M48" s="8">
        <v>0</v>
      </c>
      <c r="N48" s="8">
        <v>0</v>
      </c>
      <c r="O48" s="8">
        <v>0</v>
      </c>
      <c r="P48" s="8">
        <v>91</v>
      </c>
      <c r="Q48" s="8">
        <v>91</v>
      </c>
      <c r="R48" s="4">
        <f>SUM(I48:Q48)</f>
        <v>445</v>
      </c>
    </row>
    <row r="49" spans="1:18" ht="15" customHeight="1">
      <c r="A49" s="3"/>
      <c r="B49" s="7"/>
      <c r="C49" s="7"/>
      <c r="D49" s="7"/>
      <c r="E49" s="5"/>
      <c r="F49" s="5"/>
      <c r="H49" s="4" t="s">
        <v>5</v>
      </c>
      <c r="I49" s="4">
        <f aca="true" t="shared" si="3" ref="I49:Q49">SUM(I46:I48)</f>
        <v>182</v>
      </c>
      <c r="J49" s="4">
        <f t="shared" si="3"/>
        <v>182</v>
      </c>
      <c r="K49" s="4">
        <f t="shared" si="3"/>
        <v>145</v>
      </c>
      <c r="L49" s="4">
        <f t="shared" si="3"/>
        <v>145</v>
      </c>
      <c r="M49" s="4">
        <f t="shared" si="3"/>
        <v>110</v>
      </c>
      <c r="N49" s="4">
        <f t="shared" si="3"/>
        <v>109</v>
      </c>
      <c r="O49" s="4">
        <f t="shared" si="3"/>
        <v>145</v>
      </c>
      <c r="P49" s="4">
        <f t="shared" si="3"/>
        <v>91</v>
      </c>
      <c r="Q49" s="4">
        <f t="shared" si="3"/>
        <v>91</v>
      </c>
      <c r="R49" s="6"/>
    </row>
    <row r="50" spans="1:18" ht="15" customHeight="1">
      <c r="A50" s="3"/>
      <c r="B50" s="7"/>
      <c r="C50" s="7"/>
      <c r="D50" s="7"/>
      <c r="E50" s="5"/>
      <c r="F50" s="5"/>
      <c r="H50" s="3"/>
      <c r="I50" s="7"/>
      <c r="J50" s="7"/>
      <c r="K50" s="7"/>
      <c r="L50" s="7"/>
      <c r="M50" s="7"/>
      <c r="N50" s="7"/>
      <c r="O50" s="7"/>
      <c r="P50" s="7"/>
      <c r="Q50" s="7"/>
      <c r="R50" s="3"/>
    </row>
    <row r="51" spans="1:6" ht="15" customHeight="1">
      <c r="A51" s="3"/>
      <c r="B51" s="7"/>
      <c r="C51" s="7"/>
      <c r="D51" s="7"/>
      <c r="E51" s="5"/>
      <c r="F51" s="5"/>
    </row>
    <row r="52" s="25" customFormat="1" ht="15" customHeight="1">
      <c r="A52" s="24" t="s">
        <v>45</v>
      </c>
    </row>
    <row r="53" ht="15" customHeight="1"/>
    <row r="54" spans="1:17" ht="15" customHeight="1">
      <c r="A54" s="2" t="s">
        <v>46</v>
      </c>
      <c r="B54" s="45" t="s">
        <v>1</v>
      </c>
      <c r="C54" s="45"/>
      <c r="D54" s="45"/>
      <c r="H54" s="9" t="s">
        <v>49</v>
      </c>
      <c r="I54" s="42" t="s">
        <v>3</v>
      </c>
      <c r="J54" s="43"/>
      <c r="K54" s="43"/>
      <c r="L54" s="43"/>
      <c r="M54" s="43"/>
      <c r="N54" s="43"/>
      <c r="O54" s="43"/>
      <c r="P54" s="43"/>
      <c r="Q54" s="44"/>
    </row>
    <row r="55" spans="1:17" ht="15" customHeight="1">
      <c r="A55" s="9" t="s">
        <v>0</v>
      </c>
      <c r="B55" s="27" t="s">
        <v>25</v>
      </c>
      <c r="C55" s="27" t="s">
        <v>26</v>
      </c>
      <c r="D55" s="27" t="s">
        <v>27</v>
      </c>
      <c r="E55" s="11"/>
      <c r="F55" s="12"/>
      <c r="G55" s="11"/>
      <c r="H55" s="9" t="s">
        <v>2</v>
      </c>
      <c r="I55" s="27" t="s">
        <v>28</v>
      </c>
      <c r="J55" s="27" t="s">
        <v>29</v>
      </c>
      <c r="K55" s="27" t="s">
        <v>30</v>
      </c>
      <c r="L55" s="27" t="s">
        <v>31</v>
      </c>
      <c r="M55" s="27" t="s">
        <v>32</v>
      </c>
      <c r="N55" s="27" t="s">
        <v>33</v>
      </c>
      <c r="O55" s="27" t="s">
        <v>34</v>
      </c>
      <c r="P55" s="27" t="s">
        <v>35</v>
      </c>
      <c r="Q55" s="27" t="s">
        <v>36</v>
      </c>
    </row>
    <row r="56" spans="1:17" ht="15" customHeight="1">
      <c r="A56" s="10" t="s">
        <v>21</v>
      </c>
      <c r="B56" s="67">
        <f>B25*B6</f>
        <v>2400</v>
      </c>
      <c r="C56" s="67">
        <f>C25*C6</f>
        <v>3200</v>
      </c>
      <c r="D56" s="67">
        <f>D25*D6</f>
        <v>2000</v>
      </c>
      <c r="E56" s="13"/>
      <c r="F56" s="14"/>
      <c r="G56" s="13"/>
      <c r="H56" s="27" t="s">
        <v>25</v>
      </c>
      <c r="I56" s="23">
        <f>I25*$I$6</f>
        <v>3250</v>
      </c>
      <c r="J56" s="23">
        <f>J25*$J$6</f>
        <v>3250</v>
      </c>
      <c r="K56" s="23">
        <f>K25*$K$6</f>
        <v>23000</v>
      </c>
      <c r="L56" s="23">
        <f>L25*$L$6</f>
        <v>23000</v>
      </c>
      <c r="M56" s="23">
        <f>M25*$M$6</f>
        <v>5700</v>
      </c>
      <c r="N56" s="23">
        <f>N25*$N$6</f>
        <v>16500</v>
      </c>
      <c r="O56" s="23">
        <f>O25*$O$6</f>
        <v>0</v>
      </c>
      <c r="P56" s="23">
        <f>P25*$P$6</f>
        <v>0</v>
      </c>
      <c r="Q56" s="23">
        <f>Q25*$Q$6</f>
        <v>0</v>
      </c>
    </row>
    <row r="57" spans="1:17" ht="15" customHeight="1">
      <c r="A57" s="10" t="s">
        <v>22</v>
      </c>
      <c r="B57" s="67">
        <f>B26*B7</f>
        <v>264</v>
      </c>
      <c r="C57" s="67">
        <f>C26*C7</f>
        <v>336</v>
      </c>
      <c r="D57" s="67">
        <f>D26*D7</f>
        <v>216</v>
      </c>
      <c r="E57" s="13"/>
      <c r="F57" s="14"/>
      <c r="G57" s="13"/>
      <c r="H57" s="27" t="s">
        <v>26</v>
      </c>
      <c r="I57" s="23">
        <f>I26*$I$7</f>
        <v>0</v>
      </c>
      <c r="J57" s="23">
        <f>J26*$J$7</f>
        <v>0</v>
      </c>
      <c r="K57" s="23">
        <f>K26*$K$7</f>
        <v>0</v>
      </c>
      <c r="L57" s="23">
        <f>L26*$L$7</f>
        <v>0</v>
      </c>
      <c r="M57" s="23">
        <f>M26*$M$7</f>
        <v>0</v>
      </c>
      <c r="N57" s="23">
        <f>N26*$N$7</f>
        <v>0</v>
      </c>
      <c r="O57" s="23">
        <f>O26*$O$7</f>
        <v>2600</v>
      </c>
      <c r="P57" s="23">
        <f>P26*$P$7</f>
        <v>0</v>
      </c>
      <c r="Q57" s="23">
        <f>Q26*$Q$7</f>
        <v>0</v>
      </c>
    </row>
    <row r="58" spans="1:17" ht="15" customHeight="1">
      <c r="A58" s="10" t="s">
        <v>23</v>
      </c>
      <c r="B58" s="67">
        <f>B27*B8</f>
        <v>13748</v>
      </c>
      <c r="C58" s="67">
        <f>C27*C8</f>
        <v>2132</v>
      </c>
      <c r="D58" s="67">
        <f>D27*D8</f>
        <v>2856</v>
      </c>
      <c r="E58" s="13"/>
      <c r="F58" s="14"/>
      <c r="G58" s="13"/>
      <c r="H58" s="27" t="s">
        <v>27</v>
      </c>
      <c r="I58" s="23">
        <f>I27*$I$8</f>
        <v>0</v>
      </c>
      <c r="J58" s="23">
        <f>J27*$J$8</f>
        <v>0</v>
      </c>
      <c r="K58" s="23">
        <f>K27*$K$8</f>
        <v>0</v>
      </c>
      <c r="L58" s="23">
        <f>L27*$L$8</f>
        <v>0</v>
      </c>
      <c r="M58" s="23">
        <f>M27*$M$8</f>
        <v>0</v>
      </c>
      <c r="N58" s="23">
        <f>N27*$N$8</f>
        <v>0</v>
      </c>
      <c r="O58" s="23">
        <f>O27*$O$8</f>
        <v>0</v>
      </c>
      <c r="P58" s="23">
        <f>P27*$P$8</f>
        <v>45250</v>
      </c>
      <c r="Q58" s="23">
        <f>Q27*$Q$8</f>
        <v>1625</v>
      </c>
    </row>
    <row r="59" spans="1:17" ht="15" customHeight="1">
      <c r="A59" s="10" t="s">
        <v>24</v>
      </c>
      <c r="B59" s="67">
        <f>B28*B9</f>
        <v>15250</v>
      </c>
      <c r="C59" s="67">
        <f>C28*C9</f>
        <v>3190</v>
      </c>
      <c r="D59" s="67">
        <f>D28*D9</f>
        <v>11125</v>
      </c>
      <c r="E59" s="13"/>
      <c r="F59" s="14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 customHeight="1">
      <c r="A60" s="13"/>
      <c r="B60" s="21"/>
      <c r="C60" s="21"/>
      <c r="D60" s="2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 customHeight="1">
      <c r="A61" s="68" t="s">
        <v>47</v>
      </c>
      <c r="B61" s="23">
        <f>B29*B19</f>
        <v>51840</v>
      </c>
      <c r="C61" s="23">
        <f>C29*C19</f>
        <v>9414</v>
      </c>
      <c r="D61" s="23">
        <f>D29*D19</f>
        <v>16506</v>
      </c>
      <c r="E61" s="13"/>
      <c r="F61" s="13"/>
      <c r="G61" s="13"/>
      <c r="H61" s="9" t="s">
        <v>50</v>
      </c>
      <c r="I61" s="42" t="s">
        <v>3</v>
      </c>
      <c r="J61" s="43"/>
      <c r="K61" s="43"/>
      <c r="L61" s="43"/>
      <c r="M61" s="43"/>
      <c r="N61" s="43"/>
      <c r="O61" s="43"/>
      <c r="P61" s="43"/>
      <c r="Q61" s="44"/>
    </row>
    <row r="62" spans="1:17" ht="15" customHeight="1">
      <c r="A62" s="68" t="s">
        <v>48</v>
      </c>
      <c r="B62" s="23">
        <f>B30*0+B31*B13+B15*B32+B33*B17</f>
        <v>9648</v>
      </c>
      <c r="C62" s="23">
        <f>C30*0+C31*C13+C15*C32+C33*C17</f>
        <v>5360</v>
      </c>
      <c r="D62" s="23">
        <f>D30*0+D31*D13+D15*D32+D33*D17</f>
        <v>5360</v>
      </c>
      <c r="E62" s="16"/>
      <c r="F62" s="17"/>
      <c r="G62" s="13"/>
      <c r="H62" s="9" t="s">
        <v>2</v>
      </c>
      <c r="I62" s="27" t="s">
        <v>28</v>
      </c>
      <c r="J62" s="27" t="s">
        <v>29</v>
      </c>
      <c r="K62" s="27" t="s">
        <v>30</v>
      </c>
      <c r="L62" s="27" t="s">
        <v>31</v>
      </c>
      <c r="M62" s="27" t="s">
        <v>32</v>
      </c>
      <c r="N62" s="27" t="s">
        <v>33</v>
      </c>
      <c r="O62" s="27" t="s">
        <v>34</v>
      </c>
      <c r="P62" s="27" t="s">
        <v>35</v>
      </c>
      <c r="Q62" s="27" t="s">
        <v>36</v>
      </c>
    </row>
    <row r="63" spans="1:17" ht="15" customHeight="1">
      <c r="A63" s="13"/>
      <c r="B63" s="13"/>
      <c r="C63" s="13"/>
      <c r="D63" s="13"/>
      <c r="E63" s="13"/>
      <c r="F63" s="13"/>
      <c r="G63" s="13"/>
      <c r="H63" s="27" t="s">
        <v>25</v>
      </c>
      <c r="I63" s="23">
        <f>I32*$I$6</f>
        <v>247</v>
      </c>
      <c r="J63" s="23">
        <f>J32*$J$6</f>
        <v>247</v>
      </c>
      <c r="K63" s="23">
        <f>K32*$K$6</f>
        <v>1610</v>
      </c>
      <c r="L63" s="23">
        <f>L32*$L$6</f>
        <v>1610</v>
      </c>
      <c r="M63" s="23">
        <f>M32*$M$6</f>
        <v>418</v>
      </c>
      <c r="N63" s="23">
        <f>N32*$N$6</f>
        <v>1210</v>
      </c>
      <c r="O63" s="23">
        <f>O32*$O$6</f>
        <v>0</v>
      </c>
      <c r="P63" s="23">
        <f>P32*$P$6</f>
        <v>0</v>
      </c>
      <c r="Q63" s="23">
        <f>Q32*$Q$6</f>
        <v>0</v>
      </c>
    </row>
    <row r="64" spans="1:17" ht="15" customHeight="1">
      <c r="A64" s="42" t="s">
        <v>6</v>
      </c>
      <c r="B64" s="44"/>
      <c r="C64" s="10" t="s">
        <v>54</v>
      </c>
      <c r="D64" s="10" t="s">
        <v>55</v>
      </c>
      <c r="E64" s="10" t="s">
        <v>56</v>
      </c>
      <c r="F64" s="9" t="s">
        <v>8</v>
      </c>
      <c r="G64" s="13"/>
      <c r="H64" s="27" t="s">
        <v>26</v>
      </c>
      <c r="I64" s="23">
        <f>I33*$I$7</f>
        <v>0</v>
      </c>
      <c r="J64" s="23">
        <f>J33*$J$7</f>
        <v>0</v>
      </c>
      <c r="K64" s="23">
        <f>K33*$K$7</f>
        <v>0</v>
      </c>
      <c r="L64" s="23">
        <f>L33*$L$7</f>
        <v>0</v>
      </c>
      <c r="M64" s="23">
        <f>M33*$M$7</f>
        <v>0</v>
      </c>
      <c r="N64" s="23">
        <f>N33*$N$7</f>
        <v>0</v>
      </c>
      <c r="O64" s="23">
        <f>O33*$O$7</f>
        <v>182</v>
      </c>
      <c r="P64" s="23">
        <f>P33*$P$7</f>
        <v>0</v>
      </c>
      <c r="Q64" s="23">
        <f>Q33*$Q$7</f>
        <v>0</v>
      </c>
    </row>
    <row r="65" spans="1:17" ht="15" customHeight="1">
      <c r="A65" s="42" t="s">
        <v>53</v>
      </c>
      <c r="B65" s="44"/>
      <c r="C65" s="67">
        <f>SUM(B56:D59)</f>
        <v>56717</v>
      </c>
      <c r="D65" s="67">
        <f>SUM(B61:D61)</f>
        <v>77760</v>
      </c>
      <c r="E65" s="67">
        <f>SUM(I56:Q58)+SUM(I63:Q65)+SUM(I70:Q72)+SUM(I77:Q79)</f>
        <v>325087</v>
      </c>
      <c r="F65" s="69">
        <f>SUM(C65:E65)+D66</f>
        <v>479932</v>
      </c>
      <c r="G65" s="13"/>
      <c r="H65" s="27" t="s">
        <v>27</v>
      </c>
      <c r="I65" s="23">
        <f>I34*$I$8</f>
        <v>0</v>
      </c>
      <c r="J65" s="23">
        <f>J34*$J$8</f>
        <v>0</v>
      </c>
      <c r="K65" s="23">
        <f>K34*$K$8</f>
        <v>0</v>
      </c>
      <c r="L65" s="23">
        <f>L34*$L$8</f>
        <v>0</v>
      </c>
      <c r="M65" s="23">
        <f>M34*$M$8</f>
        <v>0</v>
      </c>
      <c r="N65" s="23">
        <f>N34*$N$8</f>
        <v>0</v>
      </c>
      <c r="O65" s="23">
        <f>O34*$O$8</f>
        <v>0</v>
      </c>
      <c r="P65" s="23">
        <f>P34*$P$8</f>
        <v>3258</v>
      </c>
      <c r="Q65" s="23">
        <f>Q34*$Q$8</f>
        <v>117</v>
      </c>
    </row>
    <row r="66" spans="1:17" ht="15" customHeight="1">
      <c r="A66" s="42" t="s">
        <v>7</v>
      </c>
      <c r="B66" s="44"/>
      <c r="C66" s="70"/>
      <c r="D66" s="67">
        <f>SUM(B62:D62)</f>
        <v>20368</v>
      </c>
      <c r="E66" s="71"/>
      <c r="F66" s="7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 customHeight="1">
      <c r="A68" s="13"/>
      <c r="B68" s="13"/>
      <c r="C68" s="13"/>
      <c r="D68" s="13"/>
      <c r="E68" s="13"/>
      <c r="F68" s="13"/>
      <c r="G68" s="13"/>
      <c r="H68" s="9" t="s">
        <v>51</v>
      </c>
      <c r="I68" s="42" t="s">
        <v>3</v>
      </c>
      <c r="J68" s="43"/>
      <c r="K68" s="43"/>
      <c r="L68" s="43"/>
      <c r="M68" s="43"/>
      <c r="N68" s="43"/>
      <c r="O68" s="43"/>
      <c r="P68" s="43"/>
      <c r="Q68" s="44"/>
    </row>
    <row r="69" spans="1:17" ht="15" customHeight="1">
      <c r="A69" s="13"/>
      <c r="B69" s="13"/>
      <c r="C69" s="13"/>
      <c r="D69" s="13"/>
      <c r="E69" s="13"/>
      <c r="F69" s="13"/>
      <c r="G69" s="13"/>
      <c r="H69" s="9" t="s">
        <v>2</v>
      </c>
      <c r="I69" s="27" t="s">
        <v>28</v>
      </c>
      <c r="J69" s="27" t="s">
        <v>29</v>
      </c>
      <c r="K69" s="27" t="s">
        <v>30</v>
      </c>
      <c r="L69" s="27" t="s">
        <v>31</v>
      </c>
      <c r="M69" s="27" t="s">
        <v>32</v>
      </c>
      <c r="N69" s="27" t="s">
        <v>33</v>
      </c>
      <c r="O69" s="27" t="s">
        <v>34</v>
      </c>
      <c r="P69" s="27" t="s">
        <v>35</v>
      </c>
      <c r="Q69" s="27" t="s">
        <v>36</v>
      </c>
    </row>
    <row r="70" spans="1:17" ht="15" customHeight="1">
      <c r="A70" s="13"/>
      <c r="B70" s="13"/>
      <c r="C70" s="13"/>
      <c r="D70" s="13"/>
      <c r="E70" s="13"/>
      <c r="F70" s="13"/>
      <c r="G70" s="13"/>
      <c r="H70" s="27" t="s">
        <v>25</v>
      </c>
      <c r="I70" s="23">
        <f>I39*$I$6</f>
        <v>2665</v>
      </c>
      <c r="J70" s="23">
        <f>J39*$J$6</f>
        <v>2665</v>
      </c>
      <c r="K70" s="23">
        <f>K39*$K$6</f>
        <v>18860</v>
      </c>
      <c r="L70" s="23">
        <f>L39*$L$6</f>
        <v>18860</v>
      </c>
      <c r="M70" s="23">
        <f>M39*$M$6</f>
        <v>4636</v>
      </c>
      <c r="N70" s="23">
        <f>N39*$N$6</f>
        <v>13420</v>
      </c>
      <c r="O70" s="23">
        <f>O39*$O$6</f>
        <v>0</v>
      </c>
      <c r="P70" s="23">
        <f>P39*$P$6</f>
        <v>0</v>
      </c>
      <c r="Q70" s="23">
        <f>Q39*$Q$6</f>
        <v>0</v>
      </c>
    </row>
    <row r="71" spans="1:17" ht="15" customHeight="1">
      <c r="A71" s="13"/>
      <c r="B71" s="13"/>
      <c r="C71" s="13"/>
      <c r="D71" s="13"/>
      <c r="E71" s="13"/>
      <c r="F71" s="13"/>
      <c r="G71" s="13"/>
      <c r="H71" s="27" t="s">
        <v>26</v>
      </c>
      <c r="I71" s="23">
        <f>I40*$I$7</f>
        <v>0</v>
      </c>
      <c r="J71" s="23">
        <f>J40*$J$7</f>
        <v>0</v>
      </c>
      <c r="K71" s="23">
        <f>K40*$K$7</f>
        <v>0</v>
      </c>
      <c r="L71" s="23">
        <f>L40*$L$7</f>
        <v>0</v>
      </c>
      <c r="M71" s="23">
        <f>M40*$M$7</f>
        <v>0</v>
      </c>
      <c r="N71" s="23">
        <f>N40*$N$7</f>
        <v>0</v>
      </c>
      <c r="O71" s="23">
        <f>O40*$O$7</f>
        <v>2132</v>
      </c>
      <c r="P71" s="23">
        <f>P40*$P$7</f>
        <v>0</v>
      </c>
      <c r="Q71" s="23">
        <f>Q40*$Q$7</f>
        <v>0</v>
      </c>
    </row>
    <row r="72" spans="1:17" ht="15" customHeight="1">
      <c r="A72" s="13"/>
      <c r="B72" s="13"/>
      <c r="C72" s="13"/>
      <c r="D72" s="13"/>
      <c r="E72" s="13"/>
      <c r="F72" s="13"/>
      <c r="G72" s="13"/>
      <c r="H72" s="27" t="s">
        <v>27</v>
      </c>
      <c r="I72" s="23">
        <f>I41*$I$8</f>
        <v>0</v>
      </c>
      <c r="J72" s="23">
        <f>J41*$J$8</f>
        <v>0</v>
      </c>
      <c r="K72" s="23">
        <f>K41*$K$8</f>
        <v>0</v>
      </c>
      <c r="L72" s="23">
        <f>L41*$L$8</f>
        <v>0</v>
      </c>
      <c r="M72" s="23">
        <f>M41*$M$8</f>
        <v>0</v>
      </c>
      <c r="N72" s="23">
        <f>N41*$N$8</f>
        <v>0</v>
      </c>
      <c r="O72" s="23">
        <f>O41*$O$8</f>
        <v>0</v>
      </c>
      <c r="P72" s="23">
        <f>P41*$P$8</f>
        <v>36924</v>
      </c>
      <c r="Q72" s="23">
        <f>Q41*$Q$8</f>
        <v>1326</v>
      </c>
    </row>
    <row r="73" spans="1:17" ht="1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" customHeight="1">
      <c r="A75" s="13"/>
      <c r="B75" s="13"/>
      <c r="C75" s="13"/>
      <c r="D75" s="13"/>
      <c r="E75" s="13"/>
      <c r="F75" s="13"/>
      <c r="G75" s="13"/>
      <c r="H75" s="9" t="s">
        <v>52</v>
      </c>
      <c r="I75" s="42" t="s">
        <v>3</v>
      </c>
      <c r="J75" s="43"/>
      <c r="K75" s="43"/>
      <c r="L75" s="43"/>
      <c r="M75" s="43"/>
      <c r="N75" s="43"/>
      <c r="O75" s="43"/>
      <c r="P75" s="43"/>
      <c r="Q75" s="44"/>
    </row>
    <row r="76" spans="1:17" ht="15" customHeight="1">
      <c r="A76" s="13"/>
      <c r="B76" s="13"/>
      <c r="C76" s="13"/>
      <c r="D76" s="13"/>
      <c r="E76" s="13"/>
      <c r="F76" s="13"/>
      <c r="G76" s="13"/>
      <c r="H76" s="9" t="s">
        <v>2</v>
      </c>
      <c r="I76" s="27" t="s">
        <v>28</v>
      </c>
      <c r="J76" s="27" t="s">
        <v>29</v>
      </c>
      <c r="K76" s="27" t="s">
        <v>30</v>
      </c>
      <c r="L76" s="27" t="s">
        <v>31</v>
      </c>
      <c r="M76" s="27" t="s">
        <v>32</v>
      </c>
      <c r="N76" s="27" t="s">
        <v>33</v>
      </c>
      <c r="O76" s="27" t="s">
        <v>34</v>
      </c>
      <c r="P76" s="27" t="s">
        <v>35</v>
      </c>
      <c r="Q76" s="27" t="s">
        <v>36</v>
      </c>
    </row>
    <row r="77" spans="1:17" ht="15" customHeight="1">
      <c r="A77" s="13"/>
      <c r="B77" s="13"/>
      <c r="C77" s="13"/>
      <c r="D77" s="13"/>
      <c r="E77" s="13"/>
      <c r="F77" s="13"/>
      <c r="G77" s="13"/>
      <c r="H77" s="27" t="s">
        <v>25</v>
      </c>
      <c r="I77" s="23">
        <f>I46*$I$6</f>
        <v>2366</v>
      </c>
      <c r="J77" s="23">
        <f>J46*$J$6</f>
        <v>2366</v>
      </c>
      <c r="K77" s="23">
        <f>K46*$K$6</f>
        <v>3105</v>
      </c>
      <c r="L77" s="23">
        <f>L46*$L$6</f>
        <v>0</v>
      </c>
      <c r="M77" s="23">
        <f>M46*$M$6</f>
        <v>4180</v>
      </c>
      <c r="N77" s="23">
        <f>N46*$N$6</f>
        <v>11990</v>
      </c>
      <c r="O77" s="23">
        <f>O46*$O$6</f>
        <v>0</v>
      </c>
      <c r="P77" s="23">
        <f>P46*$P$6</f>
        <v>0</v>
      </c>
      <c r="Q77" s="23">
        <f>Q46*$Q$6</f>
        <v>0</v>
      </c>
    </row>
    <row r="78" spans="1:17" ht="15" customHeight="1">
      <c r="A78" s="13"/>
      <c r="B78" s="13"/>
      <c r="C78" s="13"/>
      <c r="D78" s="13"/>
      <c r="E78" s="13"/>
      <c r="F78" s="13"/>
      <c r="G78" s="13"/>
      <c r="H78" s="27" t="s">
        <v>26</v>
      </c>
      <c r="I78" s="23">
        <f>I47*$I$7</f>
        <v>0</v>
      </c>
      <c r="J78" s="23">
        <f>J47*$J$7</f>
        <v>0</v>
      </c>
      <c r="K78" s="23">
        <f>K47*$K$7</f>
        <v>0</v>
      </c>
      <c r="L78" s="23">
        <f>L47*$L$7</f>
        <v>0</v>
      </c>
      <c r="M78" s="23">
        <f>M47*$M$7</f>
        <v>0</v>
      </c>
      <c r="N78" s="23">
        <f>N47*$N$7</f>
        <v>0</v>
      </c>
      <c r="O78" s="23">
        <f>O47*$O$7</f>
        <v>1885</v>
      </c>
      <c r="P78" s="23">
        <f>P47*$P$7</f>
        <v>0</v>
      </c>
      <c r="Q78" s="23">
        <f>Q47*$Q$7</f>
        <v>0</v>
      </c>
    </row>
    <row r="79" spans="1:17" ht="15" customHeight="1">
      <c r="A79" s="13"/>
      <c r="B79" s="13"/>
      <c r="C79" s="13"/>
      <c r="D79" s="13"/>
      <c r="E79" s="13"/>
      <c r="F79" s="13"/>
      <c r="G79" s="13"/>
      <c r="H79" s="27" t="s">
        <v>27</v>
      </c>
      <c r="I79" s="23">
        <f>I48*$I$8</f>
        <v>0</v>
      </c>
      <c r="J79" s="23">
        <f>J48*$J$8</f>
        <v>0</v>
      </c>
      <c r="K79" s="23">
        <f>K48*$K$8</f>
        <v>13688</v>
      </c>
      <c r="L79" s="23">
        <f>L48*$L$8</f>
        <v>16820</v>
      </c>
      <c r="M79" s="23">
        <f>M48*$M$8</f>
        <v>0</v>
      </c>
      <c r="N79" s="23">
        <f>N48*$N$8</f>
        <v>0</v>
      </c>
      <c r="O79" s="23">
        <f>O48*$O$8</f>
        <v>0</v>
      </c>
      <c r="P79" s="23">
        <f>P48*$P$8</f>
        <v>32942</v>
      </c>
      <c r="Q79" s="23">
        <f>Q48*$Q$8</f>
        <v>1183</v>
      </c>
    </row>
    <row r="80" spans="1:7" ht="12.75">
      <c r="A80" s="13"/>
      <c r="B80" s="13"/>
      <c r="C80" s="13"/>
      <c r="D80" s="13"/>
      <c r="E80" s="13"/>
      <c r="F80" s="13"/>
      <c r="G80" s="13"/>
    </row>
    <row r="81" spans="1:17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</sheetData>
  <mergeCells count="18">
    <mergeCell ref="I37:Q37"/>
    <mergeCell ref="I44:Q44"/>
    <mergeCell ref="I54:Q54"/>
    <mergeCell ref="I61:Q61"/>
    <mergeCell ref="I30:Q30"/>
    <mergeCell ref="A4:A5"/>
    <mergeCell ref="B4:D4"/>
    <mergeCell ref="I4:Q4"/>
    <mergeCell ref="A23:A24"/>
    <mergeCell ref="B23:D23"/>
    <mergeCell ref="I23:Q23"/>
    <mergeCell ref="E4:E5"/>
    <mergeCell ref="I68:Q68"/>
    <mergeCell ref="I75:Q75"/>
    <mergeCell ref="B54:D54"/>
    <mergeCell ref="A64:B64"/>
    <mergeCell ref="A65:B65"/>
    <mergeCell ref="A66:B66"/>
  </mergeCells>
  <printOptions horizontalCentered="1"/>
  <pageMargins left="0.7874015748031497" right="0.7874015748031497" top="1.7716535433070868" bottom="0.984251968503937" header="0.5118110236220472" footer="0.5118110236220472"/>
  <pageSetup fitToHeight="4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Luiz de Biazzi</cp:lastModifiedBy>
  <cp:lastPrinted>2003-06-25T14:53:11Z</cp:lastPrinted>
  <dcterms:created xsi:type="dcterms:W3CDTF">2003-04-28T19:14:34Z</dcterms:created>
  <dcterms:modified xsi:type="dcterms:W3CDTF">2006-03-06T20:24:47Z</dcterms:modified>
  <cp:category/>
  <cp:version/>
  <cp:contentType/>
  <cp:contentStatus/>
</cp:coreProperties>
</file>