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oM\Google Drive\aulas\custos\"/>
    </mc:Choice>
  </mc:AlternateContent>
  <bookViews>
    <workbookView xWindow="0" yWindow="0" windowWidth="25200" windowHeight="11385"/>
  </bookViews>
  <sheets>
    <sheet name="Plan1" sheetId="1" r:id="rId1"/>
  </sheets>
  <definedNames>
    <definedName name="solver_adj" localSheetId="0" hidden="1">Plan1!$B$56:$B$58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Plan1!$B$56</definedName>
    <definedName name="solver_lhs2" localSheetId="0" hidden="1">Plan1!$B$56:$B$58</definedName>
    <definedName name="solver_lhs3" localSheetId="0" hidden="1">Plan1!$B$56:$B$58</definedName>
    <definedName name="solver_lhs4" localSheetId="0" hidden="1">Plan1!$B$57</definedName>
    <definedName name="solver_lhs5" localSheetId="0" hidden="1">Plan1!$B$58</definedName>
    <definedName name="solver_lhs6" localSheetId="0" hidden="1">Plan1!$D$59</definedName>
    <definedName name="solver_lhs7" localSheetId="0" hidden="1">Plan1!$F$59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7</definedName>
    <definedName name="solver_nwt" localSheetId="0" hidden="1">1</definedName>
    <definedName name="solver_opt" localSheetId="0" hidden="1">Plan1!$H$59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hs1" localSheetId="0" hidden="1">Plan1!$B$49</definedName>
    <definedName name="solver_rhs2" localSheetId="0" hidden="1">número inteiro</definedName>
    <definedName name="solver_rhs3" localSheetId="0" hidden="1">0</definedName>
    <definedName name="solver_rhs4" localSheetId="0" hidden="1">Plan1!$B$50</definedName>
    <definedName name="solver_rhs5" localSheetId="0" hidden="1">Plan1!$B$51</definedName>
    <definedName name="solver_rhs6" localSheetId="0" hidden="1">Plan1!$D$60</definedName>
    <definedName name="solver_rhs7" localSheetId="0" hidden="1">Plan1!$F$60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H57" i="1"/>
  <c r="H56" i="1"/>
  <c r="G58" i="1"/>
  <c r="G57" i="1"/>
  <c r="G56" i="1"/>
  <c r="F58" i="1"/>
  <c r="F57" i="1"/>
  <c r="F56" i="1"/>
  <c r="E58" i="1"/>
  <c r="E57" i="1"/>
  <c r="E56" i="1"/>
  <c r="D58" i="1"/>
  <c r="D57" i="1"/>
  <c r="D56" i="1"/>
  <c r="C58" i="1"/>
  <c r="C57" i="1"/>
  <c r="C56" i="1"/>
  <c r="J54" i="1"/>
  <c r="J53" i="1"/>
  <c r="J52" i="1"/>
  <c r="J51" i="1"/>
  <c r="J50" i="1"/>
  <c r="J49" i="1"/>
  <c r="I51" i="1"/>
  <c r="I52" i="1" s="1"/>
  <c r="I50" i="1"/>
  <c r="I49" i="1"/>
  <c r="F51" i="1"/>
  <c r="F50" i="1"/>
  <c r="F49" i="1"/>
  <c r="E51" i="1"/>
  <c r="E50" i="1"/>
  <c r="E49" i="1"/>
  <c r="D52" i="1"/>
  <c r="D51" i="1"/>
  <c r="D50" i="1"/>
  <c r="D49" i="1"/>
  <c r="C51" i="1"/>
  <c r="C50" i="1"/>
  <c r="C49" i="1"/>
  <c r="B51" i="1"/>
  <c r="B50" i="1"/>
  <c r="B49" i="1"/>
  <c r="J44" i="1"/>
  <c r="J43" i="1"/>
  <c r="J42" i="1"/>
  <c r="J41" i="1"/>
  <c r="J40" i="1"/>
  <c r="J39" i="1"/>
  <c r="I40" i="1"/>
  <c r="I42" i="1" s="1"/>
  <c r="I41" i="1"/>
  <c r="I39" i="1"/>
  <c r="F41" i="1"/>
  <c r="F40" i="1"/>
  <c r="F39" i="1"/>
  <c r="E41" i="1"/>
  <c r="E40" i="1"/>
  <c r="E39" i="1"/>
  <c r="D42" i="1"/>
  <c r="D41" i="1"/>
  <c r="D40" i="1"/>
  <c r="D39" i="1"/>
  <c r="C41" i="1"/>
  <c r="C40" i="1"/>
  <c r="C39" i="1"/>
  <c r="B41" i="1"/>
  <c r="B40" i="1"/>
  <c r="B39" i="1"/>
  <c r="J36" i="1"/>
  <c r="J35" i="1"/>
  <c r="J34" i="1"/>
  <c r="J33" i="1"/>
  <c r="I35" i="1"/>
  <c r="I34" i="1"/>
  <c r="I33" i="1"/>
  <c r="I29" i="1"/>
  <c r="I28" i="1"/>
  <c r="I27" i="1"/>
  <c r="I26" i="1"/>
  <c r="I25" i="1"/>
  <c r="H27" i="1"/>
  <c r="H26" i="1"/>
  <c r="H25" i="1"/>
  <c r="G27" i="1"/>
  <c r="G26" i="1"/>
  <c r="G25" i="1"/>
  <c r="L28" i="1"/>
  <c r="M27" i="1" s="1"/>
  <c r="L27" i="1"/>
  <c r="L26" i="1"/>
  <c r="L25" i="1"/>
  <c r="H29" i="1"/>
  <c r="F27" i="1"/>
  <c r="F26" i="1"/>
  <c r="F25" i="1"/>
  <c r="E28" i="1"/>
  <c r="E27" i="1"/>
  <c r="E26" i="1"/>
  <c r="E25" i="1"/>
  <c r="D27" i="1"/>
  <c r="D26" i="1"/>
  <c r="D25" i="1"/>
  <c r="C27" i="1"/>
  <c r="C26" i="1"/>
  <c r="C25" i="1"/>
  <c r="B27" i="1"/>
  <c r="B26" i="1"/>
  <c r="B25" i="1"/>
  <c r="B24" i="1"/>
  <c r="D59" i="1" l="1"/>
  <c r="H59" i="1"/>
  <c r="F59" i="1"/>
  <c r="H28" i="1"/>
  <c r="H30" i="1" s="1"/>
  <c r="M25" i="1"/>
  <c r="M26" i="1"/>
  <c r="H18" i="1" l="1"/>
  <c r="E15" i="1"/>
  <c r="E14" i="1"/>
  <c r="E13" i="1"/>
  <c r="E21" i="1"/>
  <c r="E20" i="1"/>
  <c r="E19" i="1"/>
  <c r="E18" i="1"/>
  <c r="D20" i="1"/>
  <c r="D19" i="1"/>
  <c r="D18" i="1"/>
  <c r="C15" i="1"/>
  <c r="C14" i="1"/>
  <c r="C13" i="1"/>
  <c r="C20" i="1"/>
  <c r="C19" i="1"/>
  <c r="C18" i="1"/>
  <c r="B20" i="1"/>
  <c r="B19" i="1"/>
  <c r="B18" i="1"/>
  <c r="G15" i="1" l="1"/>
  <c r="G14" i="1"/>
  <c r="G13" i="1"/>
  <c r="F15" i="1"/>
  <c r="H15" i="1" s="1"/>
  <c r="F14" i="1"/>
  <c r="H14" i="1" s="1"/>
  <c r="F13" i="1"/>
  <c r="H13" i="1" s="1"/>
  <c r="B15" i="1"/>
  <c r="B14" i="1"/>
  <c r="B13" i="1"/>
  <c r="D15" i="1"/>
  <c r="D14" i="1"/>
  <c r="D13" i="1"/>
  <c r="H16" i="1" l="1"/>
</calcChain>
</file>

<file path=xl/sharedStrings.xml><?xml version="1.0" encoding="utf-8"?>
<sst xmlns="http://schemas.openxmlformats.org/spreadsheetml/2006/main" count="88" uniqueCount="48">
  <si>
    <t>Produto</t>
  </si>
  <si>
    <t>Horas mod</t>
  </si>
  <si>
    <t>Quant MP</t>
  </si>
  <si>
    <t>Demanda</t>
  </si>
  <si>
    <t>Preço Venda</t>
  </si>
  <si>
    <t>A</t>
  </si>
  <si>
    <t>B</t>
  </si>
  <si>
    <t>C</t>
  </si>
  <si>
    <t>Custo hora MOD</t>
  </si>
  <si>
    <t>Custo Unidade MP</t>
  </si>
  <si>
    <t>Comissão</t>
  </si>
  <si>
    <t>A) Resultado</t>
  </si>
  <si>
    <t>MP</t>
  </si>
  <si>
    <t>MOD</t>
  </si>
  <si>
    <t>MC Unit</t>
  </si>
  <si>
    <t>Preço</t>
  </si>
  <si>
    <t>MC total</t>
  </si>
  <si>
    <t>CF</t>
  </si>
  <si>
    <t>Resultado</t>
  </si>
  <si>
    <t>mc unit</t>
  </si>
  <si>
    <t>Retorno</t>
  </si>
  <si>
    <t>volume</t>
  </si>
  <si>
    <t>share</t>
  </si>
  <si>
    <t>B)</t>
  </si>
  <si>
    <t>Faturamento</t>
  </si>
  <si>
    <t>retorno*faturamento</t>
  </si>
  <si>
    <t>mc media</t>
  </si>
  <si>
    <t>FGF</t>
  </si>
  <si>
    <t>unidades</t>
  </si>
  <si>
    <t>quantidade</t>
  </si>
  <si>
    <t>C) 1287 Materias primas</t>
  </si>
  <si>
    <t>producao</t>
  </si>
  <si>
    <t>mp unit</t>
  </si>
  <si>
    <t>mp total</t>
  </si>
  <si>
    <t>mc unit / resticao</t>
  </si>
  <si>
    <t>prioridade</t>
  </si>
  <si>
    <t>mp</t>
  </si>
  <si>
    <t>MC Total</t>
  </si>
  <si>
    <t>Custo fixo</t>
  </si>
  <si>
    <t>resultado</t>
  </si>
  <si>
    <t>d) 500 mod</t>
  </si>
  <si>
    <t>horas mod</t>
  </si>
  <si>
    <t>total horas mod</t>
  </si>
  <si>
    <t>mod</t>
  </si>
  <si>
    <t>custo fixo</t>
  </si>
  <si>
    <t>Quantidade</t>
  </si>
  <si>
    <t>horas totais</t>
  </si>
  <si>
    <t>unid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</si>
</sst>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8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8" fontId="0" fillId="0" borderId="0" xfId="0" applyNumberFormat="1"/>
    <xf numFmtId="8" fontId="2" fillId="0" borderId="4" xfId="0" applyNumberFormat="1" applyFont="1" applyBorder="1" applyAlignment="1">
      <alignment vertical="center"/>
    </xf>
    <xf numFmtId="8" fontId="2" fillId="0" borderId="2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9" fontId="2" fillId="0" borderId="4" xfId="0" applyNumberFormat="1" applyFont="1" applyBorder="1" applyAlignment="1">
      <alignment vertical="center"/>
    </xf>
    <xf numFmtId="44" fontId="0" fillId="0" borderId="0" xfId="1" applyFont="1"/>
    <xf numFmtId="168" fontId="0" fillId="0" borderId="0" xfId="2" applyNumberFormat="1" applyFont="1"/>
    <xf numFmtId="168" fontId="0" fillId="0" borderId="0" xfId="0" applyNumberFormat="1"/>
    <xf numFmtId="44" fontId="0" fillId="0" borderId="0" xfId="0" applyNumberFormat="1"/>
    <xf numFmtId="44" fontId="0" fillId="2" borderId="0" xfId="0" applyNumberFormat="1" applyFill="1"/>
    <xf numFmtId="8" fontId="0" fillId="2" borderId="1" xfId="0" applyNumberFormat="1" applyFill="1" applyBorder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A40" workbookViewId="0">
      <selection activeCell="C61" sqref="C61"/>
    </sheetView>
  </sheetViews>
  <sheetFormatPr defaultRowHeight="15" x14ac:dyDescent="0.25"/>
  <cols>
    <col min="1" max="1" width="17.42578125" bestFit="1" customWidth="1"/>
    <col min="2" max="2" width="10.7109375" bestFit="1" customWidth="1"/>
    <col min="3" max="3" width="9.7109375" bestFit="1" customWidth="1"/>
    <col min="4" max="4" width="10.7109375" bestFit="1" customWidth="1"/>
    <col min="5" max="5" width="12.140625" bestFit="1" customWidth="1"/>
    <col min="7" max="7" width="13.28515625" bestFit="1" customWidth="1"/>
    <col min="8" max="8" width="20.140625" bestFit="1" customWidth="1"/>
    <col min="9" max="9" width="12.140625" bestFit="1" customWidth="1"/>
    <col min="10" max="10" width="13.28515625" bestFit="1" customWidth="1"/>
  </cols>
  <sheetData>
    <row r="1" spans="1:10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10" ht="15.75" thickBot="1" x14ac:dyDescent="0.3">
      <c r="A2" s="3" t="s">
        <v>5</v>
      </c>
      <c r="B2" s="4">
        <v>0.5</v>
      </c>
      <c r="C2" s="4">
        <v>1.3</v>
      </c>
      <c r="D2" s="4">
        <v>200</v>
      </c>
      <c r="E2" s="6">
        <v>10</v>
      </c>
    </row>
    <row r="3" spans="1:10" ht="15.75" thickBot="1" x14ac:dyDescent="0.3">
      <c r="A3" s="3" t="s">
        <v>6</v>
      </c>
      <c r="B3" s="4">
        <v>0.7</v>
      </c>
      <c r="C3" s="4">
        <v>2.4</v>
      </c>
      <c r="D3" s="4">
        <v>300</v>
      </c>
      <c r="E3" s="6">
        <v>15</v>
      </c>
    </row>
    <row r="4" spans="1:10" ht="15.75" thickBot="1" x14ac:dyDescent="0.3">
      <c r="A4" s="3" t="s">
        <v>7</v>
      </c>
      <c r="B4" s="4">
        <v>1.1000000000000001</v>
      </c>
      <c r="C4" s="4">
        <v>1.8</v>
      </c>
      <c r="D4" s="4">
        <v>250</v>
      </c>
      <c r="E4" s="6">
        <v>18</v>
      </c>
    </row>
    <row r="6" spans="1:10" ht="15.75" thickBot="1" x14ac:dyDescent="0.3"/>
    <row r="7" spans="1:10" ht="15.75" thickBot="1" x14ac:dyDescent="0.3">
      <c r="A7" s="1" t="s">
        <v>8</v>
      </c>
      <c r="B7" s="7">
        <v>10.7</v>
      </c>
    </row>
    <row r="8" spans="1:10" ht="15.75" thickBot="1" x14ac:dyDescent="0.3">
      <c r="A8" s="3" t="s">
        <v>9</v>
      </c>
      <c r="B8" s="6">
        <v>2</v>
      </c>
    </row>
    <row r="9" spans="1:10" ht="15.75" thickBot="1" x14ac:dyDescent="0.3">
      <c r="A9" s="3" t="s">
        <v>10</v>
      </c>
      <c r="B9" s="9">
        <v>0.06</v>
      </c>
    </row>
    <row r="11" spans="1:10" ht="15.75" thickBot="1" x14ac:dyDescent="0.3">
      <c r="A11" s="8" t="s">
        <v>11</v>
      </c>
    </row>
    <row r="12" spans="1:10" ht="15.75" thickBot="1" x14ac:dyDescent="0.3">
      <c r="A12" s="1" t="s">
        <v>0</v>
      </c>
      <c r="B12" t="s">
        <v>15</v>
      </c>
      <c r="C12" t="s">
        <v>12</v>
      </c>
      <c r="D12" t="s">
        <v>13</v>
      </c>
      <c r="E12" t="s">
        <v>10</v>
      </c>
      <c r="F12" t="s">
        <v>14</v>
      </c>
      <c r="G12" t="s">
        <v>3</v>
      </c>
      <c r="H12" t="s">
        <v>16</v>
      </c>
    </row>
    <row r="13" spans="1:10" ht="15.75" thickBot="1" x14ac:dyDescent="0.3">
      <c r="A13" s="3" t="s">
        <v>5</v>
      </c>
      <c r="B13" s="5">
        <f>E2</f>
        <v>10</v>
      </c>
      <c r="C13" s="5">
        <f>C2*$B$8</f>
        <v>2.6</v>
      </c>
      <c r="D13" s="5">
        <f>B2*$B$7</f>
        <v>5.35</v>
      </c>
      <c r="E13" s="5">
        <f>B13*$B$9</f>
        <v>0.6</v>
      </c>
      <c r="F13" s="5">
        <f>B13-C13-D13-E13</f>
        <v>1.4500000000000006</v>
      </c>
      <c r="G13">
        <f>D2</f>
        <v>200</v>
      </c>
      <c r="H13" s="5">
        <f>G13*F13</f>
        <v>290.00000000000011</v>
      </c>
      <c r="J13" s="5"/>
    </row>
    <row r="14" spans="1:10" ht="15.75" thickBot="1" x14ac:dyDescent="0.3">
      <c r="A14" s="3" t="s">
        <v>6</v>
      </c>
      <c r="B14" s="5">
        <f t="shared" ref="B14:B15" si="0">E3</f>
        <v>15</v>
      </c>
      <c r="C14" s="5">
        <f t="shared" ref="C14:C15" si="1">C3*$B$8</f>
        <v>4.8</v>
      </c>
      <c r="D14" s="5">
        <f t="shared" ref="D14:D15" si="2">B3*$B$7</f>
        <v>7.4899999999999993</v>
      </c>
      <c r="E14" s="5">
        <f t="shared" ref="E14:E15" si="3">B14*$B$9</f>
        <v>0.89999999999999991</v>
      </c>
      <c r="F14" s="5">
        <f t="shared" ref="F14:F15" si="4">B14-C14-D14-E14</f>
        <v>1.81</v>
      </c>
      <c r="G14">
        <f t="shared" ref="G14:G15" si="5">D3</f>
        <v>300</v>
      </c>
      <c r="H14" s="5">
        <f t="shared" ref="H14:H15" si="6">G14*F14</f>
        <v>543</v>
      </c>
      <c r="J14" s="5"/>
    </row>
    <row r="15" spans="1:10" ht="15.75" thickBot="1" x14ac:dyDescent="0.3">
      <c r="A15" s="3" t="s">
        <v>7</v>
      </c>
      <c r="B15" s="5">
        <f t="shared" si="0"/>
        <v>18</v>
      </c>
      <c r="C15" s="5">
        <f t="shared" si="1"/>
        <v>3.6</v>
      </c>
      <c r="D15" s="5">
        <f t="shared" si="2"/>
        <v>11.77</v>
      </c>
      <c r="E15" s="5">
        <f t="shared" si="3"/>
        <v>1.08</v>
      </c>
      <c r="F15" s="5">
        <f t="shared" si="4"/>
        <v>1.5500000000000007</v>
      </c>
      <c r="G15">
        <f t="shared" si="5"/>
        <v>250</v>
      </c>
      <c r="H15" s="5">
        <f t="shared" si="6"/>
        <v>387.50000000000017</v>
      </c>
      <c r="J15" s="5"/>
    </row>
    <row r="16" spans="1:10" x14ac:dyDescent="0.25">
      <c r="H16" s="5">
        <f>SUM(H13:H15)</f>
        <v>1220.5000000000002</v>
      </c>
      <c r="J16" s="5"/>
    </row>
    <row r="17" spans="1:13" x14ac:dyDescent="0.25">
      <c r="G17" t="s">
        <v>17</v>
      </c>
      <c r="H17" s="10">
        <v>5000</v>
      </c>
    </row>
    <row r="18" spans="1:13" x14ac:dyDescent="0.25">
      <c r="B18" s="5">
        <f>B13*G13</f>
        <v>2000</v>
      </c>
      <c r="C18" s="5">
        <f>B18*$B$9</f>
        <v>120</v>
      </c>
      <c r="D18" s="5">
        <f>(D13+C13)*G13</f>
        <v>1589.9999999999998</v>
      </c>
      <c r="E18" s="5">
        <f>B18-C18-D18</f>
        <v>290.00000000000023</v>
      </c>
      <c r="G18" t="s">
        <v>18</v>
      </c>
      <c r="H18" s="5">
        <f>H16-H17</f>
        <v>-3779.5</v>
      </c>
    </row>
    <row r="19" spans="1:13" x14ac:dyDescent="0.25">
      <c r="B19" s="5">
        <f t="shared" ref="B19:B20" si="7">B14*G14</f>
        <v>4500</v>
      </c>
      <c r="C19" s="5">
        <f t="shared" ref="C19:C20" si="8">B19*$B$9</f>
        <v>270</v>
      </c>
      <c r="D19" s="5">
        <f t="shared" ref="D19:D20" si="9">(D14+C14)*G14</f>
        <v>3686.9999999999995</v>
      </c>
      <c r="E19" s="5">
        <f t="shared" ref="E19:E20" si="10">B19-C19-D19</f>
        <v>543.00000000000045</v>
      </c>
    </row>
    <row r="20" spans="1:13" x14ac:dyDescent="0.25">
      <c r="B20" s="5">
        <f t="shared" si="7"/>
        <v>4500</v>
      </c>
      <c r="C20" s="5">
        <f t="shared" si="8"/>
        <v>270</v>
      </c>
      <c r="D20" s="5">
        <f t="shared" si="9"/>
        <v>3842.5</v>
      </c>
      <c r="E20" s="5">
        <f t="shared" si="10"/>
        <v>387.5</v>
      </c>
    </row>
    <row r="21" spans="1:13" x14ac:dyDescent="0.25">
      <c r="E21" s="5">
        <f>SUM(E18:E20)</f>
        <v>1220.5000000000007</v>
      </c>
    </row>
    <row r="23" spans="1:13" ht="15.75" thickBot="1" x14ac:dyDescent="0.3">
      <c r="A23" t="s">
        <v>23</v>
      </c>
    </row>
    <row r="24" spans="1:13" ht="15.75" thickBot="1" x14ac:dyDescent="0.3">
      <c r="A24" s="1" t="s">
        <v>0</v>
      </c>
      <c r="B24" t="str">
        <f>B12</f>
        <v>Preço</v>
      </c>
      <c r="C24" t="s">
        <v>19</v>
      </c>
      <c r="D24" t="s">
        <v>20</v>
      </c>
      <c r="E24" t="s">
        <v>21</v>
      </c>
      <c r="F24" t="s">
        <v>22</v>
      </c>
      <c r="G24" t="s">
        <v>24</v>
      </c>
      <c r="H24" t="s">
        <v>25</v>
      </c>
      <c r="I24" t="s">
        <v>26</v>
      </c>
      <c r="L24" t="s">
        <v>24</v>
      </c>
    </row>
    <row r="25" spans="1:13" ht="15.75" thickBot="1" x14ac:dyDescent="0.3">
      <c r="A25" s="3" t="s">
        <v>5</v>
      </c>
      <c r="B25">
        <f t="shared" ref="B25:B27" si="11">B13</f>
        <v>10</v>
      </c>
      <c r="C25" s="5">
        <f>F13</f>
        <v>1.4500000000000006</v>
      </c>
      <c r="D25" s="11">
        <f>C25/B25</f>
        <v>0.14500000000000007</v>
      </c>
      <c r="E25">
        <f>G13</f>
        <v>200</v>
      </c>
      <c r="F25" s="11">
        <f>E25/$E$28</f>
        <v>0.26666666666666666</v>
      </c>
      <c r="G25" s="12">
        <f>M25</f>
        <v>0.18181818181818182</v>
      </c>
      <c r="H25" s="12">
        <f>G25*D25</f>
        <v>2.6363636363636377E-2</v>
      </c>
      <c r="I25" s="5">
        <f>C25*F25</f>
        <v>0.38666666666666683</v>
      </c>
      <c r="K25" s="12"/>
      <c r="L25">
        <f>B25*E25</f>
        <v>2000</v>
      </c>
      <c r="M25" s="11">
        <f>L25/$L$28</f>
        <v>0.18181818181818182</v>
      </c>
    </row>
    <row r="26" spans="1:13" ht="15.75" thickBot="1" x14ac:dyDescent="0.3">
      <c r="A26" s="3" t="s">
        <v>6</v>
      </c>
      <c r="B26">
        <f t="shared" si="11"/>
        <v>15</v>
      </c>
      <c r="C26" s="5">
        <f t="shared" ref="C26:C27" si="12">F14</f>
        <v>1.81</v>
      </c>
      <c r="D26" s="11">
        <f t="shared" ref="D26:D27" si="13">C26/B26</f>
        <v>0.12066666666666667</v>
      </c>
      <c r="E26">
        <f t="shared" ref="E26:E27" si="14">G14</f>
        <v>300</v>
      </c>
      <c r="F26" s="11">
        <f t="shared" ref="F26:F27" si="15">E26/$E$28</f>
        <v>0.4</v>
      </c>
      <c r="G26" s="12">
        <f t="shared" ref="G26:G27" si="16">M26</f>
        <v>0.40909090909090912</v>
      </c>
      <c r="H26" s="12">
        <f t="shared" ref="H26:H27" si="17">G26*D26</f>
        <v>4.9363636363636366E-2</v>
      </c>
      <c r="I26" s="5">
        <f t="shared" ref="I26:I27" si="18">C26*F26</f>
        <v>0.72400000000000009</v>
      </c>
      <c r="K26" s="12"/>
      <c r="L26">
        <f>B26*E26</f>
        <v>4500</v>
      </c>
      <c r="M26" s="11">
        <f>L26/$L$28</f>
        <v>0.40909090909090912</v>
      </c>
    </row>
    <row r="27" spans="1:13" ht="15.75" thickBot="1" x14ac:dyDescent="0.3">
      <c r="A27" s="3" t="s">
        <v>7</v>
      </c>
      <c r="B27">
        <f t="shared" si="11"/>
        <v>18</v>
      </c>
      <c r="C27" s="5">
        <f t="shared" si="12"/>
        <v>1.5500000000000007</v>
      </c>
      <c r="D27" s="11">
        <f t="shared" si="13"/>
        <v>8.6111111111111152E-2</v>
      </c>
      <c r="E27">
        <f t="shared" si="14"/>
        <v>250</v>
      </c>
      <c r="F27" s="11">
        <f t="shared" si="15"/>
        <v>0.33333333333333331</v>
      </c>
      <c r="G27" s="12">
        <f t="shared" si="16"/>
        <v>0.40909090909090912</v>
      </c>
      <c r="H27" s="12">
        <f t="shared" si="17"/>
        <v>3.5227272727272746E-2</v>
      </c>
      <c r="I27" s="5">
        <f t="shared" si="18"/>
        <v>0.51666666666666683</v>
      </c>
      <c r="K27" s="12"/>
      <c r="L27">
        <f>B27*E27</f>
        <v>4500</v>
      </c>
      <c r="M27" s="11">
        <f>L27/$L$28</f>
        <v>0.40909090909090912</v>
      </c>
    </row>
    <row r="28" spans="1:13" x14ac:dyDescent="0.25">
      <c r="E28">
        <f>SUM(E25:E27)</f>
        <v>750</v>
      </c>
      <c r="H28" s="12">
        <f>SUM(H25:H27)</f>
        <v>0.11095454545454549</v>
      </c>
      <c r="I28" s="5">
        <f>SUM(I25:I27)</f>
        <v>1.6273333333333337</v>
      </c>
      <c r="L28">
        <f>SUM(L25:L27)</f>
        <v>11000</v>
      </c>
    </row>
    <row r="29" spans="1:13" x14ac:dyDescent="0.25">
      <c r="G29" t="s">
        <v>27</v>
      </c>
      <c r="H29" s="13">
        <f>H17</f>
        <v>5000</v>
      </c>
      <c r="I29" s="10">
        <f>H29/I28</f>
        <v>3072.5112658746407</v>
      </c>
    </row>
    <row r="30" spans="1:13" x14ac:dyDescent="0.25">
      <c r="H30" s="14">
        <f>H29/H28</f>
        <v>45063.498566161397</v>
      </c>
    </row>
    <row r="31" spans="1:13" ht="15.75" thickBot="1" x14ac:dyDescent="0.3"/>
    <row r="32" spans="1:13" ht="15.75" thickBot="1" x14ac:dyDescent="0.3">
      <c r="H32" s="1" t="s">
        <v>0</v>
      </c>
      <c r="I32" t="s">
        <v>28</v>
      </c>
      <c r="J32" t="s">
        <v>24</v>
      </c>
    </row>
    <row r="33" spans="1:10" ht="15.75" thickBot="1" x14ac:dyDescent="0.3">
      <c r="H33" s="3" t="s">
        <v>5</v>
      </c>
      <c r="I33">
        <f>$I$29*F25</f>
        <v>819.33633756657082</v>
      </c>
      <c r="J33" s="10">
        <f>I33*B25</f>
        <v>8193.3633756657073</v>
      </c>
    </row>
    <row r="34" spans="1:10" ht="15.75" thickBot="1" x14ac:dyDescent="0.3">
      <c r="H34" s="3" t="s">
        <v>6</v>
      </c>
      <c r="I34">
        <f t="shared" ref="I34:I35" si="19">$I$29*F26</f>
        <v>1229.0045063498565</v>
      </c>
      <c r="J34" s="10">
        <f t="shared" ref="J34:J35" si="20">I34*B26</f>
        <v>18435.067595247849</v>
      </c>
    </row>
    <row r="35" spans="1:10" ht="15.75" thickBot="1" x14ac:dyDescent="0.3">
      <c r="H35" s="3" t="s">
        <v>7</v>
      </c>
      <c r="I35">
        <f t="shared" si="19"/>
        <v>1024.1704219582134</v>
      </c>
      <c r="J35" s="10">
        <f t="shared" si="20"/>
        <v>18435.067595247841</v>
      </c>
    </row>
    <row r="36" spans="1:10" x14ac:dyDescent="0.25">
      <c r="J36" s="14">
        <f>SUM(J33:J35)</f>
        <v>45063.498566161397</v>
      </c>
    </row>
    <row r="37" spans="1:10" ht="15.75" thickBot="1" x14ac:dyDescent="0.3">
      <c r="A37" t="s">
        <v>30</v>
      </c>
    </row>
    <row r="38" spans="1:10" ht="15.75" thickBot="1" x14ac:dyDescent="0.3">
      <c r="A38" s="1" t="s">
        <v>0</v>
      </c>
      <c r="B38" t="s">
        <v>29</v>
      </c>
      <c r="C38" t="s">
        <v>32</v>
      </c>
      <c r="D38" t="s">
        <v>33</v>
      </c>
      <c r="E38" t="s">
        <v>19</v>
      </c>
      <c r="F38" t="s">
        <v>34</v>
      </c>
      <c r="G38" t="s">
        <v>35</v>
      </c>
      <c r="H38" s="8" t="s">
        <v>31</v>
      </c>
      <c r="I38" t="s">
        <v>36</v>
      </c>
      <c r="J38" t="s">
        <v>37</v>
      </c>
    </row>
    <row r="39" spans="1:10" ht="15.75" thickBot="1" x14ac:dyDescent="0.3">
      <c r="A39" s="3" t="s">
        <v>5</v>
      </c>
      <c r="B39">
        <f>G13</f>
        <v>200</v>
      </c>
      <c r="C39">
        <f>C2</f>
        <v>1.3</v>
      </c>
      <c r="D39">
        <f>C39*B39</f>
        <v>260</v>
      </c>
      <c r="E39" s="5">
        <f>C25</f>
        <v>1.4500000000000006</v>
      </c>
      <c r="F39" s="5">
        <f>E39/C39</f>
        <v>1.1153846153846159</v>
      </c>
      <c r="G39">
        <v>1</v>
      </c>
      <c r="H39">
        <v>200</v>
      </c>
      <c r="I39">
        <f>H39*C39</f>
        <v>260</v>
      </c>
      <c r="J39" s="5">
        <f>H39*E39</f>
        <v>290.00000000000011</v>
      </c>
    </row>
    <row r="40" spans="1:10" ht="15.75" thickBot="1" x14ac:dyDescent="0.3">
      <c r="A40" s="3" t="s">
        <v>6</v>
      </c>
      <c r="B40">
        <f>G14</f>
        <v>300</v>
      </c>
      <c r="C40">
        <f t="shared" ref="C40:C41" si="21">C3</f>
        <v>2.4</v>
      </c>
      <c r="D40">
        <f t="shared" ref="D40:D41" si="22">C40*B40</f>
        <v>720</v>
      </c>
      <c r="E40" s="5">
        <f t="shared" ref="E40:E41" si="23">C26</f>
        <v>1.81</v>
      </c>
      <c r="F40" s="5">
        <f t="shared" ref="F40:F41" si="24">E40/C40</f>
        <v>0.75416666666666676</v>
      </c>
      <c r="G40">
        <v>3</v>
      </c>
      <c r="H40">
        <v>240</v>
      </c>
      <c r="I40">
        <f>H40*C40</f>
        <v>576</v>
      </c>
      <c r="J40" s="5">
        <f t="shared" ref="J40:J41" si="25">H40*E40</f>
        <v>434.40000000000003</v>
      </c>
    </row>
    <row r="41" spans="1:10" ht="15.75" thickBot="1" x14ac:dyDescent="0.3">
      <c r="A41" s="3" t="s">
        <v>7</v>
      </c>
      <c r="B41">
        <f>G15</f>
        <v>250</v>
      </c>
      <c r="C41">
        <f t="shared" si="21"/>
        <v>1.8</v>
      </c>
      <c r="D41">
        <f t="shared" si="22"/>
        <v>450</v>
      </c>
      <c r="E41" s="5">
        <f t="shared" si="23"/>
        <v>1.5500000000000007</v>
      </c>
      <c r="F41" s="5">
        <f t="shared" si="24"/>
        <v>0.86111111111111149</v>
      </c>
      <c r="G41">
        <v>2</v>
      </c>
      <c r="H41">
        <v>250</v>
      </c>
      <c r="I41">
        <f>H41*C41</f>
        <v>450</v>
      </c>
      <c r="J41" s="5">
        <f t="shared" si="25"/>
        <v>387.50000000000017</v>
      </c>
    </row>
    <row r="42" spans="1:10" x14ac:dyDescent="0.25">
      <c r="D42">
        <f>SUM(D39:D41)</f>
        <v>1430</v>
      </c>
      <c r="I42">
        <f>SUM(I39:I41)</f>
        <v>1286</v>
      </c>
      <c r="J42" s="5">
        <f>SUM(J39:J41)</f>
        <v>1111.9000000000003</v>
      </c>
    </row>
    <row r="43" spans="1:10" x14ac:dyDescent="0.25">
      <c r="I43" t="s">
        <v>38</v>
      </c>
      <c r="J43" s="13">
        <f>H29</f>
        <v>5000</v>
      </c>
    </row>
    <row r="44" spans="1:10" x14ac:dyDescent="0.25">
      <c r="I44" t="s">
        <v>39</v>
      </c>
      <c r="J44" s="5">
        <f>J42-J43</f>
        <v>-3888.0999999999995</v>
      </c>
    </row>
    <row r="47" spans="1:10" ht="15.75" thickBot="1" x14ac:dyDescent="0.3">
      <c r="A47" t="s">
        <v>40</v>
      </c>
    </row>
    <row r="48" spans="1:10" ht="15.75" thickBot="1" x14ac:dyDescent="0.3">
      <c r="A48" s="1" t="s">
        <v>0</v>
      </c>
      <c r="B48" t="s">
        <v>29</v>
      </c>
      <c r="C48" t="s">
        <v>41</v>
      </c>
      <c r="D48" t="s">
        <v>42</v>
      </c>
      <c r="E48" t="s">
        <v>19</v>
      </c>
      <c r="F48" t="s">
        <v>19</v>
      </c>
      <c r="G48" t="s">
        <v>35</v>
      </c>
      <c r="H48" t="s">
        <v>31</v>
      </c>
      <c r="I48" t="s">
        <v>43</v>
      </c>
      <c r="J48" t="s">
        <v>16</v>
      </c>
    </row>
    <row r="49" spans="1:10" ht="15.75" thickBot="1" x14ac:dyDescent="0.3">
      <c r="A49" s="3" t="s">
        <v>5</v>
      </c>
      <c r="B49">
        <f>B39</f>
        <v>200</v>
      </c>
      <c r="C49">
        <f>B2</f>
        <v>0.5</v>
      </c>
      <c r="D49">
        <f>C49*B49</f>
        <v>100</v>
      </c>
      <c r="E49" s="5">
        <f>E39</f>
        <v>1.4500000000000006</v>
      </c>
      <c r="F49" s="5">
        <f>E49/C49</f>
        <v>2.9000000000000012</v>
      </c>
      <c r="G49">
        <v>1</v>
      </c>
      <c r="H49">
        <v>200</v>
      </c>
      <c r="I49">
        <f>H49*C49</f>
        <v>100</v>
      </c>
      <c r="J49" s="5">
        <f>H49*E49</f>
        <v>290.00000000000011</v>
      </c>
    </row>
    <row r="50" spans="1:10" ht="15.75" thickBot="1" x14ac:dyDescent="0.3">
      <c r="A50" s="3" t="s">
        <v>6</v>
      </c>
      <c r="B50">
        <f t="shared" ref="B50:B51" si="26">B40</f>
        <v>300</v>
      </c>
      <c r="C50">
        <f t="shared" ref="C50:C51" si="27">B3</f>
        <v>0.7</v>
      </c>
      <c r="D50">
        <f t="shared" ref="D50:D51" si="28">C50*B50</f>
        <v>210</v>
      </c>
      <c r="E50" s="5">
        <f t="shared" ref="E50:E51" si="29">E40</f>
        <v>1.81</v>
      </c>
      <c r="F50" s="5">
        <f t="shared" ref="F50:F51" si="30">E50/C50</f>
        <v>2.5857142857142859</v>
      </c>
      <c r="G50">
        <v>2</v>
      </c>
      <c r="H50">
        <v>300</v>
      </c>
      <c r="I50">
        <f>H50*C50</f>
        <v>210</v>
      </c>
      <c r="J50" s="5">
        <f t="shared" ref="J50:J51" si="31">H50*E50</f>
        <v>543</v>
      </c>
    </row>
    <row r="51" spans="1:10" ht="15.75" thickBot="1" x14ac:dyDescent="0.3">
      <c r="A51" s="3" t="s">
        <v>7</v>
      </c>
      <c r="B51">
        <f t="shared" si="26"/>
        <v>250</v>
      </c>
      <c r="C51">
        <f t="shared" si="27"/>
        <v>1.1000000000000001</v>
      </c>
      <c r="D51">
        <f t="shared" si="28"/>
        <v>275</v>
      </c>
      <c r="E51" s="5">
        <f t="shared" si="29"/>
        <v>1.5500000000000007</v>
      </c>
      <c r="F51" s="5">
        <f t="shared" si="30"/>
        <v>1.4090909090909096</v>
      </c>
      <c r="G51">
        <v>3</v>
      </c>
      <c r="H51">
        <v>172</v>
      </c>
      <c r="I51">
        <f>H51*C51</f>
        <v>189.20000000000002</v>
      </c>
      <c r="J51" s="5">
        <f t="shared" si="31"/>
        <v>266.60000000000014</v>
      </c>
    </row>
    <row r="52" spans="1:10" x14ac:dyDescent="0.25">
      <c r="D52">
        <f>SUM(D49:D51)</f>
        <v>585</v>
      </c>
      <c r="I52">
        <f>SUM(I49:I51)</f>
        <v>499.20000000000005</v>
      </c>
      <c r="J52" s="5">
        <f>SUM(J49:J51)</f>
        <v>1099.6000000000004</v>
      </c>
    </row>
    <row r="53" spans="1:10" x14ac:dyDescent="0.25">
      <c r="I53" t="s">
        <v>44</v>
      </c>
      <c r="J53" s="13">
        <f>J43</f>
        <v>5000</v>
      </c>
    </row>
    <row r="54" spans="1:10" ht="15.75" thickBot="1" x14ac:dyDescent="0.3">
      <c r="I54" t="s">
        <v>39</v>
      </c>
      <c r="J54" s="5">
        <f>J52-J53</f>
        <v>-3900.3999999999996</v>
      </c>
    </row>
    <row r="55" spans="1:10" ht="15.75" thickBot="1" x14ac:dyDescent="0.3">
      <c r="A55" s="1" t="s">
        <v>0</v>
      </c>
      <c r="B55" t="s">
        <v>45</v>
      </c>
      <c r="C55" t="s">
        <v>1</v>
      </c>
      <c r="D55" t="s">
        <v>46</v>
      </c>
      <c r="E55" t="s">
        <v>47</v>
      </c>
      <c r="F55" t="s">
        <v>33</v>
      </c>
      <c r="G55" t="s">
        <v>14</v>
      </c>
      <c r="H55" t="s">
        <v>16</v>
      </c>
    </row>
    <row r="56" spans="1:10" ht="15.75" thickBot="1" x14ac:dyDescent="0.3">
      <c r="A56" s="3" t="s">
        <v>5</v>
      </c>
      <c r="B56">
        <v>200</v>
      </c>
      <c r="C56">
        <f>C49</f>
        <v>0.5</v>
      </c>
      <c r="D56">
        <f>C56*B56</f>
        <v>100</v>
      </c>
      <c r="E56">
        <f>C39</f>
        <v>1.3</v>
      </c>
      <c r="F56">
        <f>E56*B56</f>
        <v>260</v>
      </c>
      <c r="G56" s="5">
        <f>E49</f>
        <v>1.4500000000000006</v>
      </c>
      <c r="H56" s="5">
        <f>G56*B56</f>
        <v>290.00000000000011</v>
      </c>
    </row>
    <row r="57" spans="1:10" ht="15.75" thickBot="1" x14ac:dyDescent="0.3">
      <c r="A57" s="3" t="s">
        <v>6</v>
      </c>
      <c r="B57">
        <v>297</v>
      </c>
      <c r="C57">
        <f t="shared" ref="C57:C58" si="32">C50</f>
        <v>0.7</v>
      </c>
      <c r="D57">
        <f t="shared" ref="D57:D58" si="33">C57*B57</f>
        <v>207.89999999999998</v>
      </c>
      <c r="E57">
        <f t="shared" ref="E57:E58" si="34">C40</f>
        <v>2.4</v>
      </c>
      <c r="F57">
        <f t="shared" ref="F57:F58" si="35">E57*B57</f>
        <v>712.8</v>
      </c>
      <c r="G57" s="5">
        <f t="shared" ref="G57:G58" si="36">E50</f>
        <v>1.81</v>
      </c>
      <c r="H57" s="5">
        <f t="shared" ref="H57:H58" si="37">G57*B57</f>
        <v>537.57000000000005</v>
      </c>
    </row>
    <row r="58" spans="1:10" ht="15.75" thickBot="1" x14ac:dyDescent="0.3">
      <c r="A58" s="3" t="s">
        <v>7</v>
      </c>
      <c r="B58">
        <v>174</v>
      </c>
      <c r="C58">
        <f t="shared" si="32"/>
        <v>1.1000000000000001</v>
      </c>
      <c r="D58">
        <f t="shared" si="33"/>
        <v>191.4</v>
      </c>
      <c r="E58">
        <f t="shared" si="34"/>
        <v>1.8</v>
      </c>
      <c r="F58">
        <f t="shared" si="35"/>
        <v>313.2</v>
      </c>
      <c r="G58" s="5">
        <f t="shared" si="36"/>
        <v>1.5500000000000007</v>
      </c>
      <c r="H58" s="5">
        <f t="shared" si="37"/>
        <v>269.7000000000001</v>
      </c>
    </row>
    <row r="59" spans="1:10" ht="15.75" thickBot="1" x14ac:dyDescent="0.3">
      <c r="D59">
        <f>SUM(D56:D58)</f>
        <v>499.29999999999995</v>
      </c>
      <c r="F59">
        <f>SUM(F56:F58)</f>
        <v>1286</v>
      </c>
      <c r="H59" s="15">
        <f>SUM(H56:H58)</f>
        <v>1097.2700000000002</v>
      </c>
    </row>
    <row r="60" spans="1:10" x14ac:dyDescent="0.25">
      <c r="D60">
        <v>500</v>
      </c>
      <c r="F60">
        <v>1287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</cp:lastModifiedBy>
  <dcterms:created xsi:type="dcterms:W3CDTF">2017-05-04T23:34:49Z</dcterms:created>
  <dcterms:modified xsi:type="dcterms:W3CDTF">2017-05-05T01:05:16Z</dcterms:modified>
</cp:coreProperties>
</file>