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ICMS ST" sheetId="3" r:id="rId1"/>
  </sheets>
  <calcPr calcId="145621"/>
</workbook>
</file>

<file path=xl/calcChain.xml><?xml version="1.0" encoding="utf-8"?>
<calcChain xmlns="http://schemas.openxmlformats.org/spreadsheetml/2006/main">
  <c r="T40" i="3" l="1"/>
  <c r="P39" i="3"/>
  <c r="R39" i="3"/>
  <c r="T38" i="3"/>
  <c r="P38" i="3"/>
  <c r="T39" i="3"/>
  <c r="T37" i="3"/>
  <c r="S40" i="3"/>
  <c r="P37" i="3"/>
  <c r="R40" i="3" l="1"/>
  <c r="W25" i="3" s="1"/>
  <c r="R38" i="3"/>
  <c r="R37" i="3"/>
  <c r="J39" i="3"/>
  <c r="Q39" i="3" s="1"/>
  <c r="H39" i="3"/>
  <c r="H38" i="3"/>
  <c r="J38" i="3" s="1"/>
  <c r="Q38" i="3" s="1"/>
  <c r="H37" i="3"/>
  <c r="J37" i="3" s="1"/>
  <c r="L32" i="3"/>
  <c r="N32" i="3" s="1"/>
  <c r="P32" i="3" s="1"/>
  <c r="L31" i="3"/>
  <c r="N31" i="3" s="1"/>
  <c r="P31" i="3" s="1"/>
  <c r="L30" i="3"/>
  <c r="N30" i="3" s="1"/>
  <c r="P30" i="3" s="1"/>
  <c r="H32" i="3"/>
  <c r="J32" i="3" s="1"/>
  <c r="Q32" i="3" s="1"/>
  <c r="H31" i="3"/>
  <c r="J31" i="3" s="1"/>
  <c r="Q31" i="3" s="1"/>
  <c r="H30" i="3"/>
  <c r="J30" i="3" s="1"/>
  <c r="J33" i="3" s="1"/>
  <c r="U21" i="3" s="1"/>
  <c r="Q37" i="3" l="1"/>
  <c r="J40" i="3"/>
  <c r="R31" i="3"/>
  <c r="Q30" i="3"/>
  <c r="R30" i="3" s="1"/>
  <c r="R32" i="3"/>
  <c r="R33" i="3" l="1"/>
  <c r="U23" i="3" s="1"/>
</calcChain>
</file>

<file path=xl/sharedStrings.xml><?xml version="1.0" encoding="utf-8"?>
<sst xmlns="http://schemas.openxmlformats.org/spreadsheetml/2006/main" count="42" uniqueCount="34">
  <si>
    <t>Total</t>
  </si>
  <si>
    <t>Estudo de Caso - ICMS ST</t>
  </si>
  <si>
    <t>A Cia. Capivara é uma indústria de ração animal localizada no estado de Minas Gerais. A empresa vendeu a mesma quantia de ração a três empresas, pelo valor de R$ 100.000 a cada empresa, mais o ICMS ST, considerando as seguintes condições explicadas a seguir:</t>
  </si>
  <si>
    <t>Cia. Onça, supermercado localizado no estado de Minas Gerais. Para esta empresa, foi concedido um desconto de R$ 5500</t>
  </si>
  <si>
    <t>Cia. Ema, supermercado localizado no estado de Goiás, com frete + seguro acrescidos na nota fiscal no valor de R$ 11.000 e desconto de R$ 6.500</t>
  </si>
  <si>
    <t>Cia. Tatu, supermercado localizado no estado de São Paulo, com frete acrescido no preço de R$ 4500</t>
  </si>
  <si>
    <t> Sabemos que a ração animal é um produto com substituição tributária no estado de Minas Gerais e que os estados de São Paulo e Goiás participam do protocolo assinado no Confaz para substituição tributária de ração animal.</t>
  </si>
  <si>
    <t>As alíquotas internas de ração animal nos estados são as seguintes: SP-20%; GO-17%; MG-18%.</t>
  </si>
  <si>
    <t>As alíquotas interestaduais variam de 7% a 12% dependendo dos estados envolvidos nas transferências.</t>
  </si>
  <si>
    <t>A margem de valor agregado nos estados para as operações de ICMS ST são de:</t>
  </si>
  <si>
    <t>1. MG – 40,00%</t>
  </si>
  <si>
    <t>2. GO -  56,87%</t>
  </si>
  <si>
    <t>3. SP -  48,43%</t>
  </si>
  <si>
    <t>As empresas revenderam todo o adquirido da Cia. Capivara aos consumidores finais. Os valores da venda foram os seguintes:</t>
  </si>
  <si>
    <t>- Cia. Onça                R$ 142.500              </t>
  </si>
  <si>
    <t>- Cia. Ema                R$ 154.400</t>
  </si>
  <si>
    <t>- Cia. Tatu                 R$ 185.000</t>
  </si>
  <si>
    <t>A.     Informe o ICMS próprio que será recolhido pela Cia. Capivara, sabendo que a empresa não possuía créditos de ICMS de operações anteriores (compras), em R$: ________________________</t>
  </si>
  <si>
    <t> B.     Informe o ICMS que deverá ser recolhido pela Cia. Capivara a título de Substituição Tributária, em R$:___________________________</t>
  </si>
  <si>
    <t>C.     Informe o ganho ou perda de ICMS, se o cálculo da substituição tributária (das três empresas) utilizasse os valores reais de venda das empresas e não preços estimados, em R$:___________________________</t>
  </si>
  <si>
    <t>MG</t>
  </si>
  <si>
    <t>Vendas</t>
  </si>
  <si>
    <t>Desconto</t>
  </si>
  <si>
    <t>GO</t>
  </si>
  <si>
    <t>SP</t>
  </si>
  <si>
    <t>Frete</t>
  </si>
  <si>
    <t>Alquota</t>
  </si>
  <si>
    <t>ICMS OP</t>
  </si>
  <si>
    <t>Base ICMS ST</t>
  </si>
  <si>
    <t>Aliq</t>
  </si>
  <si>
    <t>Credito ICMS</t>
  </si>
  <si>
    <t>ICMS ST</t>
  </si>
  <si>
    <t>Preços Realizados</t>
  </si>
  <si>
    <t>Ganho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</si>
</sst>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93939"/>
      <name val="Arial"/>
      <family val="2"/>
    </font>
    <font>
      <sz val="16"/>
      <color rgb="FF303030"/>
      <name val="Arial"/>
      <family val="2"/>
    </font>
    <font>
      <sz val="10"/>
      <color rgb="FF393939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0" fillId="2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43" fontId="0" fillId="0" borderId="0" xfId="1" applyFont="1"/>
    <xf numFmtId="43" fontId="0" fillId="0" borderId="0" xfId="0" applyNumberFormat="1"/>
    <xf numFmtId="9" fontId="0" fillId="0" borderId="0" xfId="0" applyNumberFormat="1"/>
    <xf numFmtId="10" fontId="0" fillId="0" borderId="0" xfId="0" applyNumberFormat="1"/>
    <xf numFmtId="0" fontId="6" fillId="0" borderId="0" xfId="0" applyFont="1"/>
    <xf numFmtId="43" fontId="6" fillId="0" borderId="0" xfId="0" applyNumberFormat="1" applyFont="1"/>
    <xf numFmtId="0" fontId="7" fillId="0" borderId="0" xfId="0" applyFont="1"/>
    <xf numFmtId="43" fontId="7" fillId="0" borderId="0" xfId="1" applyFont="1"/>
    <xf numFmtId="43" fontId="2" fillId="3" borderId="0" xfId="0" applyNumberFormat="1" applyFont="1" applyFill="1"/>
    <xf numFmtId="9" fontId="0" fillId="0" borderId="0" xfId="2" applyFont="1"/>
    <xf numFmtId="164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tabSelected="1" topLeftCell="M24" zoomScale="145" zoomScaleNormal="145" workbookViewId="0">
      <selection activeCell="N43" sqref="N43"/>
    </sheetView>
  </sheetViews>
  <sheetFormatPr defaultRowHeight="15" x14ac:dyDescent="0.25"/>
  <cols>
    <col min="1" max="1" width="5.5703125" customWidth="1"/>
    <col min="4" max="5" width="11.5703125" bestFit="1" customWidth="1"/>
    <col min="6" max="6" width="12" customWidth="1"/>
    <col min="8" max="8" width="11.5703125" bestFit="1" customWidth="1"/>
    <col min="10" max="10" width="10.5703125" bestFit="1" customWidth="1"/>
    <col min="11" max="11" width="2.5703125" customWidth="1"/>
    <col min="12" max="12" width="8.42578125" customWidth="1"/>
    <col min="14" max="14" width="11.5703125" bestFit="1" customWidth="1"/>
    <col min="16" max="16" width="13.28515625" bestFit="1" customWidth="1"/>
    <col min="17" max="17" width="13.28515625" customWidth="1"/>
    <col min="18" max="18" width="11.5703125" bestFit="1" customWidth="1"/>
    <col min="19" max="19" width="9.5703125" bestFit="1" customWidth="1"/>
    <col min="20" max="20" width="10.28515625" bestFit="1" customWidth="1"/>
    <col min="21" max="21" width="10.5703125" bestFit="1" customWidth="1"/>
    <col min="23" max="23" width="9.5703125" bestFit="1" customWidth="1"/>
  </cols>
  <sheetData>
    <row r="2" spans="2:2" ht="20.25" x14ac:dyDescent="0.25">
      <c r="B2" s="2" t="s">
        <v>1</v>
      </c>
    </row>
    <row r="3" spans="2:2" x14ac:dyDescent="0.25">
      <c r="B3" s="3" t="s">
        <v>2</v>
      </c>
    </row>
    <row r="4" spans="2:2" x14ac:dyDescent="0.25">
      <c r="B4" s="4" t="s">
        <v>3</v>
      </c>
    </row>
    <row r="5" spans="2:2" x14ac:dyDescent="0.25">
      <c r="B5" s="4" t="s">
        <v>4</v>
      </c>
    </row>
    <row r="6" spans="2:2" x14ac:dyDescent="0.25">
      <c r="B6" s="4" t="s">
        <v>5</v>
      </c>
    </row>
    <row r="7" spans="2:2" x14ac:dyDescent="0.25">
      <c r="B7" s="5"/>
    </row>
    <row r="8" spans="2:2" x14ac:dyDescent="0.25">
      <c r="B8" s="6" t="s">
        <v>6</v>
      </c>
    </row>
    <row r="9" spans="2:2" x14ac:dyDescent="0.25">
      <c r="B9" s="4" t="s">
        <v>7</v>
      </c>
    </row>
    <row r="10" spans="2:2" x14ac:dyDescent="0.25">
      <c r="B10" s="4" t="s">
        <v>8</v>
      </c>
    </row>
    <row r="11" spans="2:2" x14ac:dyDescent="0.25">
      <c r="B11" s="4" t="s">
        <v>9</v>
      </c>
    </row>
    <row r="12" spans="2:2" x14ac:dyDescent="0.25">
      <c r="B12" s="4" t="s">
        <v>10</v>
      </c>
    </row>
    <row r="13" spans="2:2" x14ac:dyDescent="0.25">
      <c r="B13" s="4" t="s">
        <v>11</v>
      </c>
    </row>
    <row r="14" spans="2:2" x14ac:dyDescent="0.25">
      <c r="B14" s="4" t="s">
        <v>12</v>
      </c>
    </row>
    <row r="15" spans="2:2" x14ac:dyDescent="0.25">
      <c r="B15" s="5"/>
    </row>
    <row r="16" spans="2:2" x14ac:dyDescent="0.25">
      <c r="B16" s="6" t="s">
        <v>13</v>
      </c>
    </row>
    <row r="17" spans="1:24" x14ac:dyDescent="0.25">
      <c r="B17" s="4" t="s">
        <v>14</v>
      </c>
      <c r="D17" s="7"/>
    </row>
    <row r="18" spans="1:24" x14ac:dyDescent="0.25">
      <c r="B18" s="4" t="s">
        <v>15</v>
      </c>
      <c r="D18" s="7"/>
    </row>
    <row r="19" spans="1:24" x14ac:dyDescent="0.25">
      <c r="B19" s="4" t="s">
        <v>16</v>
      </c>
      <c r="D19" s="7"/>
    </row>
    <row r="20" spans="1:24" x14ac:dyDescent="0.25">
      <c r="B20" s="3"/>
    </row>
    <row r="21" spans="1:24" x14ac:dyDescent="0.25">
      <c r="B21" s="3" t="s">
        <v>17</v>
      </c>
      <c r="U21" s="15">
        <f>J33</f>
        <v>36865</v>
      </c>
    </row>
    <row r="22" spans="1:24" x14ac:dyDescent="0.25">
      <c r="B22" s="3"/>
    </row>
    <row r="23" spans="1:24" x14ac:dyDescent="0.25">
      <c r="B23" s="3" t="s">
        <v>18</v>
      </c>
      <c r="U23" s="15">
        <f>R33</f>
        <v>48958.239000000001</v>
      </c>
    </row>
    <row r="24" spans="1:24" x14ac:dyDescent="0.25">
      <c r="B24" s="5"/>
    </row>
    <row r="25" spans="1:24" x14ac:dyDescent="0.25">
      <c r="B25" s="3" t="s">
        <v>19</v>
      </c>
      <c r="W25" s="15">
        <f>S40</f>
        <v>3074.7609999999986</v>
      </c>
      <c r="X25" s="15" t="s">
        <v>33</v>
      </c>
    </row>
    <row r="29" spans="1:24" x14ac:dyDescent="0.25">
      <c r="F29" t="s">
        <v>22</v>
      </c>
      <c r="G29" t="s">
        <v>25</v>
      </c>
      <c r="H29" t="s">
        <v>0</v>
      </c>
      <c r="I29" t="s">
        <v>26</v>
      </c>
      <c r="J29" s="11" t="s">
        <v>27</v>
      </c>
      <c r="L29" t="s">
        <v>28</v>
      </c>
      <c r="O29" t="s">
        <v>29</v>
      </c>
      <c r="Q29" s="11" t="s">
        <v>30</v>
      </c>
      <c r="R29" s="13" t="s">
        <v>31</v>
      </c>
    </row>
    <row r="30" spans="1:24" x14ac:dyDescent="0.25">
      <c r="A30" t="s">
        <v>20</v>
      </c>
      <c r="B30" t="s">
        <v>20</v>
      </c>
      <c r="D30" t="s">
        <v>21</v>
      </c>
      <c r="E30" s="7">
        <v>100000</v>
      </c>
      <c r="F30">
        <v>5500</v>
      </c>
      <c r="H30" s="8">
        <f>E30-F30+G30</f>
        <v>94500</v>
      </c>
      <c r="I30" s="9">
        <v>0.18</v>
      </c>
      <c r="J30" s="12">
        <f>H30*I30</f>
        <v>17010</v>
      </c>
      <c r="L30" s="8">
        <f>E30+G30</f>
        <v>100000</v>
      </c>
      <c r="M30" s="9">
        <v>0.4</v>
      </c>
      <c r="N30" s="7">
        <f>L30*(1+M30)</f>
        <v>140000</v>
      </c>
      <c r="O30" s="9">
        <v>0.18</v>
      </c>
      <c r="P30" s="7">
        <f>N30*O30</f>
        <v>25200</v>
      </c>
      <c r="Q30" s="12">
        <f>J30</f>
        <v>17010</v>
      </c>
      <c r="R30" s="14">
        <f>P30-Q30</f>
        <v>8190</v>
      </c>
    </row>
    <row r="31" spans="1:24" x14ac:dyDescent="0.25">
      <c r="A31" s="1" t="s">
        <v>20</v>
      </c>
      <c r="B31" t="s">
        <v>23</v>
      </c>
      <c r="D31" s="1" t="s">
        <v>21</v>
      </c>
      <c r="E31" s="7">
        <v>100000</v>
      </c>
      <c r="F31">
        <v>6500</v>
      </c>
      <c r="G31">
        <v>11000</v>
      </c>
      <c r="H31" s="8">
        <f t="shared" ref="H31:H32" si="0">E31-F31+G31</f>
        <v>104500</v>
      </c>
      <c r="I31" s="9">
        <v>7.0000000000000007E-2</v>
      </c>
      <c r="J31" s="12">
        <f t="shared" ref="J31:J32" si="1">H31*I31</f>
        <v>7315.0000000000009</v>
      </c>
      <c r="L31" s="8">
        <f t="shared" ref="L31:L32" si="2">E31+G31</f>
        <v>111000</v>
      </c>
      <c r="M31" s="10">
        <v>0.56869999999999998</v>
      </c>
      <c r="N31" s="7">
        <f t="shared" ref="N31:N32" si="3">L31*(1+M31)</f>
        <v>174125.7</v>
      </c>
      <c r="O31" s="9">
        <v>0.17</v>
      </c>
      <c r="P31" s="7">
        <f>N31*O31</f>
        <v>29601.369000000002</v>
      </c>
      <c r="Q31" s="12">
        <f>J31</f>
        <v>7315.0000000000009</v>
      </c>
      <c r="R31" s="14">
        <f t="shared" ref="R31:R32" si="4">P31-Q31</f>
        <v>22286.369000000002</v>
      </c>
    </row>
    <row r="32" spans="1:24" x14ac:dyDescent="0.25">
      <c r="A32" s="1" t="s">
        <v>20</v>
      </c>
      <c r="B32" t="s">
        <v>24</v>
      </c>
      <c r="D32" s="1" t="s">
        <v>21</v>
      </c>
      <c r="E32" s="7">
        <v>100000</v>
      </c>
      <c r="G32">
        <v>4500</v>
      </c>
      <c r="H32" s="8">
        <f t="shared" si="0"/>
        <v>104500</v>
      </c>
      <c r="I32" s="9">
        <v>0.12</v>
      </c>
      <c r="J32" s="12">
        <f t="shared" si="1"/>
        <v>12540</v>
      </c>
      <c r="L32" s="8">
        <f t="shared" si="2"/>
        <v>104500</v>
      </c>
      <c r="M32" s="10">
        <v>0.48430000000000001</v>
      </c>
      <c r="N32" s="7">
        <f t="shared" si="3"/>
        <v>155109.35</v>
      </c>
      <c r="O32" s="9">
        <v>0.2</v>
      </c>
      <c r="P32" s="7">
        <f>N32*O32</f>
        <v>31021.870000000003</v>
      </c>
      <c r="Q32" s="12">
        <f>J32</f>
        <v>12540</v>
      </c>
      <c r="R32" s="14">
        <f t="shared" si="4"/>
        <v>18481.870000000003</v>
      </c>
    </row>
    <row r="33" spans="4:20" x14ac:dyDescent="0.25">
      <c r="J33" s="15">
        <f>SUM(J30:J32)</f>
        <v>36865</v>
      </c>
      <c r="Q33" s="11"/>
      <c r="R33" s="15">
        <f>SUM(R30:R32)</f>
        <v>48958.239000000001</v>
      </c>
    </row>
    <row r="34" spans="4:20" x14ac:dyDescent="0.25">
      <c r="J34" s="11"/>
      <c r="P34" s="16"/>
      <c r="Q34" s="11"/>
    </row>
    <row r="35" spans="4:20" x14ac:dyDescent="0.25">
      <c r="D35" t="s">
        <v>32</v>
      </c>
      <c r="Q35" s="11"/>
    </row>
    <row r="37" spans="4:20" x14ac:dyDescent="0.25">
      <c r="D37" s="1" t="s">
        <v>21</v>
      </c>
      <c r="E37" s="7">
        <v>100000</v>
      </c>
      <c r="F37" s="1">
        <v>5500</v>
      </c>
      <c r="G37" s="1"/>
      <c r="H37" s="8">
        <f>E37-F37+G37</f>
        <v>94500</v>
      </c>
      <c r="I37" s="9">
        <v>0.18</v>
      </c>
      <c r="J37" s="12">
        <f>H37*I37</f>
        <v>17010</v>
      </c>
      <c r="K37" s="1"/>
      <c r="L37" s="8"/>
      <c r="M37" s="9"/>
      <c r="N37" s="1">
        <v>142500</v>
      </c>
      <c r="O37" s="9">
        <v>0.18</v>
      </c>
      <c r="P37" s="7">
        <f>N37*O37</f>
        <v>25650</v>
      </c>
      <c r="Q37" s="12">
        <f>J37</f>
        <v>17010</v>
      </c>
      <c r="R37" s="14">
        <f>P37-Q37</f>
        <v>8640</v>
      </c>
      <c r="T37" s="17">
        <f>P37-P30</f>
        <v>450</v>
      </c>
    </row>
    <row r="38" spans="4:20" x14ac:dyDescent="0.25">
      <c r="D38" s="1" t="s">
        <v>21</v>
      </c>
      <c r="E38" s="7">
        <v>100000</v>
      </c>
      <c r="F38" s="1">
        <v>6500</v>
      </c>
      <c r="G38" s="1">
        <v>11000</v>
      </c>
      <c r="H38" s="8">
        <f t="shared" ref="H38:H39" si="5">E38-F38+G38</f>
        <v>104500</v>
      </c>
      <c r="I38" s="9">
        <v>7.0000000000000007E-2</v>
      </c>
      <c r="J38" s="12">
        <f t="shared" ref="J38:J39" si="6">H38*I38</f>
        <v>7315.0000000000009</v>
      </c>
      <c r="K38" s="1"/>
      <c r="L38" s="8"/>
      <c r="M38" s="10"/>
      <c r="N38" s="1">
        <v>154400</v>
      </c>
      <c r="O38" s="9">
        <v>0.17</v>
      </c>
      <c r="P38" s="7">
        <f>N38*O38</f>
        <v>26248.000000000004</v>
      </c>
      <c r="Q38" s="12">
        <f>J38</f>
        <v>7315.0000000000009</v>
      </c>
      <c r="R38" s="14">
        <f>P38-Q38</f>
        <v>18933.000000000004</v>
      </c>
      <c r="T38" s="17">
        <f>P38-P31</f>
        <v>-3353.3689999999988</v>
      </c>
    </row>
    <row r="39" spans="4:20" x14ac:dyDescent="0.25">
      <c r="D39" s="1" t="s">
        <v>21</v>
      </c>
      <c r="E39" s="7">
        <v>100000</v>
      </c>
      <c r="F39" s="1"/>
      <c r="G39" s="1">
        <v>4500</v>
      </c>
      <c r="H39" s="8">
        <f t="shared" si="5"/>
        <v>104500</v>
      </c>
      <c r="I39" s="9">
        <v>0.12</v>
      </c>
      <c r="J39" s="12">
        <f t="shared" si="6"/>
        <v>12540</v>
      </c>
      <c r="K39" s="1"/>
      <c r="L39" s="8"/>
      <c r="M39" s="10"/>
      <c r="N39" s="1">
        <v>185000</v>
      </c>
      <c r="O39" s="9">
        <v>0.2</v>
      </c>
      <c r="P39" s="7">
        <f>N39*O39</f>
        <v>37000</v>
      </c>
      <c r="Q39" s="12">
        <f>J39</f>
        <v>12540</v>
      </c>
      <c r="R39" s="14">
        <f>P39-Q39</f>
        <v>24460</v>
      </c>
      <c r="T39" s="17">
        <f t="shared" ref="T39" si="7">P39-P32</f>
        <v>5978.1299999999974</v>
      </c>
    </row>
    <row r="40" spans="4:20" x14ac:dyDescent="0.25">
      <c r="E40" s="1"/>
      <c r="F40" s="1"/>
      <c r="G40" s="1"/>
      <c r="H40" s="1"/>
      <c r="I40" s="1"/>
      <c r="J40" s="15">
        <f>SUM(J37:J39)</f>
        <v>36865</v>
      </c>
      <c r="K40" s="1"/>
      <c r="L40" s="1"/>
      <c r="M40" s="1"/>
      <c r="O40" s="1"/>
      <c r="P40" s="1"/>
      <c r="Q40" s="11"/>
      <c r="R40" s="15">
        <f>SUM(R37:R39)</f>
        <v>52033</v>
      </c>
      <c r="S40" s="15">
        <f>R40-R33</f>
        <v>3074.7609999999986</v>
      </c>
      <c r="T40" s="17">
        <f>SUM(T37:T39)</f>
        <v>3074.7609999999986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ICMS 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2015-10-08T19:09:48Z</dcterms:created>
  <dcterms:modified xsi:type="dcterms:W3CDTF">2017-05-03T19:00:19Z</dcterms:modified>
</cp:coreProperties>
</file>