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lms\Dropbox\FEARP\2017\ADC\tema 5 -Desempenho\ex_01\"/>
    </mc:Choice>
  </mc:AlternateContent>
  <bookViews>
    <workbookView xWindow="0" yWindow="0" windowWidth="16605" windowHeight="9435" tabRatio="500"/>
  </bookViews>
  <sheets>
    <sheet name="Ex_0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1" i="1" l="1"/>
  <c r="E29" i="1"/>
  <c r="D29" i="1"/>
  <c r="D28" i="1"/>
  <c r="C5" i="1"/>
  <c r="H6" i="1"/>
  <c r="H14" i="1"/>
  <c r="J7" i="1"/>
  <c r="C9" i="1"/>
  <c r="C8" i="1"/>
  <c r="D20" i="1"/>
  <c r="E20" i="1"/>
  <c r="J4" i="1"/>
  <c r="J5" i="1"/>
  <c r="I7" i="1"/>
  <c r="I4" i="1"/>
  <c r="I5" i="1"/>
  <c r="H7" i="1"/>
  <c r="H8" i="1"/>
  <c r="H3" i="1"/>
  <c r="H4" i="1"/>
  <c r="H5" i="1"/>
  <c r="O15" i="1"/>
  <c r="I12" i="1"/>
  <c r="H12" i="1"/>
  <c r="H29" i="1"/>
  <c r="I26" i="1"/>
  <c r="I28" i="1"/>
  <c r="J28" i="1"/>
  <c r="H28" i="1"/>
  <c r="C20" i="1"/>
  <c r="H9" i="1"/>
  <c r="C25" i="1"/>
  <c r="C26" i="1"/>
  <c r="C28" i="1"/>
  <c r="C29" i="1"/>
  <c r="C31" i="1"/>
  <c r="E26" i="1"/>
  <c r="E28" i="1"/>
  <c r="E31" i="1"/>
  <c r="D26" i="1"/>
  <c r="D13" i="1"/>
  <c r="E25" i="1"/>
  <c r="D25" i="1"/>
  <c r="I13" i="1"/>
  <c r="D16" i="1"/>
  <c r="D21" i="1"/>
  <c r="E13" i="1"/>
  <c r="M14" i="1"/>
  <c r="E21" i="1"/>
  <c r="E16" i="1"/>
  <c r="J13" i="1"/>
  <c r="D24" i="1"/>
  <c r="D27" i="1"/>
  <c r="D30" i="1"/>
  <c r="D32" i="1"/>
  <c r="D34" i="1"/>
  <c r="C13" i="1"/>
  <c r="J12" i="1"/>
  <c r="D8" i="1"/>
  <c r="I27" i="1"/>
  <c r="I29" i="1"/>
  <c r="J26" i="1"/>
  <c r="H13" i="1"/>
  <c r="C16" i="1"/>
  <c r="C21" i="1"/>
  <c r="E8" i="1"/>
  <c r="E9" i="1"/>
  <c r="E6" i="1"/>
  <c r="E3" i="1"/>
  <c r="E24" i="1"/>
  <c r="E27" i="1"/>
  <c r="E30" i="1"/>
  <c r="E32" i="1"/>
  <c r="E34" i="1"/>
  <c r="J27" i="1"/>
  <c r="I8" i="1"/>
  <c r="D9" i="1"/>
  <c r="J29" i="1"/>
  <c r="J8" i="1"/>
  <c r="C24" i="1"/>
  <c r="C27" i="1"/>
  <c r="C30" i="1"/>
  <c r="C32" i="1"/>
  <c r="C34" i="1"/>
  <c r="C35" i="1"/>
  <c r="H27" i="1"/>
  <c r="H26" i="1"/>
  <c r="M13" i="1"/>
  <c r="M15" i="1"/>
  <c r="H15" i="1"/>
  <c r="D6" i="1"/>
  <c r="I9" i="1"/>
  <c r="J9" i="1"/>
  <c r="D3" i="1"/>
  <c r="I6" i="1"/>
  <c r="I14" i="1"/>
  <c r="J6" i="1"/>
  <c r="J14" i="1"/>
  <c r="J15" i="1"/>
  <c r="N14" i="1"/>
  <c r="N15" i="1"/>
  <c r="I15" i="1"/>
  <c r="E35" i="1"/>
  <c r="D35" i="1"/>
  <c r="I3" i="1"/>
  <c r="J3" i="1"/>
</calcChain>
</file>

<file path=xl/sharedStrings.xml><?xml version="1.0" encoding="utf-8"?>
<sst xmlns="http://schemas.openxmlformats.org/spreadsheetml/2006/main" count="58" uniqueCount="44">
  <si>
    <t>Investimentos Financeiros</t>
  </si>
  <si>
    <t>Capital de Giro Líquido</t>
  </si>
  <si>
    <t>Investimentos Operacionais de Longo Prazo</t>
  </si>
  <si>
    <t>INVESTIMENTO TOTAL</t>
  </si>
  <si>
    <t>Dívidas (passivo oneroso)</t>
  </si>
  <si>
    <t>Capital Próprio</t>
  </si>
  <si>
    <t>FINANCIAMENTO TOTAL</t>
  </si>
  <si>
    <t>Margem Bruta</t>
  </si>
  <si>
    <t>Margem Líquida</t>
  </si>
  <si>
    <t>Giro do Investimento</t>
  </si>
  <si>
    <t>RsI operacional</t>
  </si>
  <si>
    <t>Vendas</t>
  </si>
  <si>
    <t>Custo das Vendas</t>
  </si>
  <si>
    <t>Lucro Bruto</t>
  </si>
  <si>
    <t>Depreciação</t>
  </si>
  <si>
    <t>Despesas Operacionais</t>
  </si>
  <si>
    <t>Resutaldo antes dos Efeitos Financeiros</t>
  </si>
  <si>
    <t>Receitas Financeiras</t>
  </si>
  <si>
    <t>Despesas Financeiras</t>
  </si>
  <si>
    <t>Resultado Financeiro</t>
  </si>
  <si>
    <t>DRE</t>
  </si>
  <si>
    <t>Resultado Líquido</t>
  </si>
  <si>
    <t>(+) Depreciação</t>
  </si>
  <si>
    <t>(+) Resultado Financeiro</t>
  </si>
  <si>
    <t>(=) Caixa Operacional Gerado</t>
  </si>
  <si>
    <t>(+-) Variações do Capital de Giro Líquido</t>
  </si>
  <si>
    <t>(-) Investimentos de Longo Prazo</t>
  </si>
  <si>
    <t>(=) Fluxo de Caixa Livre da Firma</t>
  </si>
  <si>
    <t>(+-) Fluxo de Caixa das Dívidas</t>
  </si>
  <si>
    <t>(=) Fluxo de Caixa Livre do Acionista</t>
  </si>
  <si>
    <t>(-) Dividendos pagos (+) Aumento de Capital</t>
  </si>
  <si>
    <t>SALDOS DE FINAL DE PERÍODO</t>
  </si>
  <si>
    <t>SALDOS MÉDIOS</t>
  </si>
  <si>
    <t>ANO 2009</t>
  </si>
  <si>
    <t>ANO 2010</t>
  </si>
  <si>
    <t>ANO 2008</t>
  </si>
  <si>
    <t>FLUXOS DE CAIXA (LIVRES)</t>
  </si>
  <si>
    <t>DADOS PARA ANÁLISE DE RENTABILIDADE</t>
  </si>
  <si>
    <t>Variações Líquidas do Investimento Financeiro</t>
  </si>
  <si>
    <t>DMPL</t>
  </si>
  <si>
    <t>Saldo Inicial</t>
  </si>
  <si>
    <t>Resultado</t>
  </si>
  <si>
    <t>Sobra de Caixa (Falta de Caixa)</t>
  </si>
  <si>
    <t>DADOS do SETOR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</si>
</sst>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6]dd\-mmm\-yy;@"/>
    <numFmt numFmtId="165" formatCode="#,##0.0_);[Red]\(#,##0.0\)"/>
    <numFmt numFmtId="166" formatCode="0.0%"/>
    <numFmt numFmtId="167" formatCode="0_);[Red]\(0\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rgb="FF8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14999847407452621"/>
      </bottom>
      <diagonal/>
    </border>
    <border>
      <left style="thin">
        <color auto="1"/>
      </left>
      <right style="thin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auto="1"/>
      </right>
      <top style="thin">
        <color theme="0" tint="-0.1499984740745262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theme="0" tint="-0.14999847407452621"/>
      </bottom>
      <diagonal/>
    </border>
  </borders>
  <cellStyleXfs count="45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38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38" fontId="5" fillId="0" borderId="0" xfId="0" applyNumberFormat="1" applyFont="1"/>
    <xf numFmtId="9" fontId="5" fillId="0" borderId="0" xfId="1" applyFont="1"/>
    <xf numFmtId="38" fontId="5" fillId="0" borderId="3" xfId="0" applyNumberFormat="1" applyFont="1" applyBorder="1" applyAlignment="1">
      <alignment horizontal="left" indent="1"/>
    </xf>
    <xf numFmtId="38" fontId="5" fillId="0" borderId="3" xfId="0" applyNumberFormat="1" applyFont="1" applyBorder="1" applyAlignment="1">
      <alignment horizontal="center"/>
    </xf>
    <xf numFmtId="165" fontId="5" fillId="0" borderId="0" xfId="0" applyNumberFormat="1" applyFont="1"/>
    <xf numFmtId="38" fontId="6" fillId="0" borderId="3" xfId="0" applyNumberFormat="1" applyFont="1" applyBorder="1"/>
    <xf numFmtId="38" fontId="6" fillId="0" borderId="3" xfId="0" applyNumberFormat="1" applyFont="1" applyBorder="1" applyAlignment="1">
      <alignment horizontal="center"/>
    </xf>
    <xf numFmtId="38" fontId="6" fillId="0" borderId="4" xfId="0" applyNumberFormat="1" applyFont="1" applyBorder="1"/>
    <xf numFmtId="38" fontId="6" fillId="0" borderId="4" xfId="0" applyNumberFormat="1" applyFont="1" applyBorder="1" applyAlignment="1">
      <alignment horizontal="center"/>
    </xf>
    <xf numFmtId="38" fontId="5" fillId="0" borderId="0" xfId="0" applyNumberFormat="1" applyFont="1" applyAlignment="1">
      <alignment horizontal="center"/>
    </xf>
    <xf numFmtId="167" fontId="4" fillId="2" borderId="1" xfId="0" applyNumberFormat="1" applyFont="1" applyFill="1" applyBorder="1" applyAlignment="1">
      <alignment horizontal="center"/>
    </xf>
    <xf numFmtId="38" fontId="5" fillId="0" borderId="2" xfId="0" applyNumberFormat="1" applyFont="1" applyBorder="1"/>
    <xf numFmtId="166" fontId="5" fillId="0" borderId="2" xfId="1" applyNumberFormat="1" applyFont="1" applyBorder="1" applyAlignment="1">
      <alignment horizontal="center"/>
    </xf>
    <xf numFmtId="38" fontId="5" fillId="0" borderId="3" xfId="0" applyNumberFormat="1" applyFont="1" applyBorder="1"/>
    <xf numFmtId="166" fontId="5" fillId="0" borderId="3" xfId="1" applyNumberFormat="1" applyFont="1" applyBorder="1" applyAlignment="1">
      <alignment horizontal="center"/>
    </xf>
    <xf numFmtId="40" fontId="5" fillId="0" borderId="3" xfId="0" applyNumberFormat="1" applyFont="1" applyBorder="1"/>
    <xf numFmtId="40" fontId="5" fillId="0" borderId="3" xfId="0" applyNumberFormat="1" applyFont="1" applyBorder="1" applyAlignment="1">
      <alignment horizontal="center"/>
    </xf>
    <xf numFmtId="38" fontId="6" fillId="0" borderId="2" xfId="0" applyNumberFormat="1" applyFont="1" applyBorder="1"/>
    <xf numFmtId="166" fontId="6" fillId="0" borderId="4" xfId="1" applyNumberFormat="1" applyFont="1" applyBorder="1" applyAlignment="1">
      <alignment horizontal="center"/>
    </xf>
    <xf numFmtId="38" fontId="6" fillId="0" borderId="2" xfId="0" applyNumberFormat="1" applyFont="1" applyBorder="1" applyAlignment="1">
      <alignment horizontal="center"/>
    </xf>
    <xf numFmtId="38" fontId="5" fillId="0" borderId="5" xfId="0" applyNumberFormat="1" applyFont="1" applyBorder="1" applyAlignment="1">
      <alignment horizontal="left" indent="1"/>
    </xf>
    <xf numFmtId="38" fontId="5" fillId="0" borderId="5" xfId="0" applyNumberFormat="1" applyFont="1" applyBorder="1" applyAlignment="1">
      <alignment horizontal="center"/>
    </xf>
    <xf numFmtId="38" fontId="5" fillId="0" borderId="4" xfId="0" applyNumberFormat="1" applyFont="1" applyBorder="1" applyAlignment="1">
      <alignment horizontal="left" indent="1"/>
    </xf>
    <xf numFmtId="38" fontId="5" fillId="0" borderId="4" xfId="0" applyNumberFormat="1" applyFont="1" applyBorder="1" applyAlignment="1">
      <alignment horizontal="center"/>
    </xf>
    <xf numFmtId="166" fontId="5" fillId="0" borderId="0" xfId="1" applyNumberFormat="1" applyFont="1" applyAlignment="1">
      <alignment horizontal="center"/>
    </xf>
    <xf numFmtId="38" fontId="0" fillId="0" borderId="0" xfId="0" applyNumberFormat="1"/>
  </cellXfs>
  <cellStyles count="454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" xfId="24" builtinId="8" hidden="1"/>
    <cellStyle name="Hiperlink" xfId="26" builtinId="8" hidden="1"/>
    <cellStyle name="Hiperlink" xfId="28" builtinId="8" hidden="1"/>
    <cellStyle name="Hiperlink" xfId="30" builtinId="8" hidden="1"/>
    <cellStyle name="Hiperlink" xfId="32" builtinId="8" hidden="1"/>
    <cellStyle name="Hiperlink" xfId="34" builtinId="8" hidden="1"/>
    <cellStyle name="Hiperlink" xfId="36" builtinId="8" hidden="1"/>
    <cellStyle name="Hiperlink" xfId="38" builtinId="8" hidden="1"/>
    <cellStyle name="Hiperlink" xfId="40" builtinId="8" hidden="1"/>
    <cellStyle name="Hiperlink" xfId="42" builtinId="8" hidden="1"/>
    <cellStyle name="Hiperlink" xfId="44" builtinId="8" hidden="1"/>
    <cellStyle name="Hiperlink" xfId="46" builtinId="8" hidden="1"/>
    <cellStyle name="Hiperlink" xfId="48" builtinId="8" hidden="1"/>
    <cellStyle name="Hiperlink" xfId="50" builtinId="8" hidden="1"/>
    <cellStyle name="Hiperlink" xfId="52" builtinId="8" hidden="1"/>
    <cellStyle name="Hiperlink" xfId="54" builtinId="8" hidden="1"/>
    <cellStyle name="Hiperlink" xfId="56" builtinId="8" hidden="1"/>
    <cellStyle name="Hiperlink" xfId="58" builtinId="8" hidden="1"/>
    <cellStyle name="Hiperlink" xfId="60" builtinId="8" hidden="1"/>
    <cellStyle name="Hiperlink" xfId="62" builtinId="8" hidden="1"/>
    <cellStyle name="Hiperlink" xfId="64" builtinId="8" hidden="1"/>
    <cellStyle name="Hiperlink" xfId="66" builtinId="8" hidden="1"/>
    <cellStyle name="Hiperlink" xfId="68" builtinId="8" hidden="1"/>
    <cellStyle name="Hiperlink" xfId="70" builtinId="8" hidden="1"/>
    <cellStyle name="Hiperlink" xfId="72" builtinId="8" hidden="1"/>
    <cellStyle name="Hiperlink" xfId="74" builtinId="8" hidden="1"/>
    <cellStyle name="Hiperlink" xfId="76" builtinId="8" hidden="1"/>
    <cellStyle name="Hiperlink" xfId="78" builtinId="8" hidden="1"/>
    <cellStyle name="Hiperlink" xfId="80" builtinId="8" hidden="1"/>
    <cellStyle name="Hiperlink" xfId="82" builtinId="8" hidden="1"/>
    <cellStyle name="Hiperlink" xfId="84" builtinId="8" hidden="1"/>
    <cellStyle name="Hiperlink" xfId="86" builtinId="8" hidden="1"/>
    <cellStyle name="Hiperlink" xfId="88" builtinId="8" hidden="1"/>
    <cellStyle name="Hiperlink" xfId="90" builtinId="8" hidden="1"/>
    <cellStyle name="Hiperlink" xfId="92" builtinId="8" hidden="1"/>
    <cellStyle name="Hiperlink" xfId="94" builtinId="8" hidden="1"/>
    <cellStyle name="Hiperlink" xfId="96" builtinId="8" hidden="1"/>
    <cellStyle name="Hiperlink" xfId="98" builtinId="8" hidden="1"/>
    <cellStyle name="Hiperlink" xfId="100" builtinId="8" hidden="1"/>
    <cellStyle name="Hiperlink" xfId="102" builtinId="8" hidden="1"/>
    <cellStyle name="Hiperlink" xfId="104" builtinId="8" hidden="1"/>
    <cellStyle name="Hiperlink" xfId="106" builtinId="8" hidden="1"/>
    <cellStyle name="Hiperlink" xfId="108" builtinId="8" hidden="1"/>
    <cellStyle name="Hiperlink" xfId="110" builtinId="8" hidden="1"/>
    <cellStyle name="Hiperlink" xfId="112" builtinId="8" hidden="1"/>
    <cellStyle name="Hiperlink" xfId="114" builtinId="8" hidden="1"/>
    <cellStyle name="Hiperlink" xfId="116" builtinId="8" hidden="1"/>
    <cellStyle name="Hiperlink" xfId="118" builtinId="8" hidden="1"/>
    <cellStyle name="Hiperlink" xfId="120" builtinId="8" hidden="1"/>
    <cellStyle name="Hiperlink" xfId="122" builtinId="8" hidden="1"/>
    <cellStyle name="Hiperlink" xfId="124" builtinId="8" hidden="1"/>
    <cellStyle name="Hiperlink" xfId="126" builtinId="8" hidden="1"/>
    <cellStyle name="Hiperlink" xfId="128" builtinId="8" hidden="1"/>
    <cellStyle name="Hiperlink" xfId="130" builtinId="8" hidden="1"/>
    <cellStyle name="Hiperlink" xfId="132" builtinId="8" hidden="1"/>
    <cellStyle name="Hiperlink" xfId="134" builtinId="8" hidden="1"/>
    <cellStyle name="Hiperlink" xfId="136" builtinId="8" hidden="1"/>
    <cellStyle name="Hiperlink" xfId="138" builtinId="8" hidden="1"/>
    <cellStyle name="Hiperlink" xfId="140" builtinId="8" hidden="1"/>
    <cellStyle name="Hiperlink" xfId="142" builtinId="8" hidden="1"/>
    <cellStyle name="Hiperlink" xfId="144" builtinId="8" hidden="1"/>
    <cellStyle name="Hiperlink" xfId="146" builtinId="8" hidden="1"/>
    <cellStyle name="Hiperlink" xfId="148" builtinId="8" hidden="1"/>
    <cellStyle name="Hiperlink" xfId="150" builtinId="8" hidden="1"/>
    <cellStyle name="Hiperlink" xfId="152" builtinId="8" hidden="1"/>
    <cellStyle name="Hiperlink" xfId="154" builtinId="8" hidden="1"/>
    <cellStyle name="Hiperlink" xfId="156" builtinId="8" hidden="1"/>
    <cellStyle name="Hiperlink" xfId="158" builtinId="8" hidden="1"/>
    <cellStyle name="Hiperlink" xfId="160" builtinId="8" hidden="1"/>
    <cellStyle name="Hiperlink" xfId="162" builtinId="8" hidden="1"/>
    <cellStyle name="Hiperlink" xfId="164" builtinId="8" hidden="1"/>
    <cellStyle name="Hiperlink" xfId="166" builtinId="8" hidden="1"/>
    <cellStyle name="Hiperlink" xfId="168" builtinId="8" hidden="1"/>
    <cellStyle name="Hiperlink" xfId="170" builtinId="8" hidden="1"/>
    <cellStyle name="Hiperlink" xfId="172" builtinId="8" hidden="1"/>
    <cellStyle name="Hiperlink" xfId="174" builtinId="8" hidden="1"/>
    <cellStyle name="Hiperlink" xfId="176" builtinId="8" hidden="1"/>
    <cellStyle name="Hiperlink" xfId="178" builtinId="8" hidden="1"/>
    <cellStyle name="Hiperlink" xfId="180" builtinId="8" hidden="1"/>
    <cellStyle name="Hiperlink" xfId="182" builtinId="8" hidden="1"/>
    <cellStyle name="Hiperlink" xfId="184" builtinId="8" hidden="1"/>
    <cellStyle name="Hiperlink" xfId="186" builtinId="8" hidden="1"/>
    <cellStyle name="Hiperlink" xfId="188" builtinId="8" hidden="1"/>
    <cellStyle name="Hiperlink" xfId="190" builtinId="8" hidden="1"/>
    <cellStyle name="Hiperlink" xfId="192" builtinId="8" hidden="1"/>
    <cellStyle name="Hiperlink" xfId="194" builtinId="8" hidden="1"/>
    <cellStyle name="Hiperlink" xfId="196" builtinId="8" hidden="1"/>
    <cellStyle name="Hiperlink" xfId="198" builtinId="8" hidden="1"/>
    <cellStyle name="Hiperlink" xfId="200" builtinId="8" hidden="1"/>
    <cellStyle name="Hiperlink" xfId="202" builtinId="8" hidden="1"/>
    <cellStyle name="Hiperlink" xfId="204" builtinId="8" hidden="1"/>
    <cellStyle name="Hiperlink" xfId="206" builtinId="8" hidden="1"/>
    <cellStyle name="Hiperlink" xfId="208" builtinId="8" hidden="1"/>
    <cellStyle name="Hiperlink" xfId="210" builtinId="8" hidden="1"/>
    <cellStyle name="Hiperlink" xfId="212" builtinId="8" hidden="1"/>
    <cellStyle name="Hiperlink" xfId="214" builtinId="8" hidden="1"/>
    <cellStyle name="Hiperlink" xfId="216" builtinId="8" hidden="1"/>
    <cellStyle name="Hiperlink" xfId="218" builtinId="8" hidden="1"/>
    <cellStyle name="Hiperlink" xfId="220" builtinId="8" hidden="1"/>
    <cellStyle name="Hiperlink" xfId="222" builtinId="8" hidden="1"/>
    <cellStyle name="Hiperlink" xfId="224" builtinId="8" hidden="1"/>
    <cellStyle name="Hiperlink" xfId="226" builtinId="8" hidden="1"/>
    <cellStyle name="Hiperlink" xfId="228" builtinId="8" hidden="1"/>
    <cellStyle name="Hiperlink" xfId="230" builtinId="8" hidden="1"/>
    <cellStyle name="Hiperlink" xfId="232" builtinId="8" hidden="1"/>
    <cellStyle name="Hiperlink" xfId="234" builtinId="8" hidden="1"/>
    <cellStyle name="Hiperlink" xfId="236" builtinId="8" hidden="1"/>
    <cellStyle name="Hiperlink" xfId="238" builtinId="8" hidden="1"/>
    <cellStyle name="Hiperlink" xfId="240" builtinId="8" hidden="1"/>
    <cellStyle name="Hiperlink" xfId="242" builtinId="8" hidden="1"/>
    <cellStyle name="Hiperlink" xfId="244" builtinId="8" hidden="1"/>
    <cellStyle name="Hiperlink" xfId="246" builtinId="8" hidden="1"/>
    <cellStyle name="Hiperlink" xfId="248" builtinId="8" hidden="1"/>
    <cellStyle name="Hiperlink" xfId="250" builtinId="8" hidden="1"/>
    <cellStyle name="Hiperlink" xfId="252" builtinId="8" hidden="1"/>
    <cellStyle name="Hiperlink" xfId="254" builtinId="8" hidden="1"/>
    <cellStyle name="Hiperlink" xfId="256" builtinId="8" hidden="1"/>
    <cellStyle name="Hiperlink" xfId="258" builtinId="8" hidden="1"/>
    <cellStyle name="Hiperlink" xfId="260" builtinId="8" hidden="1"/>
    <cellStyle name="Hiperlink" xfId="262" builtinId="8" hidden="1"/>
    <cellStyle name="Hiperlink" xfId="264" builtinId="8" hidden="1"/>
    <cellStyle name="Hiperlink" xfId="266" builtinId="8" hidden="1"/>
    <cellStyle name="Hiperlink" xfId="268" builtinId="8" hidden="1"/>
    <cellStyle name="Hiperlink" xfId="270" builtinId="8" hidden="1"/>
    <cellStyle name="Hiperlink" xfId="272" builtinId="8" hidden="1"/>
    <cellStyle name="Hiperlink" xfId="274" builtinId="8" hidden="1"/>
    <cellStyle name="Hiperlink" xfId="276" builtinId="8" hidden="1"/>
    <cellStyle name="Hiperlink" xfId="278" builtinId="8" hidden="1"/>
    <cellStyle name="Hiperlink" xfId="280" builtinId="8" hidden="1"/>
    <cellStyle name="Hiperlink" xfId="282" builtinId="8" hidden="1"/>
    <cellStyle name="Hiperlink" xfId="284" builtinId="8" hidden="1"/>
    <cellStyle name="Hiperlink" xfId="286" builtinId="8" hidden="1"/>
    <cellStyle name="Hiperlink" xfId="288" builtinId="8" hidden="1"/>
    <cellStyle name="Hiperlink" xfId="290" builtinId="8" hidden="1"/>
    <cellStyle name="Hiperlink" xfId="292" builtinId="8" hidden="1"/>
    <cellStyle name="Hiperlink" xfId="294" builtinId="8" hidden="1"/>
    <cellStyle name="Hiperlink" xfId="296" builtinId="8" hidden="1"/>
    <cellStyle name="Hiperlink" xfId="298" builtinId="8" hidden="1"/>
    <cellStyle name="Hiperlink" xfId="300" builtinId="8" hidden="1"/>
    <cellStyle name="Hiperlink" xfId="302" builtinId="8" hidden="1"/>
    <cellStyle name="Hiperlink" xfId="304" builtinId="8" hidden="1"/>
    <cellStyle name="Hiperlink" xfId="306" builtinId="8" hidden="1"/>
    <cellStyle name="Hiperlink" xfId="308" builtinId="8" hidden="1"/>
    <cellStyle name="Hiperlink" xfId="310" builtinId="8" hidden="1"/>
    <cellStyle name="Hiperlink" xfId="312" builtinId="8" hidden="1"/>
    <cellStyle name="Hiperlink" xfId="314" builtinId="8" hidden="1"/>
    <cellStyle name="Hiperlink" xfId="316" builtinId="8" hidden="1"/>
    <cellStyle name="Hiperlink" xfId="318" builtinId="8" hidden="1"/>
    <cellStyle name="Hiperlink" xfId="320" builtinId="8" hidden="1"/>
    <cellStyle name="Hiperlink" xfId="322" builtinId="8" hidden="1"/>
    <cellStyle name="Hiperlink" xfId="324" builtinId="8" hidden="1"/>
    <cellStyle name="Hiperlink" xfId="326" builtinId="8" hidden="1"/>
    <cellStyle name="Hiperlink" xfId="328" builtinId="8" hidden="1"/>
    <cellStyle name="Hiperlink" xfId="330" builtinId="8" hidden="1"/>
    <cellStyle name="Hiperlink" xfId="332" builtinId="8" hidden="1"/>
    <cellStyle name="Hiperlink" xfId="334" builtinId="8" hidden="1"/>
    <cellStyle name="Hiperlink" xfId="336" builtinId="8" hidden="1"/>
    <cellStyle name="Hiperlink" xfId="338" builtinId="8" hidden="1"/>
    <cellStyle name="Hiperlink" xfId="340" builtinId="8" hidden="1"/>
    <cellStyle name="Hiperlink" xfId="342" builtinId="8" hidden="1"/>
    <cellStyle name="Hiperlink" xfId="344" builtinId="8" hidden="1"/>
    <cellStyle name="Hiperlink" xfId="346" builtinId="8" hidden="1"/>
    <cellStyle name="Hiperlink" xfId="348" builtinId="8" hidden="1"/>
    <cellStyle name="Hiperlink" xfId="350" builtinId="8" hidden="1"/>
    <cellStyle name="Hiperlink" xfId="352" builtinId="8" hidden="1"/>
    <cellStyle name="Hiperlink" xfId="354" builtinId="8" hidden="1"/>
    <cellStyle name="Hiperlink" xfId="356" builtinId="8" hidden="1"/>
    <cellStyle name="Hiperlink" xfId="358" builtinId="8" hidden="1"/>
    <cellStyle name="Hiperlink" xfId="360" builtinId="8" hidden="1"/>
    <cellStyle name="Hiperlink" xfId="362" builtinId="8" hidden="1"/>
    <cellStyle name="Hiperlink" xfId="364" builtinId="8" hidden="1"/>
    <cellStyle name="Hiperlink" xfId="366" builtinId="8" hidden="1"/>
    <cellStyle name="Hiperlink" xfId="368" builtinId="8" hidden="1"/>
    <cellStyle name="Hiperlink" xfId="370" builtinId="8" hidden="1"/>
    <cellStyle name="Hiperlink" xfId="372" builtinId="8" hidden="1"/>
    <cellStyle name="Hiperlink" xfId="374" builtinId="8" hidden="1"/>
    <cellStyle name="Hiperlink" xfId="376" builtinId="8" hidden="1"/>
    <cellStyle name="Hiperlink" xfId="378" builtinId="8" hidden="1"/>
    <cellStyle name="Hiperlink" xfId="380" builtinId="8" hidden="1"/>
    <cellStyle name="Hiperlink" xfId="382" builtinId="8" hidden="1"/>
    <cellStyle name="Hiperlink" xfId="384" builtinId="8" hidden="1"/>
    <cellStyle name="Hiperlink" xfId="386" builtinId="8" hidden="1"/>
    <cellStyle name="Hiperlink" xfId="388" builtinId="8" hidden="1"/>
    <cellStyle name="Hiperlink" xfId="390" builtinId="8" hidden="1"/>
    <cellStyle name="Hiperlink" xfId="392" builtinId="8" hidden="1"/>
    <cellStyle name="Hiperlink" xfId="394" builtinId="8" hidden="1"/>
    <cellStyle name="Hiperlink" xfId="396" builtinId="8" hidden="1"/>
    <cellStyle name="Hiperlink" xfId="398" builtinId="8" hidden="1"/>
    <cellStyle name="Hiperlink" xfId="400" builtinId="8" hidden="1"/>
    <cellStyle name="Hiperlink" xfId="402" builtinId="8" hidden="1"/>
    <cellStyle name="Hiperlink" xfId="404" builtinId="8" hidden="1"/>
    <cellStyle name="Hiperlink" xfId="406" builtinId="8" hidden="1"/>
    <cellStyle name="Hiperlink" xfId="408" builtinId="8" hidden="1"/>
    <cellStyle name="Hiperlink" xfId="410" builtinId="8" hidden="1"/>
    <cellStyle name="Hiperlink" xfId="412" builtinId="8" hidden="1"/>
    <cellStyle name="Hiperlink" xfId="414" builtinId="8" hidden="1"/>
    <cellStyle name="Hiperlink" xfId="416" builtinId="8" hidden="1"/>
    <cellStyle name="Hiperlink" xfId="418" builtinId="8" hidden="1"/>
    <cellStyle name="Hiperlink" xfId="420" builtinId="8" hidden="1"/>
    <cellStyle name="Hiperlink" xfId="422" builtinId="8" hidden="1"/>
    <cellStyle name="Hiperlink" xfId="424" builtinId="8" hidden="1"/>
    <cellStyle name="Hiperlink" xfId="426" builtinId="8" hidden="1"/>
    <cellStyle name="Hiperlink" xfId="428" builtinId="8" hidden="1"/>
    <cellStyle name="Hiperlink" xfId="430" builtinId="8" hidden="1"/>
    <cellStyle name="Hiperlink" xfId="432" builtinId="8" hidden="1"/>
    <cellStyle name="Hiperlink" xfId="434" builtinId="8" hidden="1"/>
    <cellStyle name="Hiperlink" xfId="436" builtinId="8" hidden="1"/>
    <cellStyle name="Hiperlink" xfId="438" builtinId="8" hidden="1"/>
    <cellStyle name="Hiperlink" xfId="440" builtinId="8" hidden="1"/>
    <cellStyle name="Hiperlink" xfId="442" builtinId="8" hidden="1"/>
    <cellStyle name="Hiperlink" xfId="444" builtinId="8" hidden="1"/>
    <cellStyle name="Hiperlink" xfId="446" builtinId="8" hidden="1"/>
    <cellStyle name="Hiperlink" xfId="448" builtinId="8" hidden="1"/>
    <cellStyle name="Hiperlink" xfId="450" builtinId="8" hidden="1"/>
    <cellStyle name="Hiperlink" xfId="452" builtinId="8" hidden="1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Hiperlink Visitado" xfId="25" builtinId="9" hidden="1"/>
    <cellStyle name="Hiperlink Visitado" xfId="27" builtinId="9" hidden="1"/>
    <cellStyle name="Hiperlink Visitado" xfId="29" builtinId="9" hidden="1"/>
    <cellStyle name="Hiperlink Visitado" xfId="31" builtinId="9" hidden="1"/>
    <cellStyle name="Hiperlink Visitado" xfId="33" builtinId="9" hidden="1"/>
    <cellStyle name="Hiperlink Visitado" xfId="35" builtinId="9" hidden="1"/>
    <cellStyle name="Hiperlink Visitado" xfId="37" builtinId="9" hidden="1"/>
    <cellStyle name="Hiperlink Visitado" xfId="39" builtinId="9" hidden="1"/>
    <cellStyle name="Hiperlink Visitado" xfId="41" builtinId="9" hidden="1"/>
    <cellStyle name="Hiperlink Visitado" xfId="43" builtinId="9" hidden="1"/>
    <cellStyle name="Hiperlink Visitado" xfId="45" builtinId="9" hidden="1"/>
    <cellStyle name="Hiperlink Visitado" xfId="47" builtinId="9" hidden="1"/>
    <cellStyle name="Hiperlink Visitado" xfId="49" builtinId="9" hidden="1"/>
    <cellStyle name="Hiperlink Visitado" xfId="51" builtinId="9" hidden="1"/>
    <cellStyle name="Hiperlink Visitado" xfId="53" builtinId="9" hidden="1"/>
    <cellStyle name="Hiperlink Visitado" xfId="55" builtinId="9" hidden="1"/>
    <cellStyle name="Hiperlink Visitado" xfId="57" builtinId="9" hidden="1"/>
    <cellStyle name="Hiperlink Visitado" xfId="59" builtinId="9" hidden="1"/>
    <cellStyle name="Hiperlink Visitado" xfId="61" builtinId="9" hidden="1"/>
    <cellStyle name="Hiperlink Visitado" xfId="63" builtinId="9" hidden="1"/>
    <cellStyle name="Hiperlink Visitado" xfId="65" builtinId="9" hidden="1"/>
    <cellStyle name="Hiperlink Visitado" xfId="67" builtinId="9" hidden="1"/>
    <cellStyle name="Hiperlink Visitado" xfId="69" builtinId="9" hidden="1"/>
    <cellStyle name="Hiperlink Visitado" xfId="71" builtinId="9" hidden="1"/>
    <cellStyle name="Hiperlink Visitado" xfId="73" builtinId="9" hidden="1"/>
    <cellStyle name="Hiperlink Visitado" xfId="75" builtinId="9" hidden="1"/>
    <cellStyle name="Hiperlink Visitado" xfId="77" builtinId="9" hidden="1"/>
    <cellStyle name="Hiperlink Visitado" xfId="79" builtinId="9" hidden="1"/>
    <cellStyle name="Hiperlink Visitado" xfId="81" builtinId="9" hidden="1"/>
    <cellStyle name="Hiperlink Visitado" xfId="83" builtinId="9" hidden="1"/>
    <cellStyle name="Hiperlink Visitado" xfId="85" builtinId="9" hidden="1"/>
    <cellStyle name="Hiperlink Visitado" xfId="87" builtinId="9" hidden="1"/>
    <cellStyle name="Hiperlink Visitado" xfId="89" builtinId="9" hidden="1"/>
    <cellStyle name="Hiperlink Visitado" xfId="91" builtinId="9" hidden="1"/>
    <cellStyle name="Hiperlink Visitado" xfId="93" builtinId="9" hidden="1"/>
    <cellStyle name="Hiperlink Visitado" xfId="95" builtinId="9" hidden="1"/>
    <cellStyle name="Hiperlink Visitado" xfId="97" builtinId="9" hidden="1"/>
    <cellStyle name="Hiperlink Visitado" xfId="99" builtinId="9" hidden="1"/>
    <cellStyle name="Hiperlink Visitado" xfId="101" builtinId="9" hidden="1"/>
    <cellStyle name="Hiperlink Visitado" xfId="103" builtinId="9" hidden="1"/>
    <cellStyle name="Hiperlink Visitado" xfId="105" builtinId="9" hidden="1"/>
    <cellStyle name="Hiperlink Visitado" xfId="107" builtinId="9" hidden="1"/>
    <cellStyle name="Hiperlink Visitado" xfId="109" builtinId="9" hidden="1"/>
    <cellStyle name="Hiperlink Visitado" xfId="111" builtinId="9" hidden="1"/>
    <cellStyle name="Hiperlink Visitado" xfId="113" builtinId="9" hidden="1"/>
    <cellStyle name="Hiperlink Visitado" xfId="115" builtinId="9" hidden="1"/>
    <cellStyle name="Hiperlink Visitado" xfId="117" builtinId="9" hidden="1"/>
    <cellStyle name="Hiperlink Visitado" xfId="119" builtinId="9" hidden="1"/>
    <cellStyle name="Hiperlink Visitado" xfId="121" builtinId="9" hidden="1"/>
    <cellStyle name="Hiperlink Visitado" xfId="123" builtinId="9" hidden="1"/>
    <cellStyle name="Hiperlink Visitado" xfId="125" builtinId="9" hidden="1"/>
    <cellStyle name="Hiperlink Visitado" xfId="127" builtinId="9" hidden="1"/>
    <cellStyle name="Hiperlink Visitado" xfId="129" builtinId="9" hidden="1"/>
    <cellStyle name="Hiperlink Visitado" xfId="131" builtinId="9" hidden="1"/>
    <cellStyle name="Hiperlink Visitado" xfId="133" builtinId="9" hidden="1"/>
    <cellStyle name="Hiperlink Visitado" xfId="135" builtinId="9" hidden="1"/>
    <cellStyle name="Hiperlink Visitado" xfId="137" builtinId="9" hidden="1"/>
    <cellStyle name="Hiperlink Visitado" xfId="139" builtinId="9" hidden="1"/>
    <cellStyle name="Hiperlink Visitado" xfId="141" builtinId="9" hidden="1"/>
    <cellStyle name="Hiperlink Visitado" xfId="143" builtinId="9" hidden="1"/>
    <cellStyle name="Hiperlink Visitado" xfId="145" builtinId="9" hidden="1"/>
    <cellStyle name="Hiperlink Visitado" xfId="147" builtinId="9" hidden="1"/>
    <cellStyle name="Hiperlink Visitado" xfId="149" builtinId="9" hidden="1"/>
    <cellStyle name="Hiperlink Visitado" xfId="151" builtinId="9" hidden="1"/>
    <cellStyle name="Hiperlink Visitado" xfId="153" builtinId="9" hidden="1"/>
    <cellStyle name="Hiperlink Visitado" xfId="155" builtinId="9" hidden="1"/>
    <cellStyle name="Hiperlink Visitado" xfId="157" builtinId="9" hidden="1"/>
    <cellStyle name="Hiperlink Visitado" xfId="159" builtinId="9" hidden="1"/>
    <cellStyle name="Hiperlink Visitado" xfId="161" builtinId="9" hidden="1"/>
    <cellStyle name="Hiperlink Visitado" xfId="163" builtinId="9" hidden="1"/>
    <cellStyle name="Hiperlink Visitado" xfId="165" builtinId="9" hidden="1"/>
    <cellStyle name="Hiperlink Visitado" xfId="167" builtinId="9" hidden="1"/>
    <cellStyle name="Hiperlink Visitado" xfId="169" builtinId="9" hidden="1"/>
    <cellStyle name="Hiperlink Visitado" xfId="171" builtinId="9" hidden="1"/>
    <cellStyle name="Hiperlink Visitado" xfId="173" builtinId="9" hidden="1"/>
    <cellStyle name="Hiperlink Visitado" xfId="175" builtinId="9" hidden="1"/>
    <cellStyle name="Hiperlink Visitado" xfId="177" builtinId="9" hidden="1"/>
    <cellStyle name="Hiperlink Visitado" xfId="179" builtinId="9" hidden="1"/>
    <cellStyle name="Hiperlink Visitado" xfId="181" builtinId="9" hidden="1"/>
    <cellStyle name="Hiperlink Visitado" xfId="183" builtinId="9" hidden="1"/>
    <cellStyle name="Hiperlink Visitado" xfId="185" builtinId="9" hidden="1"/>
    <cellStyle name="Hiperlink Visitado" xfId="187" builtinId="9" hidden="1"/>
    <cellStyle name="Hiperlink Visitado" xfId="189" builtinId="9" hidden="1"/>
    <cellStyle name="Hiperlink Visitado" xfId="191" builtinId="9" hidden="1"/>
    <cellStyle name="Hiperlink Visitado" xfId="193" builtinId="9" hidden="1"/>
    <cellStyle name="Hiperlink Visitado" xfId="195" builtinId="9" hidden="1"/>
    <cellStyle name="Hiperlink Visitado" xfId="197" builtinId="9" hidden="1"/>
    <cellStyle name="Hiperlink Visitado" xfId="199" builtinId="9" hidden="1"/>
    <cellStyle name="Hiperlink Visitado" xfId="201" builtinId="9" hidden="1"/>
    <cellStyle name="Hiperlink Visitado" xfId="203" builtinId="9" hidden="1"/>
    <cellStyle name="Hiperlink Visitado" xfId="205" builtinId="9" hidden="1"/>
    <cellStyle name="Hiperlink Visitado" xfId="207" builtinId="9" hidden="1"/>
    <cellStyle name="Hiperlink Visitado" xfId="209" builtinId="9" hidden="1"/>
    <cellStyle name="Hiperlink Visitado" xfId="211" builtinId="9" hidden="1"/>
    <cellStyle name="Hiperlink Visitado" xfId="213" builtinId="9" hidden="1"/>
    <cellStyle name="Hiperlink Visitado" xfId="215" builtinId="9" hidden="1"/>
    <cellStyle name="Hiperlink Visitado" xfId="217" builtinId="9" hidden="1"/>
    <cellStyle name="Hiperlink Visitado" xfId="219" builtinId="9" hidden="1"/>
    <cellStyle name="Hiperlink Visitado" xfId="221" builtinId="9" hidden="1"/>
    <cellStyle name="Hiperlink Visitado" xfId="223" builtinId="9" hidden="1"/>
    <cellStyle name="Hiperlink Visitado" xfId="225" builtinId="9" hidden="1"/>
    <cellStyle name="Hiperlink Visitado" xfId="227" builtinId="9" hidden="1"/>
    <cellStyle name="Hiperlink Visitado" xfId="229" builtinId="9" hidden="1"/>
    <cellStyle name="Hiperlink Visitado" xfId="231" builtinId="9" hidden="1"/>
    <cellStyle name="Hiperlink Visitado" xfId="233" builtinId="9" hidden="1"/>
    <cellStyle name="Hiperlink Visitado" xfId="235" builtinId="9" hidden="1"/>
    <cellStyle name="Hiperlink Visitado" xfId="237" builtinId="9" hidden="1"/>
    <cellStyle name="Hiperlink Visitado" xfId="239" builtinId="9" hidden="1"/>
    <cellStyle name="Hiperlink Visitado" xfId="241" builtinId="9" hidden="1"/>
    <cellStyle name="Hiperlink Visitado" xfId="243" builtinId="9" hidden="1"/>
    <cellStyle name="Hiperlink Visitado" xfId="245" builtinId="9" hidden="1"/>
    <cellStyle name="Hiperlink Visitado" xfId="247" builtinId="9" hidden="1"/>
    <cellStyle name="Hiperlink Visitado" xfId="249" builtinId="9" hidden="1"/>
    <cellStyle name="Hiperlink Visitado" xfId="251" builtinId="9" hidden="1"/>
    <cellStyle name="Hiperlink Visitado" xfId="253" builtinId="9" hidden="1"/>
    <cellStyle name="Hiperlink Visitado" xfId="255" builtinId="9" hidden="1"/>
    <cellStyle name="Hiperlink Visitado" xfId="257" builtinId="9" hidden="1"/>
    <cellStyle name="Hiperlink Visitado" xfId="259" builtinId="9" hidden="1"/>
    <cellStyle name="Hiperlink Visitado" xfId="261" builtinId="9" hidden="1"/>
    <cellStyle name="Hiperlink Visitado" xfId="263" builtinId="9" hidden="1"/>
    <cellStyle name="Hiperlink Visitado" xfId="265" builtinId="9" hidden="1"/>
    <cellStyle name="Hiperlink Visitado" xfId="267" builtinId="9" hidden="1"/>
    <cellStyle name="Hiperlink Visitado" xfId="269" builtinId="9" hidden="1"/>
    <cellStyle name="Hiperlink Visitado" xfId="271" builtinId="9" hidden="1"/>
    <cellStyle name="Hiperlink Visitado" xfId="273" builtinId="9" hidden="1"/>
    <cellStyle name="Hiperlink Visitado" xfId="275" builtinId="9" hidden="1"/>
    <cellStyle name="Hiperlink Visitado" xfId="277" builtinId="9" hidden="1"/>
    <cellStyle name="Hiperlink Visitado" xfId="279" builtinId="9" hidden="1"/>
    <cellStyle name="Hiperlink Visitado" xfId="281" builtinId="9" hidden="1"/>
    <cellStyle name="Hiperlink Visitado" xfId="283" builtinId="9" hidden="1"/>
    <cellStyle name="Hiperlink Visitado" xfId="285" builtinId="9" hidden="1"/>
    <cellStyle name="Hiperlink Visitado" xfId="287" builtinId="9" hidden="1"/>
    <cellStyle name="Hiperlink Visitado" xfId="289" builtinId="9" hidden="1"/>
    <cellStyle name="Hiperlink Visitado" xfId="291" builtinId="9" hidden="1"/>
    <cellStyle name="Hiperlink Visitado" xfId="293" builtinId="9" hidden="1"/>
    <cellStyle name="Hiperlink Visitado" xfId="295" builtinId="9" hidden="1"/>
    <cellStyle name="Hiperlink Visitado" xfId="297" builtinId="9" hidden="1"/>
    <cellStyle name="Hiperlink Visitado" xfId="299" builtinId="9" hidden="1"/>
    <cellStyle name="Hiperlink Visitado" xfId="301" builtinId="9" hidden="1"/>
    <cellStyle name="Hiperlink Visitado" xfId="303" builtinId="9" hidden="1"/>
    <cellStyle name="Hiperlink Visitado" xfId="305" builtinId="9" hidden="1"/>
    <cellStyle name="Hiperlink Visitado" xfId="307" builtinId="9" hidden="1"/>
    <cellStyle name="Hiperlink Visitado" xfId="309" builtinId="9" hidden="1"/>
    <cellStyle name="Hiperlink Visitado" xfId="311" builtinId="9" hidden="1"/>
    <cellStyle name="Hiperlink Visitado" xfId="313" builtinId="9" hidden="1"/>
    <cellStyle name="Hiperlink Visitado" xfId="315" builtinId="9" hidden="1"/>
    <cellStyle name="Hiperlink Visitado" xfId="317" builtinId="9" hidden="1"/>
    <cellStyle name="Hiperlink Visitado" xfId="319" builtinId="9" hidden="1"/>
    <cellStyle name="Hiperlink Visitado" xfId="321" builtinId="9" hidden="1"/>
    <cellStyle name="Hiperlink Visitado" xfId="323" builtinId="9" hidden="1"/>
    <cellStyle name="Hiperlink Visitado" xfId="325" builtinId="9" hidden="1"/>
    <cellStyle name="Hiperlink Visitado" xfId="327" builtinId="9" hidden="1"/>
    <cellStyle name="Hiperlink Visitado" xfId="329" builtinId="9" hidden="1"/>
    <cellStyle name="Hiperlink Visitado" xfId="331" builtinId="9" hidden="1"/>
    <cellStyle name="Hiperlink Visitado" xfId="333" builtinId="9" hidden="1"/>
    <cellStyle name="Hiperlink Visitado" xfId="335" builtinId="9" hidden="1"/>
    <cellStyle name="Hiperlink Visitado" xfId="337" builtinId="9" hidden="1"/>
    <cellStyle name="Hiperlink Visitado" xfId="339" builtinId="9" hidden="1"/>
    <cellStyle name="Hiperlink Visitado" xfId="341" builtinId="9" hidden="1"/>
    <cellStyle name="Hiperlink Visitado" xfId="343" builtinId="9" hidden="1"/>
    <cellStyle name="Hiperlink Visitado" xfId="345" builtinId="9" hidden="1"/>
    <cellStyle name="Hiperlink Visitado" xfId="347" builtinId="9" hidden="1"/>
    <cellStyle name="Hiperlink Visitado" xfId="349" builtinId="9" hidden="1"/>
    <cellStyle name="Hiperlink Visitado" xfId="351" builtinId="9" hidden="1"/>
    <cellStyle name="Hiperlink Visitado" xfId="353" builtinId="9" hidden="1"/>
    <cellStyle name="Hiperlink Visitado" xfId="355" builtinId="9" hidden="1"/>
    <cellStyle name="Hiperlink Visitado" xfId="357" builtinId="9" hidden="1"/>
    <cellStyle name="Hiperlink Visitado" xfId="359" builtinId="9" hidden="1"/>
    <cellStyle name="Hiperlink Visitado" xfId="361" builtinId="9" hidden="1"/>
    <cellStyle name="Hiperlink Visitado" xfId="363" builtinId="9" hidden="1"/>
    <cellStyle name="Hiperlink Visitado" xfId="365" builtinId="9" hidden="1"/>
    <cellStyle name="Hiperlink Visitado" xfId="367" builtinId="9" hidden="1"/>
    <cellStyle name="Hiperlink Visitado" xfId="369" builtinId="9" hidden="1"/>
    <cellStyle name="Hiperlink Visitado" xfId="371" builtinId="9" hidden="1"/>
    <cellStyle name="Hiperlink Visitado" xfId="373" builtinId="9" hidden="1"/>
    <cellStyle name="Hiperlink Visitado" xfId="375" builtinId="9" hidden="1"/>
    <cellStyle name="Hiperlink Visitado" xfId="377" builtinId="9" hidden="1"/>
    <cellStyle name="Hiperlink Visitado" xfId="379" builtinId="9" hidden="1"/>
    <cellStyle name="Hiperlink Visitado" xfId="381" builtinId="9" hidden="1"/>
    <cellStyle name="Hiperlink Visitado" xfId="383" builtinId="9" hidden="1"/>
    <cellStyle name="Hiperlink Visitado" xfId="385" builtinId="9" hidden="1"/>
    <cellStyle name="Hiperlink Visitado" xfId="387" builtinId="9" hidden="1"/>
    <cellStyle name="Hiperlink Visitado" xfId="389" builtinId="9" hidden="1"/>
    <cellStyle name="Hiperlink Visitado" xfId="391" builtinId="9" hidden="1"/>
    <cellStyle name="Hiperlink Visitado" xfId="393" builtinId="9" hidden="1"/>
    <cellStyle name="Hiperlink Visitado" xfId="395" builtinId="9" hidden="1"/>
    <cellStyle name="Hiperlink Visitado" xfId="397" builtinId="9" hidden="1"/>
    <cellStyle name="Hiperlink Visitado" xfId="399" builtinId="9" hidden="1"/>
    <cellStyle name="Hiperlink Visitado" xfId="401" builtinId="9" hidden="1"/>
    <cellStyle name="Hiperlink Visitado" xfId="403" builtinId="9" hidden="1"/>
    <cellStyle name="Hiperlink Visitado" xfId="405" builtinId="9" hidden="1"/>
    <cellStyle name="Hiperlink Visitado" xfId="407" builtinId="9" hidden="1"/>
    <cellStyle name="Hiperlink Visitado" xfId="409" builtinId="9" hidden="1"/>
    <cellStyle name="Hiperlink Visitado" xfId="411" builtinId="9" hidden="1"/>
    <cellStyle name="Hiperlink Visitado" xfId="413" builtinId="9" hidden="1"/>
    <cellStyle name="Hiperlink Visitado" xfId="415" builtinId="9" hidden="1"/>
    <cellStyle name="Hiperlink Visitado" xfId="417" builtinId="9" hidden="1"/>
    <cellStyle name="Hiperlink Visitado" xfId="419" builtinId="9" hidden="1"/>
    <cellStyle name="Hiperlink Visitado" xfId="421" builtinId="9" hidden="1"/>
    <cellStyle name="Hiperlink Visitado" xfId="423" builtinId="9" hidden="1"/>
    <cellStyle name="Hiperlink Visitado" xfId="425" builtinId="9" hidden="1"/>
    <cellStyle name="Hiperlink Visitado" xfId="427" builtinId="9" hidden="1"/>
    <cellStyle name="Hiperlink Visitado" xfId="429" builtinId="9" hidden="1"/>
    <cellStyle name="Hiperlink Visitado" xfId="431" builtinId="9" hidden="1"/>
    <cellStyle name="Hiperlink Visitado" xfId="433" builtinId="9" hidden="1"/>
    <cellStyle name="Hiperlink Visitado" xfId="435" builtinId="9" hidden="1"/>
    <cellStyle name="Hiperlink Visitado" xfId="437" builtinId="9" hidden="1"/>
    <cellStyle name="Hiperlink Visitado" xfId="439" builtinId="9" hidden="1"/>
    <cellStyle name="Hiperlink Visitado" xfId="441" builtinId="9" hidden="1"/>
    <cellStyle name="Hiperlink Visitado" xfId="443" builtinId="9" hidden="1"/>
    <cellStyle name="Hiperlink Visitado" xfId="445" builtinId="9" hidden="1"/>
    <cellStyle name="Hiperlink Visitado" xfId="447" builtinId="9" hidden="1"/>
    <cellStyle name="Hiperlink Visitado" xfId="449" builtinId="9" hidden="1"/>
    <cellStyle name="Hiperlink Visitado" xfId="451" builtinId="9" hidden="1"/>
    <cellStyle name="Hiperlink Visitado" xfId="453" builtinId="9" hidden="1"/>
    <cellStyle name="Normal" xfId="0" builtinId="0"/>
    <cellStyle name="Porcentagem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73"/>
  <sheetViews>
    <sheetView showGridLines="0" tabSelected="1" zoomScale="125" zoomScaleNormal="125" zoomScalePageLayoutView="125" workbookViewId="0">
      <selection activeCell="I19" sqref="I19"/>
    </sheetView>
  </sheetViews>
  <sheetFormatPr defaultColWidth="10.75" defaultRowHeight="12.75" x14ac:dyDescent="0.2"/>
  <cols>
    <col min="1" max="1" width="1.25" style="3" customWidth="1"/>
    <col min="2" max="2" width="34.75" style="3" bestFit="1" customWidth="1"/>
    <col min="3" max="5" width="8.25" style="12" bestFit="1" customWidth="1"/>
    <col min="6" max="6" width="1.25" style="3" customWidth="1"/>
    <col min="7" max="7" width="35.25" style="3" bestFit="1" customWidth="1"/>
    <col min="8" max="10" width="8.25" style="12" bestFit="1" customWidth="1"/>
    <col min="11" max="11" width="2" style="3" customWidth="1"/>
    <col min="12" max="12" width="23.75" style="3" bestFit="1" customWidth="1"/>
    <col min="13" max="15" width="5.5" style="3" bestFit="1" customWidth="1"/>
    <col min="16" max="16384" width="10.75" style="3"/>
  </cols>
  <sheetData>
    <row r="2" spans="2:15" x14ac:dyDescent="0.2">
      <c r="B2" s="1" t="s">
        <v>31</v>
      </c>
      <c r="C2" s="2">
        <v>39813</v>
      </c>
      <c r="D2" s="2">
        <v>40178</v>
      </c>
      <c r="E2" s="2">
        <v>40543</v>
      </c>
      <c r="G2" s="1" t="s">
        <v>32</v>
      </c>
      <c r="H2" s="2" t="s">
        <v>35</v>
      </c>
      <c r="I2" s="2" t="s">
        <v>33</v>
      </c>
      <c r="J2" s="2" t="s">
        <v>34</v>
      </c>
      <c r="M2" s="4"/>
      <c r="N2" s="4"/>
      <c r="O2" s="4"/>
    </row>
    <row r="3" spans="2:15" x14ac:dyDescent="0.2">
      <c r="B3" s="5" t="s">
        <v>0</v>
      </c>
      <c r="C3" s="6">
        <v>10</v>
      </c>
      <c r="D3" s="6">
        <f>D6-D4-D5</f>
        <v>8.5425438450211004</v>
      </c>
      <c r="E3" s="6">
        <f>E6-E4-E5</f>
        <v>6.5425438450211004</v>
      </c>
      <c r="G3" s="5" t="s">
        <v>0</v>
      </c>
      <c r="H3" s="6">
        <f t="shared" ref="H3:J9" si="0">AVERAGE(B3:C3)</f>
        <v>10</v>
      </c>
      <c r="I3" s="6">
        <f t="shared" si="0"/>
        <v>9.2712719225105502</v>
      </c>
      <c r="J3" s="6">
        <f t="shared" si="0"/>
        <v>7.5425438450211004</v>
      </c>
      <c r="M3" s="4"/>
      <c r="N3" s="4"/>
      <c r="O3" s="4"/>
    </row>
    <row r="4" spans="2:15" x14ac:dyDescent="0.2">
      <c r="B4" s="5" t="s">
        <v>1</v>
      </c>
      <c r="C4" s="6">
        <v>300</v>
      </c>
      <c r="D4" s="6">
        <v>400</v>
      </c>
      <c r="E4" s="6">
        <v>300</v>
      </c>
      <c r="G4" s="5" t="s">
        <v>1</v>
      </c>
      <c r="H4" s="6">
        <f t="shared" si="0"/>
        <v>300</v>
      </c>
      <c r="I4" s="6">
        <f t="shared" si="0"/>
        <v>350</v>
      </c>
      <c r="J4" s="6">
        <f t="shared" si="0"/>
        <v>350</v>
      </c>
      <c r="M4" s="7"/>
      <c r="N4" s="7"/>
      <c r="O4" s="7"/>
    </row>
    <row r="5" spans="2:15" x14ac:dyDescent="0.2">
      <c r="B5" s="5" t="s">
        <v>2</v>
      </c>
      <c r="C5" s="6">
        <f>C6-C4-C3</f>
        <v>690</v>
      </c>
      <c r="D5" s="6">
        <v>700</v>
      </c>
      <c r="E5" s="6">
        <v>800</v>
      </c>
      <c r="G5" s="5" t="s">
        <v>2</v>
      </c>
      <c r="H5" s="6">
        <f t="shared" si="0"/>
        <v>690</v>
      </c>
      <c r="I5" s="6">
        <f t="shared" si="0"/>
        <v>695</v>
      </c>
      <c r="J5" s="6">
        <f t="shared" si="0"/>
        <v>750</v>
      </c>
      <c r="M5" s="4"/>
      <c r="N5" s="4"/>
      <c r="O5" s="4"/>
    </row>
    <row r="6" spans="2:15" x14ac:dyDescent="0.2">
      <c r="B6" s="8" t="s">
        <v>3</v>
      </c>
      <c r="C6" s="9">
        <v>1000</v>
      </c>
      <c r="D6" s="9">
        <f>D9</f>
        <v>1108.5425438450211</v>
      </c>
      <c r="E6" s="9">
        <f>E9</f>
        <v>1106.5425438450211</v>
      </c>
      <c r="G6" s="8" t="s">
        <v>3</v>
      </c>
      <c r="H6" s="9">
        <f t="shared" si="0"/>
        <v>1000</v>
      </c>
      <c r="I6" s="9">
        <f t="shared" si="0"/>
        <v>1054.2712719225106</v>
      </c>
      <c r="J6" s="9">
        <f t="shared" si="0"/>
        <v>1107.5425438450211</v>
      </c>
      <c r="M6" s="4"/>
      <c r="N6" s="4"/>
      <c r="O6" s="4"/>
    </row>
    <row r="7" spans="2:15" x14ac:dyDescent="0.2">
      <c r="B7" s="5" t="s">
        <v>4</v>
      </c>
      <c r="C7" s="6">
        <v>500</v>
      </c>
      <c r="D7" s="6">
        <v>460</v>
      </c>
      <c r="E7" s="6">
        <v>400</v>
      </c>
      <c r="G7" s="5" t="s">
        <v>4</v>
      </c>
      <c r="H7" s="6">
        <f t="shared" si="0"/>
        <v>500</v>
      </c>
      <c r="I7" s="6">
        <f t="shared" si="0"/>
        <v>480</v>
      </c>
      <c r="J7" s="6">
        <f t="shared" si="0"/>
        <v>430</v>
      </c>
      <c r="M7" s="4"/>
      <c r="N7" s="4"/>
      <c r="O7" s="4"/>
    </row>
    <row r="8" spans="2:15" x14ac:dyDescent="0.2">
      <c r="B8" s="5" t="s">
        <v>5</v>
      </c>
      <c r="C8" s="6">
        <f>C9-C7</f>
        <v>500</v>
      </c>
      <c r="D8" s="6">
        <f>C8+D21+D33</f>
        <v>648.54254384502121</v>
      </c>
      <c r="E8" s="6">
        <f>D8+E21+E33</f>
        <v>706.54254384502121</v>
      </c>
      <c r="G8" s="5" t="s">
        <v>5</v>
      </c>
      <c r="H8" s="6">
        <f t="shared" si="0"/>
        <v>500</v>
      </c>
      <c r="I8" s="6">
        <f t="shared" si="0"/>
        <v>574.27127192251055</v>
      </c>
      <c r="J8" s="6">
        <f t="shared" si="0"/>
        <v>677.54254384502121</v>
      </c>
      <c r="M8" s="7"/>
      <c r="N8" s="7"/>
      <c r="O8" s="7"/>
    </row>
    <row r="9" spans="2:15" x14ac:dyDescent="0.2">
      <c r="B9" s="10" t="s">
        <v>6</v>
      </c>
      <c r="C9" s="11">
        <f>C6</f>
        <v>1000</v>
      </c>
      <c r="D9" s="11">
        <f>D8+D7</f>
        <v>1108.5425438450211</v>
      </c>
      <c r="E9" s="11">
        <f>E8+E7</f>
        <v>1106.5425438450211</v>
      </c>
      <c r="G9" s="10" t="s">
        <v>6</v>
      </c>
      <c r="H9" s="11">
        <f t="shared" si="0"/>
        <v>1000</v>
      </c>
      <c r="I9" s="11">
        <f t="shared" si="0"/>
        <v>1054.2712719225106</v>
      </c>
      <c r="J9" s="11">
        <f t="shared" si="0"/>
        <v>1107.5425438450211</v>
      </c>
      <c r="M9" s="7"/>
      <c r="N9" s="7"/>
      <c r="O9" s="7"/>
    </row>
    <row r="11" spans="2:15" x14ac:dyDescent="0.2">
      <c r="B11" s="1" t="s">
        <v>20</v>
      </c>
      <c r="C11" s="13">
        <v>2008</v>
      </c>
      <c r="D11" s="13">
        <v>2009</v>
      </c>
      <c r="E11" s="13">
        <v>2010</v>
      </c>
      <c r="G11" s="1" t="s">
        <v>37</v>
      </c>
      <c r="H11" s="13">
        <v>2008</v>
      </c>
      <c r="I11" s="13">
        <v>2009</v>
      </c>
      <c r="J11" s="13">
        <v>2010</v>
      </c>
      <c r="L11" s="1" t="s">
        <v>43</v>
      </c>
      <c r="M11" s="13">
        <v>2008</v>
      </c>
      <c r="N11" s="13">
        <v>2009</v>
      </c>
      <c r="O11" s="13">
        <v>2010</v>
      </c>
    </row>
    <row r="12" spans="2:15" x14ac:dyDescent="0.2">
      <c r="B12" s="8" t="s">
        <v>11</v>
      </c>
      <c r="C12" s="9">
        <v>1980</v>
      </c>
      <c r="D12" s="9">
        <v>2090</v>
      </c>
      <c r="E12" s="9">
        <v>1870</v>
      </c>
      <c r="G12" s="14" t="s">
        <v>7</v>
      </c>
      <c r="H12" s="15">
        <f>C14/C12</f>
        <v>0.4</v>
      </c>
      <c r="I12" s="15">
        <f>D14/D12</f>
        <v>0.35</v>
      </c>
      <c r="J12" s="15">
        <f>E14/E12</f>
        <v>0.3</v>
      </c>
      <c r="L12" s="14" t="s">
        <v>7</v>
      </c>
      <c r="M12" s="15">
        <v>0.38</v>
      </c>
      <c r="N12" s="15">
        <v>0.37</v>
      </c>
      <c r="O12" s="15">
        <v>0.35</v>
      </c>
    </row>
    <row r="13" spans="2:15" x14ac:dyDescent="0.2">
      <c r="B13" s="16" t="s">
        <v>12</v>
      </c>
      <c r="C13" s="6">
        <f>C14-C12</f>
        <v>-1188</v>
      </c>
      <c r="D13" s="6">
        <f>D14-D12</f>
        <v>-1358.5</v>
      </c>
      <c r="E13" s="6">
        <f>E14-E12</f>
        <v>-1309</v>
      </c>
      <c r="G13" s="16" t="s">
        <v>8</v>
      </c>
      <c r="H13" s="17">
        <f>(C17+C18)/C12</f>
        <v>0.1505050505050505</v>
      </c>
      <c r="I13" s="17">
        <f>(D17+D18)/D12</f>
        <v>0.13047846889952153</v>
      </c>
      <c r="J13" s="17">
        <f>(E17+E18)/E12</f>
        <v>0.10053475935828877</v>
      </c>
      <c r="L13" s="16" t="s">
        <v>8</v>
      </c>
      <c r="M13" s="17">
        <f>H13</f>
        <v>0.1505050505050505</v>
      </c>
      <c r="N13" s="17">
        <v>0.14000000000000001</v>
      </c>
      <c r="O13" s="17">
        <v>0.15</v>
      </c>
    </row>
    <row r="14" spans="2:15" x14ac:dyDescent="0.2">
      <c r="B14" s="8" t="s">
        <v>13</v>
      </c>
      <c r="C14" s="9">
        <v>792</v>
      </c>
      <c r="D14" s="9">
        <v>731.5</v>
      </c>
      <c r="E14" s="9">
        <v>561</v>
      </c>
      <c r="G14" s="18" t="s">
        <v>9</v>
      </c>
      <c r="H14" s="19">
        <f>C12/(H6)</f>
        <v>1.98</v>
      </c>
      <c r="I14" s="19">
        <f>D12/(I6)</f>
        <v>1.9824119803518805</v>
      </c>
      <c r="J14" s="19">
        <f>E12/(J6)</f>
        <v>1.6884227250611783</v>
      </c>
      <c r="L14" s="18" t="s">
        <v>9</v>
      </c>
      <c r="M14" s="19">
        <f>H14</f>
        <v>1.98</v>
      </c>
      <c r="N14" s="19">
        <f>I14</f>
        <v>1.9824119803518805</v>
      </c>
      <c r="O14" s="19">
        <v>1.9</v>
      </c>
    </row>
    <row r="15" spans="2:15" x14ac:dyDescent="0.2">
      <c r="B15" s="5" t="s">
        <v>14</v>
      </c>
      <c r="C15" s="6">
        <v>-50</v>
      </c>
      <c r="D15" s="6">
        <v>-70</v>
      </c>
      <c r="E15" s="6">
        <v>-80</v>
      </c>
      <c r="G15" s="10" t="s">
        <v>10</v>
      </c>
      <c r="H15" s="21">
        <f>H14*H13</f>
        <v>0.29799999999999999</v>
      </c>
      <c r="I15" s="21">
        <f>I14*I13</f>
        <v>0.25866207992438173</v>
      </c>
      <c r="J15" s="21">
        <f>J14*J13</f>
        <v>0.16974517235909173</v>
      </c>
      <c r="L15" s="10" t="s">
        <v>10</v>
      </c>
      <c r="M15" s="21">
        <f>M14*M13</f>
        <v>0.29799999999999999</v>
      </c>
      <c r="N15" s="21">
        <f>N14*N13</f>
        <v>0.27753767724926331</v>
      </c>
      <c r="O15" s="21">
        <f>O14*O13</f>
        <v>0.28499999999999998</v>
      </c>
    </row>
    <row r="16" spans="2:15" ht="15.75" x14ac:dyDescent="0.25">
      <c r="B16" s="5" t="s">
        <v>15</v>
      </c>
      <c r="C16" s="6">
        <f>C17-C15-C14</f>
        <v>-445</v>
      </c>
      <c r="D16" s="6">
        <f>D17-D15-D14</f>
        <v>-389.8</v>
      </c>
      <c r="E16" s="6">
        <f>E17-E15-E14</f>
        <v>-294</v>
      </c>
      <c r="G16"/>
      <c r="H16"/>
      <c r="I16"/>
      <c r="J16"/>
      <c r="L16"/>
      <c r="M16"/>
      <c r="N16"/>
      <c r="O16"/>
    </row>
    <row r="17" spans="2:15" ht="15.75" x14ac:dyDescent="0.25">
      <c r="B17" s="8" t="s">
        <v>16</v>
      </c>
      <c r="C17" s="9">
        <v>297</v>
      </c>
      <c r="D17" s="9">
        <v>271.7</v>
      </c>
      <c r="E17" s="9">
        <v>187</v>
      </c>
      <c r="G17"/>
      <c r="H17"/>
      <c r="I17"/>
      <c r="J17"/>
      <c r="L17"/>
      <c r="M17"/>
      <c r="N17"/>
      <c r="O17"/>
    </row>
    <row r="18" spans="2:15" ht="15.75" x14ac:dyDescent="0.25">
      <c r="B18" s="5" t="s">
        <v>17</v>
      </c>
      <c r="C18" s="6">
        <v>1</v>
      </c>
      <c r="D18" s="6">
        <v>1</v>
      </c>
      <c r="E18" s="6">
        <v>1</v>
      </c>
      <c r="G18" s="28"/>
      <c r="H18" s="28"/>
      <c r="I18"/>
      <c r="J18"/>
      <c r="L18"/>
      <c r="M18"/>
      <c r="N18"/>
      <c r="O18"/>
    </row>
    <row r="19" spans="2:15" ht="15.75" x14ac:dyDescent="0.25">
      <c r="B19" s="5" t="s">
        <v>18</v>
      </c>
      <c r="C19" s="6">
        <v>-125</v>
      </c>
      <c r="D19" s="6">
        <v>-124.1574561549788</v>
      </c>
      <c r="E19" s="6">
        <v>-120</v>
      </c>
      <c r="G19" s="28"/>
      <c r="H19" s="28"/>
      <c r="I19"/>
      <c r="J19"/>
      <c r="L19"/>
      <c r="M19"/>
      <c r="N19"/>
      <c r="O19"/>
    </row>
    <row r="20" spans="2:15" ht="15.75" x14ac:dyDescent="0.25">
      <c r="B20" s="8" t="s">
        <v>19</v>
      </c>
      <c r="C20" s="9">
        <f>SUM(C18:C19)</f>
        <v>-124</v>
      </c>
      <c r="D20" s="9">
        <f>SUM(D18:D19)</f>
        <v>-123.1574561549788</v>
      </c>
      <c r="E20" s="9">
        <f>SUM(E18:E19)</f>
        <v>-119</v>
      </c>
      <c r="G20"/>
      <c r="H20"/>
      <c r="I20"/>
      <c r="J20"/>
      <c r="L20"/>
      <c r="M20"/>
      <c r="N20"/>
      <c r="O20"/>
    </row>
    <row r="21" spans="2:15" ht="15.75" x14ac:dyDescent="0.25">
      <c r="B21" s="10" t="s">
        <v>21</v>
      </c>
      <c r="C21" s="11">
        <f>C20+C17</f>
        <v>173</v>
      </c>
      <c r="D21" s="11">
        <f>D20+D17</f>
        <v>148.54254384502119</v>
      </c>
      <c r="E21" s="11">
        <f>E20+E17</f>
        <v>68</v>
      </c>
      <c r="G21"/>
      <c r="H21"/>
      <c r="I21"/>
      <c r="J21"/>
      <c r="L21"/>
      <c r="M21"/>
      <c r="N21"/>
      <c r="O21"/>
    </row>
    <row r="22" spans="2:15" ht="15.75" x14ac:dyDescent="0.25">
      <c r="G22"/>
      <c r="H22"/>
      <c r="I22"/>
      <c r="J22"/>
      <c r="L22"/>
      <c r="M22"/>
      <c r="N22"/>
      <c r="O22"/>
    </row>
    <row r="23" spans="2:15" ht="15.75" x14ac:dyDescent="0.25">
      <c r="B23" s="1" t="s">
        <v>36</v>
      </c>
      <c r="C23" s="13">
        <v>2008</v>
      </c>
      <c r="D23" s="13">
        <v>2009</v>
      </c>
      <c r="E23" s="13">
        <v>2010</v>
      </c>
      <c r="G23"/>
      <c r="H23"/>
      <c r="I23"/>
      <c r="J23"/>
    </row>
    <row r="24" spans="2:15" x14ac:dyDescent="0.2">
      <c r="B24" s="8" t="s">
        <v>21</v>
      </c>
      <c r="C24" s="9">
        <f>C21</f>
        <v>173</v>
      </c>
      <c r="D24" s="9">
        <f>D21</f>
        <v>148.54254384502119</v>
      </c>
      <c r="E24" s="9">
        <f>E21</f>
        <v>68</v>
      </c>
    </row>
    <row r="25" spans="2:15" x14ac:dyDescent="0.2">
      <c r="B25" s="5" t="s">
        <v>23</v>
      </c>
      <c r="C25" s="6">
        <f>-C20</f>
        <v>124</v>
      </c>
      <c r="D25" s="6">
        <f>-D20</f>
        <v>123.1574561549788</v>
      </c>
      <c r="E25" s="6">
        <f>-E20</f>
        <v>119</v>
      </c>
      <c r="G25" s="1" t="s">
        <v>39</v>
      </c>
      <c r="H25" s="13">
        <v>2008</v>
      </c>
      <c r="I25" s="13">
        <v>2009</v>
      </c>
      <c r="J25" s="13">
        <v>2010</v>
      </c>
    </row>
    <row r="26" spans="2:15" x14ac:dyDescent="0.2">
      <c r="B26" s="5" t="s">
        <v>22</v>
      </c>
      <c r="C26" s="6">
        <f>-C15</f>
        <v>50</v>
      </c>
      <c r="D26" s="6">
        <f>-D15</f>
        <v>70</v>
      </c>
      <c r="E26" s="6">
        <f>-E15</f>
        <v>80</v>
      </c>
      <c r="G26" s="20" t="s">
        <v>40</v>
      </c>
      <c r="H26" s="22">
        <f>H29-H28-H27</f>
        <v>327</v>
      </c>
      <c r="I26" s="22">
        <f>H29</f>
        <v>500</v>
      </c>
      <c r="J26" s="22">
        <f>I29</f>
        <v>648.54254384502121</v>
      </c>
    </row>
    <row r="27" spans="2:15" x14ac:dyDescent="0.2">
      <c r="B27" s="8" t="s">
        <v>24</v>
      </c>
      <c r="C27" s="9">
        <f>SUM(C24:C26)</f>
        <v>347</v>
      </c>
      <c r="D27" s="9">
        <f>SUM(D24:D26)</f>
        <v>341.7</v>
      </c>
      <c r="E27" s="9">
        <f>SUM(E24:E26)</f>
        <v>267</v>
      </c>
      <c r="G27" s="5" t="s">
        <v>41</v>
      </c>
      <c r="H27" s="6">
        <f>C21</f>
        <v>173</v>
      </c>
      <c r="I27" s="6">
        <f>D21</f>
        <v>148.54254384502119</v>
      </c>
      <c r="J27" s="6">
        <f>E21</f>
        <v>68</v>
      </c>
    </row>
    <row r="28" spans="2:15" x14ac:dyDescent="0.2">
      <c r="B28" s="5" t="s">
        <v>25</v>
      </c>
      <c r="C28" s="6">
        <f>D28</f>
        <v>-100</v>
      </c>
      <c r="D28" s="6">
        <f>C4-D4</f>
        <v>-100</v>
      </c>
      <c r="E28" s="6">
        <f>D4-E4</f>
        <v>100</v>
      </c>
      <c r="G28" s="23" t="s">
        <v>30</v>
      </c>
      <c r="H28" s="6">
        <f>C33</f>
        <v>0</v>
      </c>
      <c r="I28" s="6">
        <f>D33</f>
        <v>0</v>
      </c>
      <c r="J28" s="6">
        <f>E33</f>
        <v>-10</v>
      </c>
    </row>
    <row r="29" spans="2:15" x14ac:dyDescent="0.2">
      <c r="B29" s="5" t="s">
        <v>26</v>
      </c>
      <c r="C29" s="6">
        <f>D29</f>
        <v>-80</v>
      </c>
      <c r="D29" s="6">
        <f>-(D5-C5-D15)</f>
        <v>-80</v>
      </c>
      <c r="E29" s="6">
        <f>-(E5-D5-E15)</f>
        <v>-180</v>
      </c>
      <c r="G29" s="10" t="s">
        <v>40</v>
      </c>
      <c r="H29" s="11">
        <f>C8</f>
        <v>500</v>
      </c>
      <c r="I29" s="11">
        <f>SUM(I26:I28)</f>
        <v>648.54254384502121</v>
      </c>
      <c r="J29" s="11">
        <f>SUM(J26:J28)</f>
        <v>706.54254384502121</v>
      </c>
    </row>
    <row r="30" spans="2:15" x14ac:dyDescent="0.2">
      <c r="B30" s="8" t="s">
        <v>27</v>
      </c>
      <c r="C30" s="9">
        <f>SUM(C27:C29)</f>
        <v>167</v>
      </c>
      <c r="D30" s="9">
        <f>SUM(D27:D29)</f>
        <v>161.69999999999999</v>
      </c>
      <c r="E30" s="9">
        <f>SUM(E27:E29)</f>
        <v>187</v>
      </c>
    </row>
    <row r="31" spans="2:15" x14ac:dyDescent="0.2">
      <c r="B31" s="5" t="s">
        <v>28</v>
      </c>
      <c r="C31" s="6">
        <f>D31</f>
        <v>-164.1574561549788</v>
      </c>
      <c r="D31" s="6">
        <f>D7-C7+D19</f>
        <v>-164.1574561549788</v>
      </c>
      <c r="E31" s="6">
        <f>E7-D7+E19</f>
        <v>-180</v>
      </c>
    </row>
    <row r="32" spans="2:15" x14ac:dyDescent="0.2">
      <c r="B32" s="10" t="s">
        <v>29</v>
      </c>
      <c r="C32" s="11">
        <f>SUM(C30:C31)</f>
        <v>2.8425438450211971</v>
      </c>
      <c r="D32" s="11">
        <f>SUM(D30:D31)</f>
        <v>-2.4574561549788143</v>
      </c>
      <c r="E32" s="11">
        <f>SUM(E30:E31)</f>
        <v>7</v>
      </c>
    </row>
    <row r="33" spans="2:5" x14ac:dyDescent="0.2">
      <c r="B33" s="23" t="s">
        <v>30</v>
      </c>
      <c r="C33" s="24">
        <v>0</v>
      </c>
      <c r="D33" s="24">
        <v>0</v>
      </c>
      <c r="E33" s="24">
        <v>-10</v>
      </c>
    </row>
    <row r="34" spans="2:5" x14ac:dyDescent="0.2">
      <c r="B34" s="5" t="s">
        <v>42</v>
      </c>
      <c r="C34" s="6">
        <f>C32+C33</f>
        <v>2.8425438450211971</v>
      </c>
      <c r="D34" s="6">
        <f>D32+D33</f>
        <v>-2.4574561549788143</v>
      </c>
      <c r="E34" s="6">
        <f>E32+E33</f>
        <v>-3</v>
      </c>
    </row>
    <row r="35" spans="2:5" x14ac:dyDescent="0.2">
      <c r="B35" s="25" t="s">
        <v>38</v>
      </c>
      <c r="C35" s="26">
        <f>C34-C33</f>
        <v>2.8425438450211971</v>
      </c>
      <c r="D35" s="26">
        <f>D3-C3-D18</f>
        <v>-2.4574561549788996</v>
      </c>
      <c r="E35" s="26">
        <f>E3-D3-E18</f>
        <v>-3</v>
      </c>
    </row>
    <row r="73" spans="3:5" x14ac:dyDescent="0.2">
      <c r="C73" s="27"/>
      <c r="D73" s="27"/>
      <c r="E73" s="27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Ex_01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Vinicius Martins</dc:creator>
  <cp:lastModifiedBy>Ricardo Luiz Menezes da Silva</cp:lastModifiedBy>
  <dcterms:created xsi:type="dcterms:W3CDTF">2011-04-26T14:58:41Z</dcterms:created>
  <dcterms:modified xsi:type="dcterms:W3CDTF">2017-04-17T12:59:14Z</dcterms:modified>
</cp:coreProperties>
</file>