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ropbox\FEARP\2017\ADC\tema 3 - liq e ind ativ\Ambev\"/>
    </mc:Choice>
  </mc:AlternateContent>
  <bookViews>
    <workbookView xWindow="0" yWindow="0" windowWidth="20400" windowHeight="7755" firstSheet="1" activeTab="1"/>
  </bookViews>
  <sheets>
    <sheet name="Gráfico" sheetId="7" state="hidden" r:id="rId1"/>
    <sheet name="Geral" sheetId="1" r:id="rId2"/>
    <sheet name="ABEV3" sheetId="3" r:id="rId3"/>
    <sheet name="BP resumido" sheetId="4" r:id="rId4"/>
    <sheet name="CCL" sheetId="5" r:id="rId5"/>
    <sheet name="Graficos" sheetId="9" r:id="rId6"/>
    <sheet name="Cálculo dos Prazos" sheetId="10" r:id="rId7"/>
    <sheet name="Cálculo da Liquidez" sheetId="11" r:id="rId8"/>
  </sheets>
  <calcPr calcId="152511" concurrentCalc="0"/>
</workbook>
</file>

<file path=xl/calcChain.xml><?xml version="1.0" encoding="utf-8"?>
<calcChain xmlns="http://schemas.openxmlformats.org/spreadsheetml/2006/main">
  <c r="D12" i="10" l="1"/>
  <c r="D6" i="10"/>
  <c r="C6" i="10"/>
  <c r="C19" i="10"/>
  <c r="C9" i="10"/>
  <c r="D9" i="10"/>
  <c r="E195" i="3"/>
  <c r="D195" i="3"/>
  <c r="E217" i="3"/>
  <c r="D217" i="3"/>
  <c r="P17" i="1"/>
  <c r="T17" i="1"/>
  <c r="D25" i="10"/>
  <c r="R17" i="1"/>
  <c r="D31" i="10"/>
  <c r="C11" i="10"/>
  <c r="D11" i="10"/>
  <c r="C12" i="10"/>
  <c r="B12" i="10"/>
  <c r="B11" i="10"/>
  <c r="B9" i="10"/>
  <c r="C7" i="10"/>
  <c r="D7" i="10"/>
  <c r="D17" i="10"/>
  <c r="B7" i="10"/>
  <c r="B6" i="10"/>
  <c r="C5" i="10"/>
  <c r="D5" i="10"/>
  <c r="B5" i="10"/>
  <c r="C4" i="11"/>
  <c r="C6" i="11"/>
  <c r="C7" i="11"/>
  <c r="C9" i="11"/>
  <c r="C15" i="11"/>
  <c r="D4" i="11"/>
  <c r="D8" i="11"/>
  <c r="D9" i="11"/>
  <c r="D10" i="11"/>
  <c r="D16" i="11"/>
  <c r="C8" i="11"/>
  <c r="C10" i="11"/>
  <c r="C16" i="11"/>
  <c r="D6" i="11"/>
  <c r="D7" i="11"/>
  <c r="D15" i="11"/>
  <c r="D14" i="11"/>
  <c r="C14" i="11"/>
  <c r="D5" i="11"/>
  <c r="D13" i="11"/>
  <c r="C5" i="11"/>
  <c r="C13" i="11"/>
  <c r="B10" i="11"/>
  <c r="B8" i="11"/>
  <c r="B9" i="11"/>
  <c r="B7" i="11"/>
  <c r="B6" i="11"/>
  <c r="B5" i="11"/>
  <c r="B4" i="11"/>
  <c r="C3" i="11"/>
  <c r="C12" i="11"/>
  <c r="D3" i="11"/>
  <c r="D12" i="11"/>
  <c r="B3" i="11"/>
  <c r="D20" i="10"/>
  <c r="D15" i="10"/>
  <c r="D24" i="10"/>
  <c r="D30" i="10"/>
  <c r="T17" i="7"/>
  <c r="S17" i="7"/>
  <c r="R17" i="7"/>
  <c r="Q17" i="7"/>
  <c r="P17" i="7"/>
  <c r="O17" i="7"/>
  <c r="N17" i="7"/>
  <c r="M17" i="7"/>
  <c r="L17" i="7"/>
  <c r="K17" i="7"/>
  <c r="J17" i="7"/>
  <c r="I17" i="7"/>
  <c r="J17" i="1"/>
  <c r="K17" i="1"/>
  <c r="L17" i="1"/>
  <c r="M17" i="1"/>
  <c r="N17" i="1"/>
  <c r="O17" i="1"/>
  <c r="Q17" i="1"/>
  <c r="S17" i="1"/>
  <c r="I17" i="1"/>
  <c r="D82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77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10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77" i="3"/>
  <c r="D79" i="3"/>
  <c r="D80" i="3"/>
  <c r="D81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78" i="3"/>
  <c r="D77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10" i="3"/>
  <c r="E2" i="5"/>
  <c r="F2" i="5"/>
  <c r="D2" i="5"/>
  <c r="E12" i="4"/>
  <c r="D12" i="4"/>
  <c r="C12" i="4"/>
  <c r="E11" i="4"/>
  <c r="D11" i="4"/>
  <c r="C11" i="4"/>
  <c r="E10" i="4"/>
  <c r="D10" i="4"/>
  <c r="C10" i="4"/>
  <c r="E9" i="4"/>
  <c r="F4" i="5"/>
  <c r="D9" i="4"/>
  <c r="E4" i="5"/>
  <c r="C9" i="4"/>
  <c r="D4" i="5"/>
  <c r="C8" i="4"/>
  <c r="E6" i="4"/>
  <c r="D6" i="4"/>
  <c r="C6" i="4"/>
  <c r="E5" i="4"/>
  <c r="F3" i="5"/>
  <c r="D5" i="4"/>
  <c r="E3" i="5"/>
  <c r="C5" i="4"/>
  <c r="D3" i="5"/>
  <c r="E4" i="4"/>
  <c r="D4" i="4"/>
  <c r="C4" i="4"/>
  <c r="E3" i="4"/>
  <c r="D3" i="4"/>
  <c r="C3" i="4"/>
  <c r="E5" i="5"/>
  <c r="F5" i="5"/>
</calcChain>
</file>

<file path=xl/sharedStrings.xml><?xml version="1.0" encoding="utf-8"?>
<sst xmlns="http://schemas.openxmlformats.org/spreadsheetml/2006/main" count="1030" uniqueCount="433">
  <si>
    <t/>
  </si>
  <si>
    <t>Nome</t>
  </si>
  <si>
    <t>Classe</t>
  </si>
  <si>
    <t>Bolsa</t>
  </si>
  <si>
    <t>Tipo de Ativo</t>
  </si>
  <si>
    <t>Ativo /
Cancelado</t>
  </si>
  <si>
    <t>Código</t>
  </si>
  <si>
    <t>Setor
Economatica</t>
  </si>
  <si>
    <t>LiqSec
&lt; Dez 2015
consolid:sim</t>
  </si>
  <si>
    <t>LiqSec
&lt; Dez 2016
consolid:sim</t>
  </si>
  <si>
    <t>LiqGer
&lt; Dez 2015
consolid:sim</t>
  </si>
  <si>
    <t>LiqGer
&lt; Dez 2016
consolid:sim</t>
  </si>
  <si>
    <t>LiqCor
&lt; Dez 2015
consolid:sim</t>
  </si>
  <si>
    <t>LiqCor
&lt; Dez 2016
consolid:sim</t>
  </si>
  <si>
    <t>PMestq
&lt; Dez 2015
de 12 meses
consolid:sim</t>
  </si>
  <si>
    <t>PMestq
&lt; Dez 2016
de 12 meses
consolid:sim</t>
  </si>
  <si>
    <t>PMforn
&lt; Dez 2015
de 12 meses
consolid:sim</t>
  </si>
  <si>
    <t>PMforn
&lt; Dez 2016
de 12 meses
consolid:sim</t>
  </si>
  <si>
    <t>PMrecb
&lt; Dez 2015
de 12 meses
consolid:sim</t>
  </si>
  <si>
    <t>PMrecb
&lt; Dez 2016
de 12 meses
consolid:sim</t>
  </si>
  <si>
    <t>Ambev S/A</t>
  </si>
  <si>
    <t>ON</t>
  </si>
  <si>
    <t>Bovespa</t>
  </si>
  <si>
    <t>Ação</t>
  </si>
  <si>
    <t>ativo</t>
  </si>
  <si>
    <t>ABEV3</t>
  </si>
  <si>
    <t>Alimentos e Beb</t>
  </si>
  <si>
    <t>BRF SA</t>
  </si>
  <si>
    <t>BRFS3</t>
  </si>
  <si>
    <t>Cosan</t>
  </si>
  <si>
    <t>CSAN3</t>
  </si>
  <si>
    <t>Cosan Ltd</t>
  </si>
  <si>
    <t>ON A</t>
  </si>
  <si>
    <t>CZLT33</t>
  </si>
  <si>
    <t>Excelsior</t>
  </si>
  <si>
    <t>PN</t>
  </si>
  <si>
    <t>BAUH4</t>
  </si>
  <si>
    <t>-</t>
  </si>
  <si>
    <t>Fornodeminas</t>
  </si>
  <si>
    <t>FOMS3</t>
  </si>
  <si>
    <t>J B Duarte</t>
  </si>
  <si>
    <t>JBDU4</t>
  </si>
  <si>
    <t>JBS</t>
  </si>
  <si>
    <t>JBSS3</t>
  </si>
  <si>
    <t>Josapar</t>
  </si>
  <si>
    <t>JOPA3</t>
  </si>
  <si>
    <t>M.Diasbranco</t>
  </si>
  <si>
    <t>MDIA3</t>
  </si>
  <si>
    <t>Marfrig</t>
  </si>
  <si>
    <t>MRFG3</t>
  </si>
  <si>
    <t>Minerva</t>
  </si>
  <si>
    <t>BEEF3</t>
  </si>
  <si>
    <t>Minupar</t>
  </si>
  <si>
    <t>MNPR3</t>
  </si>
  <si>
    <t>Oderich</t>
  </si>
  <si>
    <t>ODER3</t>
  </si>
  <si>
    <t>Sao Martinho</t>
  </si>
  <si>
    <t>SMTO3</t>
  </si>
  <si>
    <t>Economatica</t>
  </si>
  <si>
    <t>Não</t>
  </si>
  <si>
    <t>Reclassif (inibe subtrac</t>
  </si>
  <si>
    <t>Sim</t>
  </si>
  <si>
    <t>Consolidado</t>
  </si>
  <si>
    <t>IFRS</t>
  </si>
  <si>
    <t>Metodo Contabil</t>
  </si>
  <si>
    <t>Ind&amp;ComBr</t>
  </si>
  <si>
    <t>Formato do balanco</t>
  </si>
  <si>
    <t>Data ultima retificacao</t>
  </si>
  <si>
    <t>Data da Moeda</t>
  </si>
  <si>
    <t>Data do Balanco</t>
  </si>
  <si>
    <t>DIVERSOS</t>
  </si>
  <si>
    <t>Total de acoes outstand</t>
  </si>
  <si>
    <t>QTD ACOES</t>
  </si>
  <si>
    <t>=Aumento Cap de Giro</t>
  </si>
  <si>
    <t>Outros Recursos Aplic</t>
  </si>
  <si>
    <t>Particip Minoritarias</t>
  </si>
  <si>
    <t>Incorporacoes</t>
  </si>
  <si>
    <t>Controladas/Incorporadas</t>
  </si>
  <si>
    <t>Aquis acoes proprias</t>
  </si>
  <si>
    <t>Adiant p Comp de Acoes</t>
  </si>
  <si>
    <t>Transf do Circ p/ Perm</t>
  </si>
  <si>
    <t>Dividendos</t>
  </si>
  <si>
    <t>Diminuicao de Pasv LP</t>
  </si>
  <si>
    <t>Aumento do Realiz LP</t>
  </si>
  <si>
    <t>Aumento do Diferido</t>
  </si>
  <si>
    <t>Compra de ativos fixos</t>
  </si>
  <si>
    <t>Aumento invest permanen</t>
  </si>
  <si>
    <t>Aplic no Ativo Permanent</t>
  </si>
  <si>
    <t>-Tot Recurs Aplicados</t>
  </si>
  <si>
    <t>Outras Origens</t>
  </si>
  <si>
    <t>Financmtos e Debent</t>
  </si>
  <si>
    <t>Aumto de Acoes Tesour</t>
  </si>
  <si>
    <t>Transf Perm para Circ</t>
  </si>
  <si>
    <t>Cap Circ Incor Cont/Coli</t>
  </si>
  <si>
    <t>Reducao do Realiz LP</t>
  </si>
  <si>
    <t>Aumento do Passivo LP</t>
  </si>
  <si>
    <t>Incentivos Fiscais</t>
  </si>
  <si>
    <t>Dividendos recebidos</t>
  </si>
  <si>
    <t>Venda/Baixa Bens Permane</t>
  </si>
  <si>
    <t>De Terceiros</t>
  </si>
  <si>
    <t>Integralizacao de capit</t>
  </si>
  <si>
    <t>Outros fluxos operacion</t>
  </si>
  <si>
    <t>Provisoes diversas</t>
  </si>
  <si>
    <t>Gan(perd) dos minoritar</t>
  </si>
  <si>
    <t>Provis Perdas em Invest</t>
  </si>
  <si>
    <t>Mutuo c/Control/Coligada</t>
  </si>
  <si>
    <t>Imposto Renda Diferido</t>
  </si>
  <si>
    <t>Credito Tribut a Recup</t>
  </si>
  <si>
    <t>Ajustes de exerc anter</t>
  </si>
  <si>
    <t>Equivalencia Patrimon</t>
  </si>
  <si>
    <t>Ganhos part societ diver</t>
  </si>
  <si>
    <t>Venda de ativos fixos</t>
  </si>
  <si>
    <t>Provis Itens nao Circ</t>
  </si>
  <si>
    <t>Variacoes Monetar LP</t>
  </si>
  <si>
    <t>Deprec, amort e exaust</t>
  </si>
  <si>
    <t>Itens q nao Afet CapCir</t>
  </si>
  <si>
    <t>Lucro Liquido</t>
  </si>
  <si>
    <t>Das Operacoes</t>
  </si>
  <si>
    <t>+Tot de Recursos Obtidos</t>
  </si>
  <si>
    <t>Meses</t>
  </si>
  <si>
    <t>DOAR</t>
  </si>
  <si>
    <t>=Lucro liquido</t>
  </si>
  <si>
    <t>-Partic acion minoritar</t>
  </si>
  <si>
    <t>+Rever Juros s/Patr Liqui</t>
  </si>
  <si>
    <t>Contribuicoes Estatut</t>
  </si>
  <si>
    <t>Participacoes Estatut</t>
  </si>
  <si>
    <t>-Partic/Contrib Estatut</t>
  </si>
  <si>
    <t>-IR Diferido</t>
  </si>
  <si>
    <t>-Provisao impost de rend</t>
  </si>
  <si>
    <t>=LAIR</t>
  </si>
  <si>
    <t>-Despesas Nao Operac</t>
  </si>
  <si>
    <t>+Receitas Nao Operac</t>
  </si>
  <si>
    <t>+Resultado nao Operac</t>
  </si>
  <si>
    <t>=Lucro Operacional</t>
  </si>
  <si>
    <t>+Equivalenc patrimonial</t>
  </si>
  <si>
    <t>Juros s/Patrim Liquido</t>
  </si>
  <si>
    <t>Despesas Financeiras</t>
  </si>
  <si>
    <t>-Desp Fin e Juros s/ Patr</t>
  </si>
  <si>
    <t>+Receitas Financeiras</t>
  </si>
  <si>
    <t>+Result Financ (antigo)</t>
  </si>
  <si>
    <t>=Lucro operac (antigo)</t>
  </si>
  <si>
    <t>-Outras despesas operac</t>
  </si>
  <si>
    <t>+Outras receitas operac</t>
  </si>
  <si>
    <t>+Outras rec(desp)operac</t>
  </si>
  <si>
    <t>Despesas administrativ</t>
  </si>
  <si>
    <t>Despesas com Vendas</t>
  </si>
  <si>
    <t>-Despesas operac proprias</t>
  </si>
  <si>
    <t>=Lucro Bruto</t>
  </si>
  <si>
    <t>-Custo Produtos Vendidos</t>
  </si>
  <si>
    <t>=Receita liquida operac</t>
  </si>
  <si>
    <t>-Impostos sobre Vendas</t>
  </si>
  <si>
    <t>+Receita Bruta</t>
  </si>
  <si>
    <t>DEM RESULT</t>
  </si>
  <si>
    <t>Divida Fin Moeda Estrang</t>
  </si>
  <si>
    <t>Adiant p fut aum de cap</t>
  </si>
  <si>
    <t>Lucros acumulados</t>
  </si>
  <si>
    <t>Ajustes de comb de negoc</t>
  </si>
  <si>
    <t>Ajustes acumul de conver</t>
  </si>
  <si>
    <t>Ajuste titulos val mobil</t>
  </si>
  <si>
    <t>Ajustes de aval patrimon</t>
  </si>
  <si>
    <t>Outras reservas</t>
  </si>
  <si>
    <t>Resv Esp p/ Div nao Dist</t>
  </si>
  <si>
    <t>Resv de Retencao de Luc</t>
  </si>
  <si>
    <t>Reservas de Luc a Realz</t>
  </si>
  <si>
    <t>Reserva p/ Contingencias</t>
  </si>
  <si>
    <t>Reserva Estatutaria</t>
  </si>
  <si>
    <t>Reserva Legal</t>
  </si>
  <si>
    <t>Reserva de Lucros</t>
  </si>
  <si>
    <t>Ativos de Contr/Colig</t>
  </si>
  <si>
    <t>Ativos Proprios</t>
  </si>
  <si>
    <t>Reservas de Reavaliacao</t>
  </si>
  <si>
    <t>Reservas de Capital</t>
  </si>
  <si>
    <t>Capital social</t>
  </si>
  <si>
    <t>Patrimonio liquido</t>
  </si>
  <si>
    <t>Part acionistas minorit</t>
  </si>
  <si>
    <t>Resultados de Exer Futur</t>
  </si>
  <si>
    <t>Outros Passivos LP</t>
  </si>
  <si>
    <t>A Pagar a Controlad LP</t>
  </si>
  <si>
    <t>Provisoes LP</t>
  </si>
  <si>
    <t>Debentures LP</t>
  </si>
  <si>
    <t>Financiamento LP</t>
  </si>
  <si>
    <t>Exigivel LP</t>
  </si>
  <si>
    <t>Passivo nao circulante</t>
  </si>
  <si>
    <t>Outros Passivos CP</t>
  </si>
  <si>
    <t>A Pagar a Controlad CP</t>
  </si>
  <si>
    <t>Provisoes CP</t>
  </si>
  <si>
    <t>Dividendos a Pagar CP</t>
  </si>
  <si>
    <t>Impostos a Pagar CP</t>
  </si>
  <si>
    <t>Fornecedores CP</t>
  </si>
  <si>
    <t>Debentures CP</t>
  </si>
  <si>
    <t>Financiamento CP</t>
  </si>
  <si>
    <t>Passivo Circulante</t>
  </si>
  <si>
    <t>Passivo e patrimonio liq</t>
  </si>
  <si>
    <t>PASSIVO</t>
  </si>
  <si>
    <t>Diferido</t>
  </si>
  <si>
    <t>Intangiveis e agio</t>
  </si>
  <si>
    <t>Imobilizado</t>
  </si>
  <si>
    <t>Outros</t>
  </si>
  <si>
    <t>Outros Investimentos</t>
  </si>
  <si>
    <t>Inv em subsid - agio</t>
  </si>
  <si>
    <t>Invest em Subsidiarias</t>
  </si>
  <si>
    <t>Inv em coligadas - agio</t>
  </si>
  <si>
    <t>Inv em coligadas</t>
  </si>
  <si>
    <t>Inv em subsid e outros</t>
  </si>
  <si>
    <t>Permanente</t>
  </si>
  <si>
    <t>Outros Ativos LP</t>
  </si>
  <si>
    <t>de Outras Pessoas Ligads</t>
  </si>
  <si>
    <t>de Controladas</t>
  </si>
  <si>
    <t>de Coligadas</t>
  </si>
  <si>
    <t>A Receber de Control LP</t>
  </si>
  <si>
    <t>Creditos Comerciais LP</t>
  </si>
  <si>
    <t>Realizavel LP</t>
  </si>
  <si>
    <t>Ativo nao circulante</t>
  </si>
  <si>
    <t>Outros Ativos CP</t>
  </si>
  <si>
    <t>Estoques</t>
  </si>
  <si>
    <t>Outros Creditos CP</t>
  </si>
  <si>
    <t>Aplicacoes Financ CP</t>
  </si>
  <si>
    <t>Creditos diversos</t>
  </si>
  <si>
    <t>Clientes CP</t>
  </si>
  <si>
    <t>Creditos Comerciais CP</t>
  </si>
  <si>
    <t>Disponivel e Inv CP</t>
  </si>
  <si>
    <t>Ativo Circulante</t>
  </si>
  <si>
    <t>Ativo total</t>
  </si>
  <si>
    <t>ATIVO</t>
  </si>
  <si>
    <t>=Variac liquida de caixa</t>
  </si>
  <si>
    <t>+Outras variacoes</t>
  </si>
  <si>
    <t>+Efeito Cambial</t>
  </si>
  <si>
    <t>Cx gerado(aplic) out fin</t>
  </si>
  <si>
    <t>Dividendos pagos</t>
  </si>
  <si>
    <t>Reducao de capital</t>
  </si>
  <si>
    <t>Aumento de capital</t>
  </si>
  <si>
    <t>Aumento liq de capital</t>
  </si>
  <si>
    <t>Financiamentos pagos</t>
  </si>
  <si>
    <t>Financiamentos obtidos</t>
  </si>
  <si>
    <t>Financiament obtidos liq</t>
  </si>
  <si>
    <t>+Caixa gerado por financ</t>
  </si>
  <si>
    <t>Cx gerado(aplic) out inv</t>
  </si>
  <si>
    <t>Resg (aplic) financ liq</t>
  </si>
  <si>
    <t>Venda de ativo permanent</t>
  </si>
  <si>
    <t>Compra ativos fix e dif</t>
  </si>
  <si>
    <t>Compra de invest perman</t>
  </si>
  <si>
    <t>Compra liq de ativo perm</t>
  </si>
  <si>
    <t>+Caixa gerado por invest</t>
  </si>
  <si>
    <t>Out Itens do Flx Cx Oper</t>
  </si>
  <si>
    <t>Aum(redu) outr passivos</t>
  </si>
  <si>
    <t>Aum(redu) imp e obr trab</t>
  </si>
  <si>
    <t>Aum(redu) fornecedores</t>
  </si>
  <si>
    <t>Redu(aum) outros ativos</t>
  </si>
  <si>
    <t>Redu(aum) estoques</t>
  </si>
  <si>
    <t>Redu(aum) dupl a receber</t>
  </si>
  <si>
    <t>Redu(aum) em ativ e pass</t>
  </si>
  <si>
    <t>Out perd(gan) nao caixa</t>
  </si>
  <si>
    <t>Gan(perd) dos minorit</t>
  </si>
  <si>
    <t>Impostos diferidos</t>
  </si>
  <si>
    <t>Perd(gan) na equival pat</t>
  </si>
  <si>
    <t>Valor contab bem vendido</t>
  </si>
  <si>
    <t>Perd(gan) venda atv perm</t>
  </si>
  <si>
    <t>Perd(gan) var monet&amp;camb</t>
  </si>
  <si>
    <t>Deprec, amortiz e exaust</t>
  </si>
  <si>
    <t>Lucro liquido</t>
  </si>
  <si>
    <t>Caixa gerado nas operac</t>
  </si>
  <si>
    <t>+Caixa gerado por operac</t>
  </si>
  <si>
    <t>FLX CAIXA</t>
  </si>
  <si>
    <t>=Lucro Consolidado</t>
  </si>
  <si>
    <t>Ga ou pe liq s/atv op de</t>
  </si>
  <si>
    <t>Lu ou prej liq oper desc</t>
  </si>
  <si>
    <t>+Operac descontinuadas</t>
  </si>
  <si>
    <t>=Lucro oper continuadas</t>
  </si>
  <si>
    <t>IR Diferido</t>
  </si>
  <si>
    <t>Provisao impost de rend</t>
  </si>
  <si>
    <t>-Imp renda e contrib soc</t>
  </si>
  <si>
    <t>-Despesas Financeiras</t>
  </si>
  <si>
    <t>+Resultado financeiro</t>
  </si>
  <si>
    <t>=Lucro antes jur&amp;imp EBIT</t>
  </si>
  <si>
    <t>-Equivalenc patrimonial</t>
  </si>
  <si>
    <t>+Outras Despesas Operac</t>
  </si>
  <si>
    <t>-Outras rec operacionais</t>
  </si>
  <si>
    <t>+Per p/ nao recuper de at</t>
  </si>
  <si>
    <t>+Despesas administrativ</t>
  </si>
  <si>
    <t>+Despesas com Vendas</t>
  </si>
  <si>
    <t>-Desp (receit) operac</t>
  </si>
  <si>
    <t>+Receita liquida operac</t>
  </si>
  <si>
    <t>Outr result abrangentes</t>
  </si>
  <si>
    <t>Acoes em tesour (re luc)</t>
  </si>
  <si>
    <t>Dividendo adicional prop</t>
  </si>
  <si>
    <t>Reserva de incen fiscais</t>
  </si>
  <si>
    <t>Acoes em tesour (re cap)</t>
  </si>
  <si>
    <t>Opcoes outorgadas</t>
  </si>
  <si>
    <t>Alien de bonus de subscr</t>
  </si>
  <si>
    <t>Res esp de agio na incor</t>
  </si>
  <si>
    <t>Agio na emissao de acoes</t>
  </si>
  <si>
    <t>Patrim liq consolidado</t>
  </si>
  <si>
    <t>Subvenc de invest a apro</t>
  </si>
  <si>
    <t>Receitas a apropriar</t>
  </si>
  <si>
    <t>Lucros a apropriar</t>
  </si>
  <si>
    <t>Lucros e receit a apropr</t>
  </si>
  <si>
    <t>Pas s/ativ oper desco LP</t>
  </si>
  <si>
    <t>Pas s/ ativ ncor a ve LP</t>
  </si>
  <si>
    <t>Pa s/at ncor a ve+des LP</t>
  </si>
  <si>
    <t>Prov pas ambi e desat LP</t>
  </si>
  <si>
    <t>Prov para reestrutur LP</t>
  </si>
  <si>
    <t>Provisoes p/garantias LP</t>
  </si>
  <si>
    <t>Outras prov a longo praz</t>
  </si>
  <si>
    <t>Provisoes civeis LP</t>
  </si>
  <si>
    <t>Prov p/ benefic a empreg</t>
  </si>
  <si>
    <t>Prov previd e trabalh LP</t>
  </si>
  <si>
    <t>Provisoes fiscais LP</t>
  </si>
  <si>
    <t>Prv fis,pre,trab&amp;civ LP</t>
  </si>
  <si>
    <t>IR e contri social difer</t>
  </si>
  <si>
    <t>Impostos Diferidos LP</t>
  </si>
  <si>
    <t>Adi p/fut aum d cap pass</t>
  </si>
  <si>
    <t>Obr p/pg bas em acoes LP</t>
  </si>
  <si>
    <t>Outros LP</t>
  </si>
  <si>
    <t>A pag a out part rela LP</t>
  </si>
  <si>
    <t>A pag a controladores LP</t>
  </si>
  <si>
    <t>A pagar a controladas LP</t>
  </si>
  <si>
    <t>A pagar a coligadas LP</t>
  </si>
  <si>
    <t>Passiv com part relac LP</t>
  </si>
  <si>
    <t>Outras obrigacoes</t>
  </si>
  <si>
    <t>Financ por arrend fin LP</t>
  </si>
  <si>
    <t>Financ moeda estrg LP</t>
  </si>
  <si>
    <t>Financ moeda nacion LP</t>
  </si>
  <si>
    <t>Total empres e financ LP</t>
  </si>
  <si>
    <t>Pas s/ativ oper desco CP</t>
  </si>
  <si>
    <t>Pas s/ ativ ncor a ve CP</t>
  </si>
  <si>
    <t>Pa s/at ncor a ve+des CP</t>
  </si>
  <si>
    <t>Prov pas ambi e desat CP</t>
  </si>
  <si>
    <t>Prov para reestrutur CP</t>
  </si>
  <si>
    <t>Provisoes p/garantias CP</t>
  </si>
  <si>
    <t>Outr provi a curto prazo</t>
  </si>
  <si>
    <t>Provisoes civeis CP</t>
  </si>
  <si>
    <t>Prov p/benef a empreg CP</t>
  </si>
  <si>
    <t>Prov previd e trabalh CP</t>
  </si>
  <si>
    <t>Provisoes Para Impostos</t>
  </si>
  <si>
    <t>Prov fis,pre,trab&amp;civ CP</t>
  </si>
  <si>
    <t>Obr p/pg bas em acoes CP</t>
  </si>
  <si>
    <t>Dividendo min obrig a pg</t>
  </si>
  <si>
    <t>Outros CP</t>
  </si>
  <si>
    <t>A pag a out part rela CP</t>
  </si>
  <si>
    <t>A pag a controladores CP</t>
  </si>
  <si>
    <t>A pagar a controladas CP</t>
  </si>
  <si>
    <t>A pagar a coligadas CP</t>
  </si>
  <si>
    <t>Passiv com part relac CP</t>
  </si>
  <si>
    <t>Outras obrigacoes CP</t>
  </si>
  <si>
    <t>Financ por arrend financ</t>
  </si>
  <si>
    <t>Financ moeda estrg CP</t>
  </si>
  <si>
    <t>Financ moeda nacion CP</t>
  </si>
  <si>
    <t>Total empres e financ CP</t>
  </si>
  <si>
    <t>Municipais</t>
  </si>
  <si>
    <t>Estaduais</t>
  </si>
  <si>
    <t>IR e contrib social a pg</t>
  </si>
  <si>
    <t>Federais</t>
  </si>
  <si>
    <t>Impostos a pagar</t>
  </si>
  <si>
    <t>Estrangeiros</t>
  </si>
  <si>
    <t>Nacionais</t>
  </si>
  <si>
    <t>Obrigac trabalhistas CP</t>
  </si>
  <si>
    <t>Obrigacoes sociais</t>
  </si>
  <si>
    <t>Obrig sociais e trabalh</t>
  </si>
  <si>
    <t>Goodwill</t>
  </si>
  <si>
    <t>Contrato de concessao</t>
  </si>
  <si>
    <t>Intangiveis</t>
  </si>
  <si>
    <t>Intangiveis liquido</t>
  </si>
  <si>
    <t>Imobilizacoes em Curso</t>
  </si>
  <si>
    <t>Arrendado</t>
  </si>
  <si>
    <t>Em operacao</t>
  </si>
  <si>
    <t>Propriedades p/ investim</t>
  </si>
  <si>
    <t>Outr invest em empr rela</t>
  </si>
  <si>
    <t>Inves em control em conj</t>
  </si>
  <si>
    <t>Investim em controladas</t>
  </si>
  <si>
    <t>Investim em coligadas</t>
  </si>
  <si>
    <t>Investimentos</t>
  </si>
  <si>
    <t>Operacoes Descontin LP</t>
  </si>
  <si>
    <t>Atv ncor mant p/venda LP</t>
  </si>
  <si>
    <t>Outros ativos nao circul</t>
  </si>
  <si>
    <t>A rec de outr part relac</t>
  </si>
  <si>
    <t>Creditos com controlador</t>
  </si>
  <si>
    <t>A receb de partes relaci</t>
  </si>
  <si>
    <t>Despesas antecipadas</t>
  </si>
  <si>
    <t>IR e contr social difer</t>
  </si>
  <si>
    <t>Impostos Diferidos</t>
  </si>
  <si>
    <t>Ativos Biologicos LP</t>
  </si>
  <si>
    <t>Estoques LP</t>
  </si>
  <si>
    <t>Out contas a cobrar LP</t>
  </si>
  <si>
    <t>Clientes LP</t>
  </si>
  <si>
    <t>Contas a receber LP</t>
  </si>
  <si>
    <t>Ativos Fin Mant a Vencim</t>
  </si>
  <si>
    <t>Apl fi aval custo amo LP</t>
  </si>
  <si>
    <t>Atv Fin Disp p/ Venda LP</t>
  </si>
  <si>
    <t>Titulos p/ negociacao LP</t>
  </si>
  <si>
    <t>Apl fin avali vlr jus LP</t>
  </si>
  <si>
    <t>Outros Ativos</t>
  </si>
  <si>
    <t>Operacoes Descon CP</t>
  </si>
  <si>
    <t>Atvs naocor mant p/venda</t>
  </si>
  <si>
    <t>Outros ativos circulante</t>
  </si>
  <si>
    <t>Despesas pagas antecip</t>
  </si>
  <si>
    <t>Tributos cor a recuperar</t>
  </si>
  <si>
    <t>Impostos a Recuperar</t>
  </si>
  <si>
    <t>Ativos Biologicos CP</t>
  </si>
  <si>
    <t>Outras contas a receb CP</t>
  </si>
  <si>
    <t>Contas a receber CP</t>
  </si>
  <si>
    <t>Ativ Finan Mant Vcto CP</t>
  </si>
  <si>
    <t>Apl fi aval custo amo CP</t>
  </si>
  <si>
    <t>Ats Fin Disp p/Venda CP</t>
  </si>
  <si>
    <t>Titulos p/ negociacao CP</t>
  </si>
  <si>
    <t>Apl fin avali vlr jus CP</t>
  </si>
  <si>
    <t>Aplicacoes financeiras</t>
  </si>
  <si>
    <t>Caixa e equival caixa</t>
  </si>
  <si>
    <t>not copied</t>
  </si>
  <si>
    <t>Link notas explicativas</t>
  </si>
  <si>
    <t>Em R$ Real em milhares</t>
  </si>
  <si>
    <t>Ambev S/A ON</t>
  </si>
  <si>
    <t>CCL</t>
  </si>
  <si>
    <t>AH 2016</t>
  </si>
  <si>
    <t>AV 2015</t>
  </si>
  <si>
    <t>AV 2016</t>
  </si>
  <si>
    <t>media</t>
  </si>
  <si>
    <t xml:space="preserve">Liquidez </t>
  </si>
  <si>
    <t>Liquidez Imediata</t>
  </si>
  <si>
    <t>Liquidez Seca</t>
  </si>
  <si>
    <t>Liquidez Corrente</t>
  </si>
  <si>
    <t>Liquidez Geral</t>
  </si>
  <si>
    <t>PMestocagem</t>
  </si>
  <si>
    <t>dias</t>
  </si>
  <si>
    <t>PMrecebimento</t>
  </si>
  <si>
    <t>Compras</t>
  </si>
  <si>
    <t>PMPfornecedor</t>
  </si>
  <si>
    <t>Ciclo operacional</t>
  </si>
  <si>
    <t>PME + PMR</t>
  </si>
  <si>
    <t>Ciclo financeiro</t>
  </si>
  <si>
    <t>Ciclo operacional setor</t>
  </si>
  <si>
    <t>Ciclo financeiro setor</t>
  </si>
  <si>
    <t>Ciclo Financeiro</t>
  </si>
  <si>
    <t>CO - PMPF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</si>
</sst>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rgb="FF0015AA"/>
      <name val="Arial"/>
      <family val="2"/>
    </font>
    <font>
      <sz val="9"/>
      <color rgb="FF3297D3"/>
      <name val="Arial"/>
      <family val="2"/>
    </font>
    <font>
      <sz val="9"/>
      <color rgb="FF55B973"/>
      <name val="Arial"/>
      <family val="2"/>
    </font>
    <font>
      <sz val="9"/>
      <color rgb="FF15275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top" shrinkToFit="1"/>
    </xf>
    <xf numFmtId="14" fontId="9" fillId="2" borderId="2" xfId="0" applyNumberFormat="1" applyFont="1" applyFill="1" applyBorder="1" applyAlignment="1">
      <alignment horizontal="right" vertical="top" shrinkToFit="1"/>
    </xf>
    <xf numFmtId="0" fontId="0" fillId="0" borderId="2" xfId="0" applyBorder="1"/>
    <xf numFmtId="165" fontId="0" fillId="0" borderId="2" xfId="1" applyNumberFormat="1" applyFont="1" applyBorder="1"/>
    <xf numFmtId="0" fontId="11" fillId="0" borderId="2" xfId="0" applyFont="1" applyBorder="1"/>
    <xf numFmtId="14" fontId="11" fillId="0" borderId="2" xfId="0" applyNumberFormat="1" applyFont="1" applyBorder="1"/>
    <xf numFmtId="0" fontId="11" fillId="4" borderId="2" xfId="0" applyFont="1" applyFill="1" applyBorder="1"/>
    <xf numFmtId="165" fontId="11" fillId="4" borderId="2" xfId="0" applyNumberFormat="1" applyFont="1" applyFill="1" applyBorder="1"/>
    <xf numFmtId="0" fontId="0" fillId="0" borderId="0" xfId="0" applyFont="1" applyBorder="1"/>
    <xf numFmtId="0" fontId="13" fillId="3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shrinkToFit="1"/>
    </xf>
    <xf numFmtId="164" fontId="1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0" fillId="5" borderId="2" xfId="0" applyFont="1" applyFill="1" applyBorder="1"/>
    <xf numFmtId="0" fontId="13" fillId="5" borderId="2" xfId="0" applyFont="1" applyFill="1" applyBorder="1" applyAlignment="1">
      <alignment horizontal="left" vertical="center"/>
    </xf>
    <xf numFmtId="164" fontId="0" fillId="5" borderId="2" xfId="0" applyNumberFormat="1" applyFont="1" applyFill="1" applyBorder="1"/>
    <xf numFmtId="0" fontId="0" fillId="5" borderId="0" xfId="0" applyFont="1" applyFill="1" applyBorder="1"/>
    <xf numFmtId="4" fontId="0" fillId="5" borderId="2" xfId="0" applyNumberFormat="1" applyFont="1" applyFill="1" applyBorder="1"/>
    <xf numFmtId="4" fontId="1" fillId="3" borderId="2" xfId="0" applyNumberFormat="1" applyFont="1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/>
    <xf numFmtId="0" fontId="9" fillId="0" borderId="1" xfId="0" applyFont="1" applyFill="1" applyBorder="1" applyAlignment="1">
      <alignment horizontal="left" vertical="top" shrinkToFit="1"/>
    </xf>
    <xf numFmtId="14" fontId="9" fillId="0" borderId="1" xfId="0" applyNumberFormat="1" applyFont="1" applyFill="1" applyBorder="1" applyAlignment="1">
      <alignment horizontal="right" vertical="top" shrinkToFit="1"/>
    </xf>
    <xf numFmtId="0" fontId="2" fillId="0" borderId="1" xfId="0" applyNumberFormat="1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right" vertical="top" shrinkToFit="1"/>
    </xf>
    <xf numFmtId="3" fontId="3" fillId="0" borderId="1" xfId="0" applyNumberFormat="1" applyFont="1" applyFill="1" applyBorder="1" applyAlignment="1">
      <alignment horizontal="right" vertical="top" shrinkToFit="1"/>
    </xf>
    <xf numFmtId="9" fontId="0" fillId="0" borderId="0" xfId="2" applyNumberFormat="1" applyFont="1" applyFill="1"/>
    <xf numFmtId="9" fontId="0" fillId="0" borderId="0" xfId="2" applyFont="1" applyFill="1"/>
    <xf numFmtId="0" fontId="6" fillId="0" borderId="1" xfId="0" applyNumberFormat="1" applyFont="1" applyFill="1" applyBorder="1" applyAlignment="1">
      <alignment horizontal="left" vertical="top" indent="1" shrinkToFit="1"/>
    </xf>
    <xf numFmtId="3" fontId="6" fillId="0" borderId="1" xfId="0" applyNumberFormat="1" applyFont="1" applyFill="1" applyBorder="1" applyAlignment="1">
      <alignment horizontal="right" vertical="top" shrinkToFit="1"/>
    </xf>
    <xf numFmtId="0" fontId="7" fillId="0" borderId="1" xfId="0" applyNumberFormat="1" applyFont="1" applyFill="1" applyBorder="1" applyAlignment="1">
      <alignment horizontal="left" vertical="top" indent="2" shrinkToFit="1"/>
    </xf>
    <xf numFmtId="3" fontId="7" fillId="0" borderId="1" xfId="0" applyNumberFormat="1" applyFont="1" applyFill="1" applyBorder="1" applyAlignment="1">
      <alignment horizontal="right" vertical="top" shrinkToFit="1"/>
    </xf>
    <xf numFmtId="0" fontId="8" fillId="0" borderId="1" xfId="0" applyNumberFormat="1" applyFont="1" applyFill="1" applyBorder="1" applyAlignment="1">
      <alignment horizontal="left" vertical="top" indent="3" shrinkToFit="1"/>
    </xf>
    <xf numFmtId="3" fontId="8" fillId="0" borderId="1" xfId="0" applyNumberFormat="1" applyFont="1" applyFill="1" applyBorder="1" applyAlignment="1">
      <alignment horizontal="right" vertical="top" shrinkToFit="1"/>
    </xf>
    <xf numFmtId="0" fontId="2" fillId="0" borderId="1" xfId="0" applyNumberFormat="1" applyFont="1" applyFill="1" applyBorder="1" applyAlignment="1">
      <alignment horizontal="left" vertical="top" indent="4" shrinkToFit="1"/>
    </xf>
    <xf numFmtId="3" fontId="2" fillId="0" borderId="1" xfId="0" applyNumberFormat="1" applyFont="1" applyFill="1" applyBorder="1" applyAlignment="1">
      <alignment horizontal="right" vertical="top" shrinkToFit="1"/>
    </xf>
    <xf numFmtId="0" fontId="7" fillId="0" borderId="1" xfId="0" applyNumberFormat="1" applyFont="1" applyFill="1" applyBorder="1" applyAlignment="1">
      <alignment horizontal="right" vertical="top" shrinkToFit="1"/>
    </xf>
    <xf numFmtId="0" fontId="8" fillId="0" borderId="1" xfId="0" applyNumberFormat="1" applyFont="1" applyFill="1" applyBorder="1" applyAlignment="1">
      <alignment horizontal="right" vertical="top" shrinkToFit="1"/>
    </xf>
    <xf numFmtId="0" fontId="6" fillId="0" borderId="1" xfId="0" applyNumberFormat="1" applyFont="1" applyFill="1" applyBorder="1" applyAlignment="1">
      <alignment horizontal="right" vertical="top" shrinkToFit="1"/>
    </xf>
    <xf numFmtId="14" fontId="3" fillId="0" borderId="1" xfId="0" applyNumberFormat="1" applyFont="1" applyFill="1" applyBorder="1" applyAlignment="1">
      <alignment horizontal="right" vertical="top" shrinkToFit="1"/>
    </xf>
    <xf numFmtId="0" fontId="12" fillId="0" borderId="0" xfId="0" applyFont="1" applyBorder="1"/>
    <xf numFmtId="0" fontId="14" fillId="3" borderId="0" xfId="0" applyFont="1" applyFill="1" applyBorder="1" applyAlignment="1">
      <alignment horizontal="left" vertical="center"/>
    </xf>
    <xf numFmtId="0" fontId="0" fillId="0" borderId="0" xfId="0" applyBorder="1"/>
    <xf numFmtId="43" fontId="0" fillId="0" borderId="2" xfId="0" applyNumberFormat="1" applyBorder="1"/>
    <xf numFmtId="165" fontId="0" fillId="0" borderId="0" xfId="0" applyNumberFormat="1"/>
    <xf numFmtId="0" fontId="11" fillId="0" borderId="3" xfId="0" applyFont="1" applyBorder="1"/>
    <xf numFmtId="0" fontId="11" fillId="0" borderId="4" xfId="0" applyFont="1" applyBorder="1"/>
    <xf numFmtId="2" fontId="11" fillId="0" borderId="4" xfId="0" applyNumberFormat="1" applyFont="1" applyBorder="1"/>
    <xf numFmtId="0" fontId="11" fillId="0" borderId="5" xfId="0" applyFont="1" applyBorder="1"/>
    <xf numFmtId="0" fontId="11" fillId="0" borderId="0" xfId="0" applyFont="1" applyBorder="1"/>
    <xf numFmtId="2" fontId="11" fillId="0" borderId="0" xfId="0" applyNumberFormat="1" applyFont="1" applyBorder="1"/>
    <xf numFmtId="165" fontId="11" fillId="0" borderId="4" xfId="0" applyNumberFormat="1" applyFont="1" applyBorder="1"/>
    <xf numFmtId="0" fontId="0" fillId="0" borderId="6" xfId="0" applyBorder="1"/>
    <xf numFmtId="165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11" fillId="0" borderId="9" xfId="0" applyFont="1" applyBorder="1"/>
    <xf numFmtId="0" fontId="11" fillId="0" borderId="10" xfId="0" applyFont="1" applyBorder="1"/>
    <xf numFmtId="165" fontId="11" fillId="0" borderId="10" xfId="0" applyNumberFormat="1" applyFont="1" applyBorder="1"/>
    <xf numFmtId="0" fontId="11" fillId="0" borderId="11" xfId="0" applyFont="1" applyBorder="1"/>
    <xf numFmtId="0" fontId="0" fillId="0" borderId="12" xfId="0" applyBorder="1"/>
    <xf numFmtId="0" fontId="0" fillId="0" borderId="13" xfId="0" applyBorder="1"/>
    <xf numFmtId="43" fontId="11" fillId="0" borderId="10" xfId="0" applyNumberFormat="1" applyFont="1" applyBorder="1"/>
    <xf numFmtId="4" fontId="11" fillId="0" borderId="4" xfId="0" applyNumberFormat="1" applyFont="1" applyBorder="1"/>
    <xf numFmtId="0" fontId="11" fillId="0" borderId="12" xfId="0" applyFont="1" applyBorder="1"/>
    <xf numFmtId="0" fontId="11" fillId="0" borderId="13" xfId="0" applyFont="1" applyBorder="1"/>
    <xf numFmtId="43" fontId="11" fillId="0" borderId="0" xfId="0" applyNumberFormat="1" applyFont="1" applyBorder="1" applyAlignment="1">
      <alignment horizontal="right"/>
    </xf>
    <xf numFmtId="0" fontId="0" fillId="4" borderId="2" xfId="0" applyFill="1" applyBorder="1"/>
    <xf numFmtId="165" fontId="0" fillId="4" borderId="2" xfId="1" applyNumberFormat="1" applyFont="1" applyFill="1" applyBorder="1"/>
    <xf numFmtId="43" fontId="0" fillId="0" borderId="0" xfId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Liquidez Seca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111111111111122E-2"/>
          <c:y val="0.30743110236220489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Geral!$I$2:$J$2</c:f>
              <c:numCache>
                <c:formatCode>#,##0.00</c:formatCode>
                <c:ptCount val="2"/>
                <c:pt idx="0">
                  <c:v>0.79544775410000002</c:v>
                </c:pt>
                <c:pt idx="1">
                  <c:v>0.67908656010000001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Geral!$I$17:$J$17</c:f>
              <c:numCache>
                <c:formatCode>#,##0.0</c:formatCode>
                <c:ptCount val="2"/>
                <c:pt idx="0">
                  <c:v>1.1203379572579999</c:v>
                </c:pt>
                <c:pt idx="1">
                  <c:v>1.315997488298889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96008432"/>
        <c:axId val="-196009520"/>
      </c:lineChart>
      <c:catAx>
        <c:axId val="-19600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96009520"/>
        <c:crosses val="autoZero"/>
        <c:auto val="1"/>
        <c:lblAlgn val="ctr"/>
        <c:lblOffset val="100"/>
        <c:noMultiLvlLbl val="0"/>
      </c:catAx>
      <c:valAx>
        <c:axId val="-19600952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19600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Liquidez Geral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66666666666673E-2"/>
          <c:y val="0.30280147273257524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55555555555556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Geral!$K$2:$L$2</c:f>
              <c:numCache>
                <c:formatCode>#,##0.00</c:formatCode>
                <c:ptCount val="2"/>
                <c:pt idx="0">
                  <c:v>0.86028414660999997</c:v>
                </c:pt>
                <c:pt idx="1">
                  <c:v>0.76983797724000003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333442694663179E-2"/>
                  <c:y val="3.47220399533391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7.863444152814230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C00000"/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Geral!$K$17:$L$17</c:f>
              <c:numCache>
                <c:formatCode>#,##0.00</c:formatCode>
                <c:ptCount val="2"/>
                <c:pt idx="0">
                  <c:v>0.76024142435384623</c:v>
                </c:pt>
                <c:pt idx="1">
                  <c:v>0.76904934958888882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85260816"/>
        <c:axId val="-485270608"/>
      </c:lineChart>
      <c:catAx>
        <c:axId val="-48526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85270608"/>
        <c:crosses val="autoZero"/>
        <c:auto val="1"/>
        <c:lblAlgn val="ctr"/>
        <c:lblOffset val="100"/>
        <c:noMultiLvlLbl val="0"/>
      </c:catAx>
      <c:valAx>
        <c:axId val="-48527060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48526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Liquidez Corrente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66666666666673E-2"/>
          <c:y val="0.30280147273257524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8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Geral!$M$2:$N$2</c:f>
              <c:numCache>
                <c:formatCode>#,##0.00</c:formatCode>
                <c:ptCount val="2"/>
                <c:pt idx="0">
                  <c:v>0.93937266025999999</c:v>
                </c:pt>
                <c:pt idx="1">
                  <c:v>0.8301640911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2239720034992E-3"/>
                  <c:y val="-2.083351560221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7.863444152814230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Geral!$M$17:$N$17</c:f>
              <c:numCache>
                <c:formatCode>#,##0.00</c:formatCode>
                <c:ptCount val="2"/>
                <c:pt idx="0">
                  <c:v>1.3935523197784616</c:v>
                </c:pt>
                <c:pt idx="1">
                  <c:v>1.6009707038999998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85264080"/>
        <c:axId val="-485260272"/>
      </c:lineChart>
      <c:catAx>
        <c:axId val="-48526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85260272"/>
        <c:crosses val="autoZero"/>
        <c:auto val="1"/>
        <c:lblAlgn val="ctr"/>
        <c:lblOffset val="100"/>
        <c:noMultiLvlLbl val="0"/>
      </c:catAx>
      <c:valAx>
        <c:axId val="-48526027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485264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PMestocagem</a:t>
            </a:r>
            <a:r>
              <a:rPr lang="pt-BR" baseline="0"/>
              <a:t> (dias)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66666666666673E-2"/>
          <c:y val="0.30280147273257524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8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Geral!$O$2:$P$2</c:f>
              <c:numCache>
                <c:formatCode>#,##0.00</c:formatCode>
                <c:ptCount val="2"/>
                <c:pt idx="0">
                  <c:v>97.235903461000007</c:v>
                </c:pt>
                <c:pt idx="1">
                  <c:v>93.832747760000004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2239720034992E-3"/>
                  <c:y val="-2.083351560221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7.863444152814230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Geral!$O$17:$P$17</c:f>
              <c:numCache>
                <c:formatCode>#,##0.00</c:formatCode>
                <c:ptCount val="2"/>
                <c:pt idx="0">
                  <c:v>59.855063545833332</c:v>
                </c:pt>
                <c:pt idx="1">
                  <c:v>54.178629994777779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85269520"/>
        <c:axId val="-485257552"/>
      </c:lineChart>
      <c:catAx>
        <c:axId val="-48526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85257552"/>
        <c:crosses val="autoZero"/>
        <c:auto val="1"/>
        <c:lblAlgn val="ctr"/>
        <c:lblOffset val="100"/>
        <c:noMultiLvlLbl val="0"/>
      </c:catAx>
      <c:valAx>
        <c:axId val="-48525755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4852695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PMPfornecedor</a:t>
            </a:r>
            <a:r>
              <a:rPr lang="pt-BR" baseline="0"/>
              <a:t> (dias)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66666666666673E-2"/>
          <c:y val="0.30280147273257524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8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Geral!$Q$2:$R$2</c:f>
              <c:numCache>
                <c:formatCode>#,##0.00</c:formatCode>
                <c:ptCount val="2"/>
                <c:pt idx="0">
                  <c:v>248.99950820000001</c:v>
                </c:pt>
                <c:pt idx="1">
                  <c:v>211.38577208000001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2239720034992E-3"/>
                  <c:y val="-2.083351560221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7.863444152814230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Geral!$Q$17:$R$17</c:f>
              <c:numCache>
                <c:formatCode>#,##0.00</c:formatCode>
                <c:ptCount val="2"/>
                <c:pt idx="0">
                  <c:v>62.753709151416672</c:v>
                </c:pt>
                <c:pt idx="1">
                  <c:v>73.632934067888883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85255920"/>
        <c:axId val="-84229456"/>
      </c:lineChart>
      <c:catAx>
        <c:axId val="-48525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84229456"/>
        <c:crosses val="autoZero"/>
        <c:auto val="1"/>
        <c:lblAlgn val="ctr"/>
        <c:lblOffset val="100"/>
        <c:noMultiLvlLbl val="0"/>
      </c:catAx>
      <c:valAx>
        <c:axId val="-8422945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4852559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PMRclientes</a:t>
            </a:r>
            <a:r>
              <a:rPr lang="pt-BR" baseline="0"/>
              <a:t> (dias)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66666666666673E-2"/>
          <c:y val="0.30280147273257524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8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Geral!$S$2:$T$2</c:f>
              <c:numCache>
                <c:formatCode>#,##0.00</c:formatCode>
                <c:ptCount val="2"/>
                <c:pt idx="0">
                  <c:v>31.446321191999999</c:v>
                </c:pt>
                <c:pt idx="1">
                  <c:v>34.188685149000001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2239720034992E-3"/>
                  <c:y val="-2.083351560221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7.863444152814230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Geral!$S$17:$T$17</c:f>
              <c:numCache>
                <c:formatCode>#,##0.00</c:formatCode>
                <c:ptCount val="2"/>
                <c:pt idx="0">
                  <c:v>37.910299908500001</c:v>
                </c:pt>
                <c:pt idx="1">
                  <c:v>30.363731801666663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84227280"/>
        <c:axId val="-84225648"/>
      </c:lineChart>
      <c:catAx>
        <c:axId val="-8422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84225648"/>
        <c:crosses val="autoZero"/>
        <c:auto val="1"/>
        <c:lblAlgn val="ctr"/>
        <c:lblOffset val="100"/>
        <c:noMultiLvlLbl val="0"/>
      </c:catAx>
      <c:valAx>
        <c:axId val="-8422564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842272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161925</xdr:rowOff>
    </xdr:from>
    <xdr:to>
      <xdr:col>7</xdr:col>
      <xdr:colOff>333375</xdr:colOff>
      <xdr:row>15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1</xdr:row>
      <xdr:rowOff>57150</xdr:rowOff>
    </xdr:from>
    <xdr:to>
      <xdr:col>16</xdr:col>
      <xdr:colOff>219075</xdr:colOff>
      <xdr:row>15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17</xdr:row>
      <xdr:rowOff>9525</xdr:rowOff>
    </xdr:from>
    <xdr:to>
      <xdr:col>7</xdr:col>
      <xdr:colOff>523875</xdr:colOff>
      <xdr:row>31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295274</xdr:colOff>
      <xdr:row>17</xdr:row>
      <xdr:rowOff>47625</xdr:rowOff>
    </xdr:from>
    <xdr:to>
      <xdr:col>17</xdr:col>
      <xdr:colOff>361949</xdr:colOff>
      <xdr:row>31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9</xdr:col>
      <xdr:colOff>66675</xdr:colOff>
      <xdr:row>51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485775</xdr:colOff>
      <xdr:row>34</xdr:row>
      <xdr:rowOff>180975</xdr:rowOff>
    </xdr:from>
    <xdr:to>
      <xdr:col>18</xdr:col>
      <xdr:colOff>552450</xdr:colOff>
      <xdr:row>49</xdr:row>
      <xdr:rowOff>66675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workbookViewId="0">
      <selection activeCell="F20" sqref="F20"/>
    </sheetView>
  </sheetViews>
  <sheetFormatPr defaultRowHeight="15" x14ac:dyDescent="0.25"/>
  <cols>
    <col min="1" max="1" width="5" style="10" customWidth="1"/>
    <col min="2" max="2" width="20" style="10" customWidth="1"/>
    <col min="3" max="3" width="6" style="10" customWidth="1"/>
    <col min="4" max="6" width="9.140625" style="10"/>
    <col min="7" max="7" width="11" style="10" customWidth="1"/>
    <col min="8" max="8" width="14" style="10" bestFit="1" customWidth="1"/>
    <col min="9" max="20" width="11" style="10" customWidth="1"/>
    <col min="21" max="21" width="9" style="10" customWidth="1"/>
    <col min="22" max="16384" width="9.140625" style="10"/>
  </cols>
  <sheetData>
    <row r="1" spans="1:20" ht="4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</row>
    <row r="2" spans="1:20" x14ac:dyDescent="0.25">
      <c r="A2" s="14">
        <v>1</v>
      </c>
      <c r="B2" s="15" t="s">
        <v>20</v>
      </c>
      <c r="C2" s="16" t="s">
        <v>21</v>
      </c>
      <c r="D2" s="15" t="s">
        <v>22</v>
      </c>
      <c r="E2" s="15" t="s">
        <v>23</v>
      </c>
      <c r="F2" s="15" t="s">
        <v>24</v>
      </c>
      <c r="G2" s="15" t="s">
        <v>25</v>
      </c>
      <c r="H2" s="15" t="s">
        <v>26</v>
      </c>
      <c r="I2" s="17">
        <v>0.79544775410000002</v>
      </c>
      <c r="J2" s="17">
        <v>0.67908656010000001</v>
      </c>
      <c r="K2" s="17">
        <v>0.86028414660999997</v>
      </c>
      <c r="L2" s="17">
        <v>0.76983797724000003</v>
      </c>
      <c r="M2" s="17">
        <v>0.93937266025999999</v>
      </c>
      <c r="N2" s="17">
        <v>0.8301640911</v>
      </c>
      <c r="O2" s="17">
        <v>97.235903461000007</v>
      </c>
      <c r="P2" s="17">
        <v>93.832747760000004</v>
      </c>
      <c r="Q2" s="17">
        <v>248.99950820000001</v>
      </c>
      <c r="R2" s="17">
        <v>211.38577208000001</v>
      </c>
      <c r="S2" s="17">
        <v>31.446321191999999</v>
      </c>
      <c r="T2" s="17">
        <v>34.188685149000001</v>
      </c>
    </row>
    <row r="3" spans="1:20" x14ac:dyDescent="0.25">
      <c r="A3" s="14">
        <v>2</v>
      </c>
      <c r="B3" s="15" t="s">
        <v>27</v>
      </c>
      <c r="C3" s="16" t="s">
        <v>21</v>
      </c>
      <c r="D3" s="15" t="s">
        <v>22</v>
      </c>
      <c r="E3" s="15" t="s">
        <v>23</v>
      </c>
      <c r="F3" s="15" t="s">
        <v>24</v>
      </c>
      <c r="G3" s="15" t="s">
        <v>28</v>
      </c>
      <c r="H3" s="15" t="s">
        <v>26</v>
      </c>
      <c r="I3" s="17">
        <v>1.3034154302000001</v>
      </c>
      <c r="J3" s="17">
        <v>1.1156349752000001</v>
      </c>
      <c r="K3" s="17">
        <v>0.91425549129000006</v>
      </c>
      <c r="L3" s="17">
        <v>0.79632210721999996</v>
      </c>
      <c r="M3" s="17">
        <v>1.6504485414000001</v>
      </c>
      <c r="N3" s="17">
        <v>1.4947077325</v>
      </c>
      <c r="O3" s="17">
        <v>65.671620537999999</v>
      </c>
      <c r="P3" s="17">
        <v>65.823131231999994</v>
      </c>
      <c r="Q3" s="17">
        <v>96.394111154000001</v>
      </c>
      <c r="R3" s="17">
        <v>98.569302432000001</v>
      </c>
      <c r="S3" s="17">
        <v>43.342180126000002</v>
      </c>
      <c r="T3" s="17">
        <v>32.924949810000001</v>
      </c>
    </row>
    <row r="4" spans="1:20" x14ac:dyDescent="0.25">
      <c r="A4" s="14">
        <v>3</v>
      </c>
      <c r="B4" s="15" t="s">
        <v>29</v>
      </c>
      <c r="C4" s="16" t="s">
        <v>21</v>
      </c>
      <c r="D4" s="15" t="s">
        <v>22</v>
      </c>
      <c r="E4" s="15" t="s">
        <v>23</v>
      </c>
      <c r="F4" s="15" t="s">
        <v>24</v>
      </c>
      <c r="G4" s="15" t="s">
        <v>30</v>
      </c>
      <c r="H4" s="15" t="s">
        <v>26</v>
      </c>
      <c r="I4" s="17">
        <v>1.4154352711</v>
      </c>
      <c r="J4" s="17">
        <v>1.8486020718</v>
      </c>
      <c r="K4" s="17">
        <v>0.53051828223999997</v>
      </c>
      <c r="L4" s="17">
        <v>0.53526338650000005</v>
      </c>
      <c r="M4" s="17">
        <v>1.5443172350000001</v>
      </c>
      <c r="N4" s="17">
        <v>1.9560156447999999</v>
      </c>
      <c r="O4" s="17">
        <v>26.201875603000001</v>
      </c>
      <c r="P4" s="17">
        <v>27.171234513000002</v>
      </c>
      <c r="Q4" s="17">
        <v>93.889208435</v>
      </c>
      <c r="R4" s="17">
        <v>115.19005998</v>
      </c>
      <c r="S4" s="17">
        <v>32.359063362999997</v>
      </c>
      <c r="T4" s="17">
        <v>34.05668652</v>
      </c>
    </row>
    <row r="5" spans="1:20" x14ac:dyDescent="0.25">
      <c r="A5" s="14">
        <v>4</v>
      </c>
      <c r="B5" s="15" t="s">
        <v>31</v>
      </c>
      <c r="C5" s="16" t="s">
        <v>32</v>
      </c>
      <c r="D5" s="15" t="s">
        <v>22</v>
      </c>
      <c r="E5" s="15" t="s">
        <v>23</v>
      </c>
      <c r="F5" s="15" t="s">
        <v>24</v>
      </c>
      <c r="G5" s="15" t="s">
        <v>33</v>
      </c>
      <c r="H5" s="15" t="s">
        <v>26</v>
      </c>
      <c r="I5" s="17">
        <v>0.89248267242000001</v>
      </c>
      <c r="J5" s="17">
        <v>1.2276625051000001</v>
      </c>
      <c r="K5" s="17">
        <v>0.39171035983000002</v>
      </c>
      <c r="L5" s="17">
        <v>0.40164191625000001</v>
      </c>
      <c r="M5" s="17">
        <v>0.98737445709000005</v>
      </c>
      <c r="N5" s="17">
        <v>1.3228119432000001</v>
      </c>
      <c r="O5" s="17">
        <v>27.296205346000001</v>
      </c>
      <c r="P5" s="17">
        <v>27.300389900999999</v>
      </c>
      <c r="Q5" s="17">
        <v>81.609296791000006</v>
      </c>
      <c r="R5" s="17">
        <v>87.973068799000004</v>
      </c>
      <c r="S5" s="17">
        <v>26.129526528</v>
      </c>
      <c r="T5" s="17">
        <v>32.514788340000003</v>
      </c>
    </row>
    <row r="6" spans="1:20" x14ac:dyDescent="0.25">
      <c r="A6" s="14">
        <v>5</v>
      </c>
      <c r="B6" s="15" t="s">
        <v>34</v>
      </c>
      <c r="C6" s="16" t="s">
        <v>35</v>
      </c>
      <c r="D6" s="15" t="s">
        <v>22</v>
      </c>
      <c r="E6" s="15" t="s">
        <v>23</v>
      </c>
      <c r="F6" s="15" t="s">
        <v>24</v>
      </c>
      <c r="G6" s="15" t="s">
        <v>36</v>
      </c>
      <c r="H6" s="15" t="s">
        <v>26</v>
      </c>
      <c r="I6" s="18" t="s">
        <v>37</v>
      </c>
      <c r="J6" s="18" t="s">
        <v>37</v>
      </c>
      <c r="K6" s="18" t="s">
        <v>37</v>
      </c>
      <c r="L6" s="18" t="s">
        <v>37</v>
      </c>
      <c r="M6" s="18" t="s">
        <v>37</v>
      </c>
      <c r="N6" s="18" t="s">
        <v>37</v>
      </c>
      <c r="O6" s="18" t="s">
        <v>37</v>
      </c>
      <c r="P6" s="18" t="s">
        <v>37</v>
      </c>
      <c r="Q6" s="18" t="s">
        <v>37</v>
      </c>
      <c r="R6" s="18" t="s">
        <v>37</v>
      </c>
      <c r="S6" s="18" t="s">
        <v>37</v>
      </c>
      <c r="T6" s="18" t="s">
        <v>37</v>
      </c>
    </row>
    <row r="7" spans="1:20" x14ac:dyDescent="0.25">
      <c r="A7" s="14">
        <v>6</v>
      </c>
      <c r="B7" s="15" t="s">
        <v>38</v>
      </c>
      <c r="C7" s="16" t="s">
        <v>21</v>
      </c>
      <c r="D7" s="15" t="s">
        <v>22</v>
      </c>
      <c r="E7" s="15" t="s">
        <v>23</v>
      </c>
      <c r="F7" s="15" t="s">
        <v>24</v>
      </c>
      <c r="G7" s="15" t="s">
        <v>39</v>
      </c>
      <c r="H7" s="15" t="s">
        <v>26</v>
      </c>
      <c r="I7" s="17">
        <v>0.77102004168000005</v>
      </c>
      <c r="J7" s="18" t="s">
        <v>37</v>
      </c>
      <c r="K7" s="17">
        <v>0.65112969689</v>
      </c>
      <c r="L7" s="18" t="s">
        <v>37</v>
      </c>
      <c r="M7" s="17">
        <v>1.1218933708000001</v>
      </c>
      <c r="N7" s="18" t="s">
        <v>37</v>
      </c>
      <c r="O7" s="17">
        <v>64.735923593999999</v>
      </c>
      <c r="P7" s="18" t="s">
        <v>37</v>
      </c>
      <c r="Q7" s="17">
        <v>51.895637074</v>
      </c>
      <c r="R7" s="18" t="s">
        <v>37</v>
      </c>
      <c r="S7" s="17">
        <v>57.888620070000002</v>
      </c>
      <c r="T7" s="18" t="s">
        <v>37</v>
      </c>
    </row>
    <row r="8" spans="1:20" x14ac:dyDescent="0.25">
      <c r="A8" s="14">
        <v>7</v>
      </c>
      <c r="B8" s="15" t="s">
        <v>40</v>
      </c>
      <c r="C8" s="16" t="s">
        <v>35</v>
      </c>
      <c r="D8" s="15" t="s">
        <v>22</v>
      </c>
      <c r="E8" s="15" t="s">
        <v>23</v>
      </c>
      <c r="F8" s="15" t="s">
        <v>24</v>
      </c>
      <c r="G8" s="15" t="s">
        <v>41</v>
      </c>
      <c r="H8" s="15" t="s">
        <v>26</v>
      </c>
      <c r="I8" s="17">
        <v>1.6267080458000001</v>
      </c>
      <c r="J8" s="18" t="s">
        <v>37</v>
      </c>
      <c r="K8" s="17">
        <v>1.2368681862999999</v>
      </c>
      <c r="L8" s="18" t="s">
        <v>37</v>
      </c>
      <c r="M8" s="17">
        <v>1.6267080458000001</v>
      </c>
      <c r="N8" s="18" t="s">
        <v>37</v>
      </c>
      <c r="O8" s="18" t="s">
        <v>37</v>
      </c>
      <c r="P8" s="18" t="s">
        <v>37</v>
      </c>
      <c r="Q8" s="18" t="s">
        <v>37</v>
      </c>
      <c r="R8" s="18" t="s">
        <v>37</v>
      </c>
      <c r="S8" s="18" t="s">
        <v>37</v>
      </c>
      <c r="T8" s="18" t="s">
        <v>37</v>
      </c>
    </row>
    <row r="9" spans="1:20" x14ac:dyDescent="0.25">
      <c r="A9" s="14">
        <v>8</v>
      </c>
      <c r="B9" s="15" t="s">
        <v>42</v>
      </c>
      <c r="C9" s="16" t="s">
        <v>21</v>
      </c>
      <c r="D9" s="15" t="s">
        <v>22</v>
      </c>
      <c r="E9" s="15" t="s">
        <v>23</v>
      </c>
      <c r="F9" s="15" t="s">
        <v>24</v>
      </c>
      <c r="G9" s="15" t="s">
        <v>43</v>
      </c>
      <c r="H9" s="15" t="s">
        <v>26</v>
      </c>
      <c r="I9" s="17">
        <v>0.96419372951000004</v>
      </c>
      <c r="J9" s="17">
        <v>0.72900552059000001</v>
      </c>
      <c r="K9" s="17">
        <v>0.59714469354999999</v>
      </c>
      <c r="L9" s="17">
        <v>0.54445234276999999</v>
      </c>
      <c r="M9" s="17">
        <v>1.2409860841</v>
      </c>
      <c r="N9" s="17">
        <v>1.0171275732</v>
      </c>
      <c r="O9" s="17">
        <v>28.501908220000001</v>
      </c>
      <c r="P9" s="17">
        <v>23.204717350999999</v>
      </c>
      <c r="Q9" s="17">
        <v>31.865965142</v>
      </c>
      <c r="R9" s="17">
        <v>25.881805393</v>
      </c>
      <c r="S9" s="17">
        <v>26.781395293999999</v>
      </c>
      <c r="T9" s="17">
        <v>20.261157076</v>
      </c>
    </row>
    <row r="10" spans="1:20" x14ac:dyDescent="0.25">
      <c r="A10" s="14">
        <v>9</v>
      </c>
      <c r="B10" s="15" t="s">
        <v>44</v>
      </c>
      <c r="C10" s="16" t="s">
        <v>21</v>
      </c>
      <c r="D10" s="15" t="s">
        <v>22</v>
      </c>
      <c r="E10" s="15" t="s">
        <v>23</v>
      </c>
      <c r="F10" s="15" t="s">
        <v>24</v>
      </c>
      <c r="G10" s="15" t="s">
        <v>45</v>
      </c>
      <c r="H10" s="15" t="s">
        <v>26</v>
      </c>
      <c r="I10" s="17">
        <v>1.1804267359</v>
      </c>
      <c r="J10" s="18" t="s">
        <v>37</v>
      </c>
      <c r="K10" s="17">
        <v>1.0391690421999999</v>
      </c>
      <c r="L10" s="18" t="s">
        <v>37</v>
      </c>
      <c r="M10" s="17">
        <v>1.5548481317</v>
      </c>
      <c r="N10" s="18" t="s">
        <v>37</v>
      </c>
      <c r="O10" s="17">
        <v>120.49145522000001</v>
      </c>
      <c r="P10" s="18" t="s">
        <v>37</v>
      </c>
      <c r="Q10" s="17">
        <v>20.271639678</v>
      </c>
      <c r="R10" s="18" t="s">
        <v>37</v>
      </c>
      <c r="S10" s="17">
        <v>75.160399345000002</v>
      </c>
      <c r="T10" s="18" t="s">
        <v>37</v>
      </c>
    </row>
    <row r="11" spans="1:20" x14ac:dyDescent="0.25">
      <c r="A11" s="14">
        <v>10</v>
      </c>
      <c r="B11" s="15" t="s">
        <v>46</v>
      </c>
      <c r="C11" s="16" t="s">
        <v>21</v>
      </c>
      <c r="D11" s="15" t="s">
        <v>22</v>
      </c>
      <c r="E11" s="15" t="s">
        <v>23</v>
      </c>
      <c r="F11" s="15" t="s">
        <v>24</v>
      </c>
      <c r="G11" s="15" t="s">
        <v>47</v>
      </c>
      <c r="H11" s="15" t="s">
        <v>26</v>
      </c>
      <c r="I11" s="17">
        <v>1.5726896193</v>
      </c>
      <c r="J11" s="17">
        <v>2.1594288938999999</v>
      </c>
      <c r="K11" s="17">
        <v>1.5053976763000001</v>
      </c>
      <c r="L11" s="17">
        <v>1.8764040524000001</v>
      </c>
      <c r="M11" s="17">
        <v>2.4343742902000001</v>
      </c>
      <c r="N11" s="17">
        <v>2.8788749737999999</v>
      </c>
      <c r="O11" s="17">
        <v>81.954479441999993</v>
      </c>
      <c r="P11" s="17">
        <v>65.256802614999998</v>
      </c>
      <c r="Q11" s="17">
        <v>16.498323217999999</v>
      </c>
      <c r="R11" s="17">
        <v>15.803105915</v>
      </c>
      <c r="S11" s="17">
        <v>46.571848164999999</v>
      </c>
      <c r="T11" s="17">
        <v>49.010360409999997</v>
      </c>
    </row>
    <row r="12" spans="1:20" x14ac:dyDescent="0.25">
      <c r="A12" s="14">
        <v>11</v>
      </c>
      <c r="B12" s="15" t="s">
        <v>48</v>
      </c>
      <c r="C12" s="16" t="s">
        <v>21</v>
      </c>
      <c r="D12" s="15" t="s">
        <v>22</v>
      </c>
      <c r="E12" s="15" t="s">
        <v>23</v>
      </c>
      <c r="F12" s="15" t="s">
        <v>24</v>
      </c>
      <c r="G12" s="15" t="s">
        <v>49</v>
      </c>
      <c r="H12" s="15" t="s">
        <v>26</v>
      </c>
      <c r="I12" s="17">
        <v>1.5435607157</v>
      </c>
      <c r="J12" s="17">
        <v>1.0897461441</v>
      </c>
      <c r="K12" s="17">
        <v>0.69118019609000003</v>
      </c>
      <c r="L12" s="17">
        <v>0.69771225088</v>
      </c>
      <c r="M12" s="17">
        <v>1.8204353565</v>
      </c>
      <c r="N12" s="17">
        <v>1.2600862878000001</v>
      </c>
      <c r="O12" s="17">
        <v>32.484496225000001</v>
      </c>
      <c r="P12" s="17">
        <v>26.387592086000002</v>
      </c>
      <c r="Q12" s="17">
        <v>39.472563315999999</v>
      </c>
      <c r="R12" s="17">
        <v>42.022314254999998</v>
      </c>
      <c r="S12" s="17">
        <v>19.126684002000001</v>
      </c>
      <c r="T12" s="17">
        <v>14.718968204999999</v>
      </c>
    </row>
    <row r="13" spans="1:20" x14ac:dyDescent="0.25">
      <c r="A13" s="14">
        <v>12</v>
      </c>
      <c r="B13" s="15" t="s">
        <v>50</v>
      </c>
      <c r="C13" s="16" t="s">
        <v>21</v>
      </c>
      <c r="D13" s="15" t="s">
        <v>22</v>
      </c>
      <c r="E13" s="15" t="s">
        <v>23</v>
      </c>
      <c r="F13" s="15" t="s">
        <v>24</v>
      </c>
      <c r="G13" s="15" t="s">
        <v>51</v>
      </c>
      <c r="H13" s="15" t="s">
        <v>26</v>
      </c>
      <c r="I13" s="17">
        <v>1.5048628450999999</v>
      </c>
      <c r="J13" s="17">
        <v>1.8515720939</v>
      </c>
      <c r="K13" s="17">
        <v>0.64329325763</v>
      </c>
      <c r="L13" s="17">
        <v>0.73047455631000002</v>
      </c>
      <c r="M13" s="17">
        <v>1.6477130876999999</v>
      </c>
      <c r="N13" s="17">
        <v>2.0132421306000001</v>
      </c>
      <c r="O13" s="17">
        <v>20.588073648000002</v>
      </c>
      <c r="P13" s="17">
        <v>21.074111514999998</v>
      </c>
      <c r="Q13" s="17">
        <v>22.674830724</v>
      </c>
      <c r="R13" s="17">
        <v>29.005740837000001</v>
      </c>
      <c r="S13" s="17">
        <v>28.958790407999999</v>
      </c>
      <c r="T13" s="17">
        <v>25.146873092</v>
      </c>
    </row>
    <row r="14" spans="1:20" x14ac:dyDescent="0.25">
      <c r="A14" s="14">
        <v>13</v>
      </c>
      <c r="B14" s="15" t="s">
        <v>52</v>
      </c>
      <c r="C14" s="16" t="s">
        <v>21</v>
      </c>
      <c r="D14" s="15" t="s">
        <v>22</v>
      </c>
      <c r="E14" s="15" t="s">
        <v>23</v>
      </c>
      <c r="F14" s="15" t="s">
        <v>24</v>
      </c>
      <c r="G14" s="15" t="s">
        <v>53</v>
      </c>
      <c r="H14" s="15" t="s">
        <v>26</v>
      </c>
      <c r="I14" s="17">
        <v>8.4466951594E-2</v>
      </c>
      <c r="J14" s="18" t="s">
        <v>37</v>
      </c>
      <c r="K14" s="17">
        <v>0.19776709414999999</v>
      </c>
      <c r="L14" s="18" t="s">
        <v>37</v>
      </c>
      <c r="M14" s="17">
        <v>0.10062791547</v>
      </c>
      <c r="N14" s="18" t="s">
        <v>37</v>
      </c>
      <c r="O14" s="17">
        <v>12.793403252999999</v>
      </c>
      <c r="P14" s="18" t="s">
        <v>37</v>
      </c>
      <c r="Q14" s="17">
        <v>16.916618918000001</v>
      </c>
      <c r="R14" s="18" t="s">
        <v>37</v>
      </c>
      <c r="S14" s="17">
        <v>36.209431559999999</v>
      </c>
      <c r="T14" s="18" t="s">
        <v>37</v>
      </c>
    </row>
    <row r="15" spans="1:20" x14ac:dyDescent="0.25">
      <c r="A15" s="14">
        <v>14</v>
      </c>
      <c r="B15" s="15" t="s">
        <v>54</v>
      </c>
      <c r="C15" s="16" t="s">
        <v>21</v>
      </c>
      <c r="D15" s="15" t="s">
        <v>22</v>
      </c>
      <c r="E15" s="15" t="s">
        <v>23</v>
      </c>
      <c r="F15" s="15" t="s">
        <v>24</v>
      </c>
      <c r="G15" s="15" t="s">
        <v>55</v>
      </c>
      <c r="H15" s="15" t="s">
        <v>26</v>
      </c>
      <c r="I15" s="18" t="s">
        <v>37</v>
      </c>
      <c r="J15" s="18" t="s">
        <v>37</v>
      </c>
      <c r="K15" s="18" t="s">
        <v>37</v>
      </c>
      <c r="L15" s="18" t="s">
        <v>37</v>
      </c>
      <c r="M15" s="18" t="s">
        <v>37</v>
      </c>
      <c r="N15" s="18" t="s">
        <v>37</v>
      </c>
      <c r="O15" s="18" t="s">
        <v>37</v>
      </c>
      <c r="P15" s="18" t="s">
        <v>37</v>
      </c>
      <c r="Q15" s="18" t="s">
        <v>37</v>
      </c>
      <c r="R15" s="18" t="s">
        <v>37</v>
      </c>
      <c r="S15" s="18" t="s">
        <v>37</v>
      </c>
      <c r="T15" s="18" t="s">
        <v>37</v>
      </c>
    </row>
    <row r="16" spans="1:20" x14ac:dyDescent="0.25">
      <c r="A16" s="14">
        <v>15</v>
      </c>
      <c r="B16" s="15" t="s">
        <v>56</v>
      </c>
      <c r="C16" s="16" t="s">
        <v>21</v>
      </c>
      <c r="D16" s="15" t="s">
        <v>22</v>
      </c>
      <c r="E16" s="15" t="s">
        <v>23</v>
      </c>
      <c r="F16" s="15" t="s">
        <v>24</v>
      </c>
      <c r="G16" s="15" t="s">
        <v>57</v>
      </c>
      <c r="H16" s="15" t="s">
        <v>26</v>
      </c>
      <c r="I16" s="17">
        <v>0.90968363195000002</v>
      </c>
      <c r="J16" s="17">
        <v>1.1432386299999999</v>
      </c>
      <c r="K16" s="17">
        <v>0.62442039352000001</v>
      </c>
      <c r="L16" s="17">
        <v>0.56933555673000003</v>
      </c>
      <c r="M16" s="17">
        <v>1.4470809811000001</v>
      </c>
      <c r="N16" s="17">
        <v>1.6357059581</v>
      </c>
      <c r="O16" s="17">
        <v>140.305418</v>
      </c>
      <c r="P16" s="17">
        <v>137.55694298</v>
      </c>
      <c r="Q16" s="17">
        <v>32.556807167000002</v>
      </c>
      <c r="R16" s="17">
        <v>36.865236920000001</v>
      </c>
      <c r="S16" s="17">
        <v>30.949338849</v>
      </c>
      <c r="T16" s="17">
        <v>30.451117613000001</v>
      </c>
    </row>
    <row r="17" spans="1:20" s="22" customFormat="1" x14ac:dyDescent="0.25">
      <c r="A17" s="19"/>
      <c r="B17" s="19"/>
      <c r="C17" s="19"/>
      <c r="D17" s="19"/>
      <c r="E17" s="19"/>
      <c r="F17" s="19"/>
      <c r="G17" s="19"/>
      <c r="H17" s="20" t="s">
        <v>415</v>
      </c>
      <c r="I17" s="21">
        <f>AVERAGE(I2:I16)</f>
        <v>1.1203379572579999</v>
      </c>
      <c r="J17" s="21">
        <f t="shared" ref="J17:T17" si="0">AVERAGE(J2:J16)</f>
        <v>1.315997488298889</v>
      </c>
      <c r="K17" s="21">
        <f t="shared" si="0"/>
        <v>0.76024142435384623</v>
      </c>
      <c r="L17" s="21">
        <f t="shared" si="0"/>
        <v>0.76904934958888882</v>
      </c>
      <c r="M17" s="21">
        <f t="shared" si="0"/>
        <v>1.3935523197784616</v>
      </c>
      <c r="N17" s="21">
        <f t="shared" si="0"/>
        <v>1.6009707038999998</v>
      </c>
      <c r="O17" s="21">
        <f t="shared" si="0"/>
        <v>59.855063545833332</v>
      </c>
      <c r="P17" s="21">
        <f t="shared" si="0"/>
        <v>54.178629994777779</v>
      </c>
      <c r="Q17" s="21">
        <f t="shared" si="0"/>
        <v>62.753709151416672</v>
      </c>
      <c r="R17" s="21">
        <f t="shared" si="0"/>
        <v>73.632934067888883</v>
      </c>
      <c r="S17" s="21">
        <f t="shared" si="0"/>
        <v>37.910299908500001</v>
      </c>
      <c r="T17" s="21">
        <f t="shared" si="0"/>
        <v>30.363731801666663</v>
      </c>
    </row>
    <row r="18" spans="1:20" x14ac:dyDescent="0.25">
      <c r="H18" s="11"/>
    </row>
  </sheetData>
  <pageMargins left="0.7" right="0.7" top="0.75" bottom="0.75" header="0.3" footer="0.3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tabSelected="1" workbookViewId="0">
      <selection activeCell="G26" sqref="G26"/>
    </sheetView>
  </sheetViews>
  <sheetFormatPr defaultRowHeight="15" x14ac:dyDescent="0.25"/>
  <cols>
    <col min="1" max="1" width="5" style="10" customWidth="1"/>
    <col min="2" max="2" width="20" style="10" customWidth="1"/>
    <col min="3" max="3" width="6" style="10" customWidth="1"/>
    <col min="4" max="6" width="9.140625" style="10" hidden="1"/>
    <col min="7" max="7" width="11" style="10" customWidth="1"/>
    <col min="8" max="8" width="14" style="10" bestFit="1" customWidth="1"/>
    <col min="9" max="20" width="11" style="10" customWidth="1"/>
    <col min="21" max="21" width="9" style="10" customWidth="1"/>
    <col min="22" max="16384" width="9.140625" style="10"/>
  </cols>
  <sheetData>
    <row r="1" spans="1:20" ht="4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</row>
    <row r="2" spans="1:20" x14ac:dyDescent="0.25">
      <c r="A2" s="14">
        <v>1</v>
      </c>
      <c r="B2" s="15" t="s">
        <v>20</v>
      </c>
      <c r="C2" s="16" t="s">
        <v>21</v>
      </c>
      <c r="D2" s="15" t="s">
        <v>22</v>
      </c>
      <c r="E2" s="15" t="s">
        <v>23</v>
      </c>
      <c r="F2" s="15" t="s">
        <v>24</v>
      </c>
      <c r="G2" s="15" t="s">
        <v>25</v>
      </c>
      <c r="H2" s="15" t="s">
        <v>26</v>
      </c>
      <c r="I2" s="24">
        <v>0.79544775410000002</v>
      </c>
      <c r="J2" s="24">
        <v>0.67908656010000001</v>
      </c>
      <c r="K2" s="24">
        <v>0.86028414660999997</v>
      </c>
      <c r="L2" s="24">
        <v>0.76983797724000003</v>
      </c>
      <c r="M2" s="24">
        <v>0.93937266025999999</v>
      </c>
      <c r="N2" s="24">
        <v>0.8301640911</v>
      </c>
      <c r="O2" s="24">
        <v>97.235903461000007</v>
      </c>
      <c r="P2" s="24">
        <v>93.832747760000004</v>
      </c>
      <c r="Q2" s="24">
        <v>248.99950820000001</v>
      </c>
      <c r="R2" s="24">
        <v>211.38577208000001</v>
      </c>
      <c r="S2" s="24">
        <v>31.446321191999999</v>
      </c>
      <c r="T2" s="24">
        <v>34.188685149000001</v>
      </c>
    </row>
    <row r="3" spans="1:20" x14ac:dyDescent="0.25">
      <c r="A3" s="14">
        <v>2</v>
      </c>
      <c r="B3" s="15" t="s">
        <v>27</v>
      </c>
      <c r="C3" s="16" t="s">
        <v>21</v>
      </c>
      <c r="D3" s="15" t="s">
        <v>22</v>
      </c>
      <c r="E3" s="15" t="s">
        <v>23</v>
      </c>
      <c r="F3" s="15" t="s">
        <v>24</v>
      </c>
      <c r="G3" s="15" t="s">
        <v>28</v>
      </c>
      <c r="H3" s="15" t="s">
        <v>26</v>
      </c>
      <c r="I3" s="17">
        <v>1.3034154302000001</v>
      </c>
      <c r="J3" s="17">
        <v>1.1156349752000001</v>
      </c>
      <c r="K3" s="17">
        <v>0.91425549129000006</v>
      </c>
      <c r="L3" s="17">
        <v>0.79632210721999996</v>
      </c>
      <c r="M3" s="17">
        <v>1.6504485414000001</v>
      </c>
      <c r="N3" s="17">
        <v>1.4947077325</v>
      </c>
      <c r="O3" s="17">
        <v>65.671620537999999</v>
      </c>
      <c r="P3" s="17">
        <v>65.823131231999994</v>
      </c>
      <c r="Q3" s="17">
        <v>96.394111154000001</v>
      </c>
      <c r="R3" s="17">
        <v>98.569302432000001</v>
      </c>
      <c r="S3" s="17">
        <v>43.342180126000002</v>
      </c>
      <c r="T3" s="17">
        <v>32.924949810000001</v>
      </c>
    </row>
    <row r="4" spans="1:20" x14ac:dyDescent="0.25">
      <c r="A4" s="14">
        <v>3</v>
      </c>
      <c r="B4" s="15" t="s">
        <v>29</v>
      </c>
      <c r="C4" s="16" t="s">
        <v>21</v>
      </c>
      <c r="D4" s="15" t="s">
        <v>22</v>
      </c>
      <c r="E4" s="15" t="s">
        <v>23</v>
      </c>
      <c r="F4" s="15" t="s">
        <v>24</v>
      </c>
      <c r="G4" s="15" t="s">
        <v>30</v>
      </c>
      <c r="H4" s="15" t="s">
        <v>26</v>
      </c>
      <c r="I4" s="17">
        <v>1.4154352711</v>
      </c>
      <c r="J4" s="17">
        <v>1.8486020718</v>
      </c>
      <c r="K4" s="17">
        <v>0.53051828223999997</v>
      </c>
      <c r="L4" s="17">
        <v>0.53526338650000005</v>
      </c>
      <c r="M4" s="17">
        <v>1.5443172350000001</v>
      </c>
      <c r="N4" s="17">
        <v>1.9560156447999999</v>
      </c>
      <c r="O4" s="17">
        <v>26.201875603000001</v>
      </c>
      <c r="P4" s="17">
        <v>27.171234513000002</v>
      </c>
      <c r="Q4" s="17">
        <v>93.889208435</v>
      </c>
      <c r="R4" s="17">
        <v>115.19005998</v>
      </c>
      <c r="S4" s="17">
        <v>32.359063362999997</v>
      </c>
      <c r="T4" s="17">
        <v>34.05668652</v>
      </c>
    </row>
    <row r="5" spans="1:20" x14ac:dyDescent="0.25">
      <c r="A5" s="14">
        <v>4</v>
      </c>
      <c r="B5" s="15" t="s">
        <v>31</v>
      </c>
      <c r="C5" s="16" t="s">
        <v>32</v>
      </c>
      <c r="D5" s="15" t="s">
        <v>22</v>
      </c>
      <c r="E5" s="15" t="s">
        <v>23</v>
      </c>
      <c r="F5" s="15" t="s">
        <v>24</v>
      </c>
      <c r="G5" s="15" t="s">
        <v>33</v>
      </c>
      <c r="H5" s="15" t="s">
        <v>26</v>
      </c>
      <c r="I5" s="17">
        <v>0.89248267242000001</v>
      </c>
      <c r="J5" s="17">
        <v>1.2276625051000001</v>
      </c>
      <c r="K5" s="17">
        <v>0.39171035983000002</v>
      </c>
      <c r="L5" s="17">
        <v>0.40164191625000001</v>
      </c>
      <c r="M5" s="17">
        <v>0.98737445709000005</v>
      </c>
      <c r="N5" s="17">
        <v>1.3228119432000001</v>
      </c>
      <c r="O5" s="17">
        <v>27.296205346000001</v>
      </c>
      <c r="P5" s="17">
        <v>27.300389900999999</v>
      </c>
      <c r="Q5" s="17">
        <v>81.609296791000006</v>
      </c>
      <c r="R5" s="17">
        <v>87.973068799000004</v>
      </c>
      <c r="S5" s="17">
        <v>26.129526528</v>
      </c>
      <c r="T5" s="17">
        <v>32.514788340000003</v>
      </c>
    </row>
    <row r="6" spans="1:20" x14ac:dyDescent="0.25">
      <c r="A6" s="14">
        <v>5</v>
      </c>
      <c r="B6" s="15" t="s">
        <v>34</v>
      </c>
      <c r="C6" s="16" t="s">
        <v>35</v>
      </c>
      <c r="D6" s="15" t="s">
        <v>22</v>
      </c>
      <c r="E6" s="15" t="s">
        <v>23</v>
      </c>
      <c r="F6" s="15" t="s">
        <v>24</v>
      </c>
      <c r="G6" s="15" t="s">
        <v>36</v>
      </c>
      <c r="H6" s="15" t="s">
        <v>26</v>
      </c>
      <c r="I6" s="18" t="s">
        <v>37</v>
      </c>
      <c r="J6" s="18" t="s">
        <v>37</v>
      </c>
      <c r="K6" s="18" t="s">
        <v>37</v>
      </c>
      <c r="L6" s="18" t="s">
        <v>37</v>
      </c>
      <c r="M6" s="18" t="s">
        <v>37</v>
      </c>
      <c r="N6" s="18" t="s">
        <v>37</v>
      </c>
      <c r="O6" s="18" t="s">
        <v>37</v>
      </c>
      <c r="P6" s="18" t="s">
        <v>37</v>
      </c>
      <c r="Q6" s="18" t="s">
        <v>37</v>
      </c>
      <c r="R6" s="18" t="s">
        <v>37</v>
      </c>
      <c r="S6" s="18" t="s">
        <v>37</v>
      </c>
      <c r="T6" s="18" t="s">
        <v>37</v>
      </c>
    </row>
    <row r="7" spans="1:20" x14ac:dyDescent="0.25">
      <c r="A7" s="14">
        <v>6</v>
      </c>
      <c r="B7" s="15" t="s">
        <v>38</v>
      </c>
      <c r="C7" s="16" t="s">
        <v>21</v>
      </c>
      <c r="D7" s="15" t="s">
        <v>22</v>
      </c>
      <c r="E7" s="15" t="s">
        <v>23</v>
      </c>
      <c r="F7" s="15" t="s">
        <v>24</v>
      </c>
      <c r="G7" s="15" t="s">
        <v>39</v>
      </c>
      <c r="H7" s="15" t="s">
        <v>26</v>
      </c>
      <c r="I7" s="17">
        <v>0.77102004168000005</v>
      </c>
      <c r="J7" s="18" t="s">
        <v>37</v>
      </c>
      <c r="K7" s="17">
        <v>0.65112969689</v>
      </c>
      <c r="L7" s="18" t="s">
        <v>37</v>
      </c>
      <c r="M7" s="17">
        <v>1.1218933708000001</v>
      </c>
      <c r="N7" s="18" t="s">
        <v>37</v>
      </c>
      <c r="O7" s="17">
        <v>64.735923593999999</v>
      </c>
      <c r="P7" s="18" t="s">
        <v>37</v>
      </c>
      <c r="Q7" s="17">
        <v>51.895637074</v>
      </c>
      <c r="R7" s="18" t="s">
        <v>37</v>
      </c>
      <c r="S7" s="17">
        <v>57.888620070000002</v>
      </c>
      <c r="T7" s="18" t="s">
        <v>37</v>
      </c>
    </row>
    <row r="8" spans="1:20" x14ac:dyDescent="0.25">
      <c r="A8" s="14">
        <v>7</v>
      </c>
      <c r="B8" s="15" t="s">
        <v>40</v>
      </c>
      <c r="C8" s="16" t="s">
        <v>35</v>
      </c>
      <c r="D8" s="15" t="s">
        <v>22</v>
      </c>
      <c r="E8" s="15" t="s">
        <v>23</v>
      </c>
      <c r="F8" s="15" t="s">
        <v>24</v>
      </c>
      <c r="G8" s="15" t="s">
        <v>41</v>
      </c>
      <c r="H8" s="15" t="s">
        <v>26</v>
      </c>
      <c r="I8" s="17">
        <v>1.6267080458000001</v>
      </c>
      <c r="J8" s="18" t="s">
        <v>37</v>
      </c>
      <c r="K8" s="17">
        <v>1.2368681862999999</v>
      </c>
      <c r="L8" s="18" t="s">
        <v>37</v>
      </c>
      <c r="M8" s="17">
        <v>1.6267080458000001</v>
      </c>
      <c r="N8" s="18" t="s">
        <v>37</v>
      </c>
      <c r="O8" s="18" t="s">
        <v>37</v>
      </c>
      <c r="P8" s="18" t="s">
        <v>37</v>
      </c>
      <c r="Q8" s="18" t="s">
        <v>37</v>
      </c>
      <c r="R8" s="18" t="s">
        <v>37</v>
      </c>
      <c r="S8" s="18" t="s">
        <v>37</v>
      </c>
      <c r="T8" s="18" t="s">
        <v>37</v>
      </c>
    </row>
    <row r="9" spans="1:20" x14ac:dyDescent="0.25">
      <c r="A9" s="14">
        <v>8</v>
      </c>
      <c r="B9" s="15" t="s">
        <v>42</v>
      </c>
      <c r="C9" s="16" t="s">
        <v>21</v>
      </c>
      <c r="D9" s="15" t="s">
        <v>22</v>
      </c>
      <c r="E9" s="15" t="s">
        <v>23</v>
      </c>
      <c r="F9" s="15" t="s">
        <v>24</v>
      </c>
      <c r="G9" s="15" t="s">
        <v>43</v>
      </c>
      <c r="H9" s="15" t="s">
        <v>26</v>
      </c>
      <c r="I9" s="17">
        <v>0.96419372951000004</v>
      </c>
      <c r="J9" s="17">
        <v>0.72900552059000001</v>
      </c>
      <c r="K9" s="17">
        <v>0.59714469354999999</v>
      </c>
      <c r="L9" s="17">
        <v>0.54445234276999999</v>
      </c>
      <c r="M9" s="17">
        <v>1.2409860841</v>
      </c>
      <c r="N9" s="17">
        <v>1.0171275732</v>
      </c>
      <c r="O9" s="17">
        <v>28.501908220000001</v>
      </c>
      <c r="P9" s="17">
        <v>23.204717350999999</v>
      </c>
      <c r="Q9" s="17">
        <v>31.865965142</v>
      </c>
      <c r="R9" s="17">
        <v>25.881805393</v>
      </c>
      <c r="S9" s="17">
        <v>26.781395293999999</v>
      </c>
      <c r="T9" s="17">
        <v>20.261157076</v>
      </c>
    </row>
    <row r="10" spans="1:20" x14ac:dyDescent="0.25">
      <c r="A10" s="14">
        <v>9</v>
      </c>
      <c r="B10" s="15" t="s">
        <v>44</v>
      </c>
      <c r="C10" s="16" t="s">
        <v>21</v>
      </c>
      <c r="D10" s="15" t="s">
        <v>22</v>
      </c>
      <c r="E10" s="15" t="s">
        <v>23</v>
      </c>
      <c r="F10" s="15" t="s">
        <v>24</v>
      </c>
      <c r="G10" s="15" t="s">
        <v>45</v>
      </c>
      <c r="H10" s="15" t="s">
        <v>26</v>
      </c>
      <c r="I10" s="17">
        <v>1.1804267359</v>
      </c>
      <c r="J10" s="18" t="s">
        <v>37</v>
      </c>
      <c r="K10" s="17">
        <v>1.0391690421999999</v>
      </c>
      <c r="L10" s="18" t="s">
        <v>37</v>
      </c>
      <c r="M10" s="17">
        <v>1.5548481317</v>
      </c>
      <c r="N10" s="18" t="s">
        <v>37</v>
      </c>
      <c r="O10" s="17">
        <v>120.49145522000001</v>
      </c>
      <c r="P10" s="18" t="s">
        <v>37</v>
      </c>
      <c r="Q10" s="17">
        <v>20.271639678</v>
      </c>
      <c r="R10" s="18" t="s">
        <v>37</v>
      </c>
      <c r="S10" s="17">
        <v>75.160399345000002</v>
      </c>
      <c r="T10" s="18" t="s">
        <v>37</v>
      </c>
    </row>
    <row r="11" spans="1:20" x14ac:dyDescent="0.25">
      <c r="A11" s="14">
        <v>10</v>
      </c>
      <c r="B11" s="15" t="s">
        <v>46</v>
      </c>
      <c r="C11" s="16" t="s">
        <v>21</v>
      </c>
      <c r="D11" s="15" t="s">
        <v>22</v>
      </c>
      <c r="E11" s="15" t="s">
        <v>23</v>
      </c>
      <c r="F11" s="15" t="s">
        <v>24</v>
      </c>
      <c r="G11" s="15" t="s">
        <v>47</v>
      </c>
      <c r="H11" s="15" t="s">
        <v>26</v>
      </c>
      <c r="I11" s="17">
        <v>1.5726896193</v>
      </c>
      <c r="J11" s="17">
        <v>2.1594288938999999</v>
      </c>
      <c r="K11" s="17">
        <v>1.5053976763000001</v>
      </c>
      <c r="L11" s="17">
        <v>1.8764040524000001</v>
      </c>
      <c r="M11" s="17">
        <v>2.4343742902000001</v>
      </c>
      <c r="N11" s="17">
        <v>2.8788749737999999</v>
      </c>
      <c r="O11" s="17">
        <v>81.954479441999993</v>
      </c>
      <c r="P11" s="17">
        <v>65.256802614999998</v>
      </c>
      <c r="Q11" s="17">
        <v>16.498323217999999</v>
      </c>
      <c r="R11" s="17">
        <v>15.803105915</v>
      </c>
      <c r="S11" s="17">
        <v>46.571848164999999</v>
      </c>
      <c r="T11" s="17">
        <v>49.010360409999997</v>
      </c>
    </row>
    <row r="12" spans="1:20" x14ac:dyDescent="0.25">
      <c r="A12" s="14">
        <v>11</v>
      </c>
      <c r="B12" s="15" t="s">
        <v>48</v>
      </c>
      <c r="C12" s="16" t="s">
        <v>21</v>
      </c>
      <c r="D12" s="15" t="s">
        <v>22</v>
      </c>
      <c r="E12" s="15" t="s">
        <v>23</v>
      </c>
      <c r="F12" s="15" t="s">
        <v>24</v>
      </c>
      <c r="G12" s="15" t="s">
        <v>49</v>
      </c>
      <c r="H12" s="15" t="s">
        <v>26</v>
      </c>
      <c r="I12" s="17">
        <v>1.5435607157</v>
      </c>
      <c r="J12" s="17">
        <v>1.0897461441</v>
      </c>
      <c r="K12" s="17">
        <v>0.69118019609000003</v>
      </c>
      <c r="L12" s="17">
        <v>0.69771225088</v>
      </c>
      <c r="M12" s="17">
        <v>1.8204353565</v>
      </c>
      <c r="N12" s="17">
        <v>1.2600862878000001</v>
      </c>
      <c r="O12" s="17">
        <v>32.484496225000001</v>
      </c>
      <c r="P12" s="17">
        <v>26.387592086000002</v>
      </c>
      <c r="Q12" s="17">
        <v>39.472563315999999</v>
      </c>
      <c r="R12" s="17">
        <v>42.022314254999998</v>
      </c>
      <c r="S12" s="17">
        <v>19.126684002000001</v>
      </c>
      <c r="T12" s="17">
        <v>14.718968204999999</v>
      </c>
    </row>
    <row r="13" spans="1:20" x14ac:dyDescent="0.25">
      <c r="A13" s="14">
        <v>12</v>
      </c>
      <c r="B13" s="15" t="s">
        <v>50</v>
      </c>
      <c r="C13" s="16" t="s">
        <v>21</v>
      </c>
      <c r="D13" s="15" t="s">
        <v>22</v>
      </c>
      <c r="E13" s="15" t="s">
        <v>23</v>
      </c>
      <c r="F13" s="15" t="s">
        <v>24</v>
      </c>
      <c r="G13" s="15" t="s">
        <v>51</v>
      </c>
      <c r="H13" s="15" t="s">
        <v>26</v>
      </c>
      <c r="I13" s="17">
        <v>1.5048628450999999</v>
      </c>
      <c r="J13" s="17">
        <v>1.8515720939</v>
      </c>
      <c r="K13" s="17">
        <v>0.64329325763</v>
      </c>
      <c r="L13" s="17">
        <v>0.73047455631000002</v>
      </c>
      <c r="M13" s="17">
        <v>1.6477130876999999</v>
      </c>
      <c r="N13" s="17">
        <v>2.0132421306000001</v>
      </c>
      <c r="O13" s="17">
        <v>20.588073648000002</v>
      </c>
      <c r="P13" s="17">
        <v>21.074111514999998</v>
      </c>
      <c r="Q13" s="17">
        <v>22.674830724</v>
      </c>
      <c r="R13" s="17">
        <v>29.005740837000001</v>
      </c>
      <c r="S13" s="17">
        <v>28.958790407999999</v>
      </c>
      <c r="T13" s="17">
        <v>25.146873092</v>
      </c>
    </row>
    <row r="14" spans="1:20" x14ac:dyDescent="0.25">
      <c r="A14" s="14">
        <v>13</v>
      </c>
      <c r="B14" s="15" t="s">
        <v>52</v>
      </c>
      <c r="C14" s="16" t="s">
        <v>21</v>
      </c>
      <c r="D14" s="15" t="s">
        <v>22</v>
      </c>
      <c r="E14" s="15" t="s">
        <v>23</v>
      </c>
      <c r="F14" s="15" t="s">
        <v>24</v>
      </c>
      <c r="G14" s="15" t="s">
        <v>53</v>
      </c>
      <c r="H14" s="15" t="s">
        <v>26</v>
      </c>
      <c r="I14" s="17">
        <v>8.4466951594E-2</v>
      </c>
      <c r="J14" s="18" t="s">
        <v>37</v>
      </c>
      <c r="K14" s="17">
        <v>0.19776709414999999</v>
      </c>
      <c r="L14" s="18" t="s">
        <v>37</v>
      </c>
      <c r="M14" s="17">
        <v>0.10062791547</v>
      </c>
      <c r="N14" s="18" t="s">
        <v>37</v>
      </c>
      <c r="O14" s="17">
        <v>12.793403252999999</v>
      </c>
      <c r="P14" s="18" t="s">
        <v>37</v>
      </c>
      <c r="Q14" s="17">
        <v>16.916618918000001</v>
      </c>
      <c r="R14" s="18" t="s">
        <v>37</v>
      </c>
      <c r="S14" s="17">
        <v>36.209431559999999</v>
      </c>
      <c r="T14" s="18" t="s">
        <v>37</v>
      </c>
    </row>
    <row r="15" spans="1:20" x14ac:dyDescent="0.25">
      <c r="A15" s="14">
        <v>14</v>
      </c>
      <c r="B15" s="15" t="s">
        <v>54</v>
      </c>
      <c r="C15" s="16" t="s">
        <v>21</v>
      </c>
      <c r="D15" s="15" t="s">
        <v>22</v>
      </c>
      <c r="E15" s="15" t="s">
        <v>23</v>
      </c>
      <c r="F15" s="15" t="s">
        <v>24</v>
      </c>
      <c r="G15" s="15" t="s">
        <v>55</v>
      </c>
      <c r="H15" s="15" t="s">
        <v>26</v>
      </c>
      <c r="I15" s="18" t="s">
        <v>37</v>
      </c>
      <c r="J15" s="18" t="s">
        <v>37</v>
      </c>
      <c r="K15" s="18" t="s">
        <v>37</v>
      </c>
      <c r="L15" s="18" t="s">
        <v>37</v>
      </c>
      <c r="M15" s="18" t="s">
        <v>37</v>
      </c>
      <c r="N15" s="18" t="s">
        <v>37</v>
      </c>
      <c r="O15" s="18" t="s">
        <v>37</v>
      </c>
      <c r="P15" s="18" t="s">
        <v>37</v>
      </c>
      <c r="Q15" s="18" t="s">
        <v>37</v>
      </c>
      <c r="R15" s="18" t="s">
        <v>37</v>
      </c>
      <c r="S15" s="18" t="s">
        <v>37</v>
      </c>
      <c r="T15" s="18" t="s">
        <v>37</v>
      </c>
    </row>
    <row r="16" spans="1:20" x14ac:dyDescent="0.25">
      <c r="A16" s="14">
        <v>15</v>
      </c>
      <c r="B16" s="15" t="s">
        <v>56</v>
      </c>
      <c r="C16" s="16" t="s">
        <v>21</v>
      </c>
      <c r="D16" s="15" t="s">
        <v>22</v>
      </c>
      <c r="E16" s="15" t="s">
        <v>23</v>
      </c>
      <c r="F16" s="15" t="s">
        <v>24</v>
      </c>
      <c r="G16" s="15" t="s">
        <v>57</v>
      </c>
      <c r="H16" s="15" t="s">
        <v>26</v>
      </c>
      <c r="I16" s="17">
        <v>0.90968363195000002</v>
      </c>
      <c r="J16" s="17">
        <v>1.1432386299999999</v>
      </c>
      <c r="K16" s="17">
        <v>0.62442039352000001</v>
      </c>
      <c r="L16" s="17">
        <v>0.56933555673000003</v>
      </c>
      <c r="M16" s="17">
        <v>1.4470809811000001</v>
      </c>
      <c r="N16" s="17">
        <v>1.6357059581</v>
      </c>
      <c r="O16" s="17">
        <v>140.305418</v>
      </c>
      <c r="P16" s="17">
        <v>137.55694298</v>
      </c>
      <c r="Q16" s="17">
        <v>32.556807167000002</v>
      </c>
      <c r="R16" s="17">
        <v>36.865236920000001</v>
      </c>
      <c r="S16" s="17">
        <v>30.949338849</v>
      </c>
      <c r="T16" s="17">
        <v>30.451117613000001</v>
      </c>
    </row>
    <row r="17" spans="1:20" s="22" customFormat="1" x14ac:dyDescent="0.25">
      <c r="A17" s="19"/>
      <c r="B17" s="19"/>
      <c r="C17" s="19"/>
      <c r="D17" s="19"/>
      <c r="E17" s="19"/>
      <c r="F17" s="19"/>
      <c r="G17" s="19"/>
      <c r="H17" s="20" t="s">
        <v>415</v>
      </c>
      <c r="I17" s="21">
        <f>AVERAGE(I2:I16)</f>
        <v>1.1203379572579999</v>
      </c>
      <c r="J17" s="21">
        <f t="shared" ref="J17:T17" si="0">AVERAGE(J2:J16)</f>
        <v>1.315997488298889</v>
      </c>
      <c r="K17" s="23">
        <f t="shared" si="0"/>
        <v>0.76024142435384623</v>
      </c>
      <c r="L17" s="23">
        <f t="shared" si="0"/>
        <v>0.76904934958888882</v>
      </c>
      <c r="M17" s="23">
        <f t="shared" si="0"/>
        <v>1.3935523197784616</v>
      </c>
      <c r="N17" s="23">
        <f t="shared" si="0"/>
        <v>1.6009707038999998</v>
      </c>
      <c r="O17" s="23">
        <f t="shared" si="0"/>
        <v>59.855063545833332</v>
      </c>
      <c r="P17" s="23">
        <f t="shared" si="0"/>
        <v>54.178629994777779</v>
      </c>
      <c r="Q17" s="23">
        <f t="shared" si="0"/>
        <v>62.753709151416672</v>
      </c>
      <c r="R17" s="23">
        <f t="shared" si="0"/>
        <v>73.632934067888883</v>
      </c>
      <c r="S17" s="23">
        <f t="shared" si="0"/>
        <v>37.910299908500001</v>
      </c>
      <c r="T17" s="23">
        <f t="shared" si="0"/>
        <v>30.363731801666663</v>
      </c>
    </row>
    <row r="18" spans="1:20" s="48" customFormat="1" x14ac:dyDescent="0.25">
      <c r="H18" s="49"/>
      <c r="I18" s="48">
        <v>2015</v>
      </c>
      <c r="J18" s="48">
        <v>2016</v>
      </c>
    </row>
  </sheetData>
  <pageMargins left="0.7" right="0.7" top="0.75" bottom="0.75" header="0.3" footer="0.3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4"/>
  <sheetViews>
    <sheetView showGridLines="0" zoomScale="140" zoomScaleNormal="14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4" style="25" customWidth="1"/>
    <col min="2" max="2" width="10.42578125" style="25" bestFit="1" customWidth="1"/>
    <col min="3" max="3" width="11.28515625" style="25" bestFit="1" customWidth="1"/>
    <col min="4" max="16384" width="9.140625" style="25"/>
  </cols>
  <sheetData>
    <row r="1" spans="1:6" x14ac:dyDescent="0.25">
      <c r="A1" s="1" t="s">
        <v>410</v>
      </c>
      <c r="C1" s="26" t="s">
        <v>58</v>
      </c>
    </row>
    <row r="2" spans="1:6" x14ac:dyDescent="0.25">
      <c r="A2" s="1" t="s">
        <v>409</v>
      </c>
    </row>
    <row r="4" spans="1:6" x14ac:dyDescent="0.25">
      <c r="A4" s="27" t="s">
        <v>62</v>
      </c>
      <c r="B4" s="28">
        <v>42369</v>
      </c>
      <c r="C4" s="28">
        <v>42735</v>
      </c>
      <c r="D4" s="28" t="s">
        <v>412</v>
      </c>
      <c r="E4" s="28" t="s">
        <v>413</v>
      </c>
      <c r="F4" s="28" t="s">
        <v>414</v>
      </c>
    </row>
    <row r="5" spans="1:6" x14ac:dyDescent="0.25">
      <c r="A5" s="29" t="s">
        <v>70</v>
      </c>
      <c r="B5" s="30" t="s">
        <v>0</v>
      </c>
      <c r="C5" s="30" t="s">
        <v>0</v>
      </c>
    </row>
    <row r="6" spans="1:6" x14ac:dyDescent="0.25">
      <c r="A6" s="31" t="s">
        <v>64</v>
      </c>
      <c r="B6" s="32" t="s">
        <v>63</v>
      </c>
      <c r="C6" s="32" t="s">
        <v>63</v>
      </c>
    </row>
    <row r="7" spans="1:6" x14ac:dyDescent="0.25">
      <c r="A7" s="31" t="s">
        <v>408</v>
      </c>
      <c r="B7" s="30" t="s">
        <v>407</v>
      </c>
      <c r="C7" s="30" t="s">
        <v>407</v>
      </c>
    </row>
    <row r="8" spans="1:6" x14ac:dyDescent="0.25">
      <c r="A8" s="29"/>
      <c r="B8" s="30"/>
      <c r="C8" s="30"/>
    </row>
    <row r="9" spans="1:6" x14ac:dyDescent="0.25">
      <c r="A9" s="29" t="s">
        <v>223</v>
      </c>
      <c r="B9" s="30" t="s">
        <v>0</v>
      </c>
      <c r="C9" s="30" t="s">
        <v>0</v>
      </c>
    </row>
    <row r="10" spans="1:6" x14ac:dyDescent="0.25">
      <c r="A10" s="31" t="s">
        <v>222</v>
      </c>
      <c r="B10" s="33">
        <v>90176234</v>
      </c>
      <c r="C10" s="33">
        <v>83841418</v>
      </c>
      <c r="D10" s="34">
        <f>(C10/B10)-1</f>
        <v>-7.0249285415933449E-2</v>
      </c>
      <c r="E10" s="35">
        <f>B10/$B$10</f>
        <v>1</v>
      </c>
      <c r="F10" s="35">
        <f>C10/$C$10</f>
        <v>1</v>
      </c>
    </row>
    <row r="11" spans="1:6" x14ac:dyDescent="0.25">
      <c r="A11" s="36" t="s">
        <v>221</v>
      </c>
      <c r="B11" s="37">
        <v>28314489</v>
      </c>
      <c r="C11" s="37">
        <v>23886851</v>
      </c>
      <c r="D11" s="34">
        <f t="shared" ref="D11:D74" si="0">(C11/B11)-1</f>
        <v>-0.15637357961854792</v>
      </c>
      <c r="E11" s="35">
        <f t="shared" ref="E11:E74" si="1">B11/$B$10</f>
        <v>0.31399059091334419</v>
      </c>
      <c r="F11" s="35">
        <f t="shared" ref="F11:F74" si="2">C11/$C$10</f>
        <v>0.28490514079807189</v>
      </c>
    </row>
    <row r="12" spans="1:6" x14ac:dyDescent="0.25">
      <c r="A12" s="38" t="s">
        <v>406</v>
      </c>
      <c r="B12" s="39">
        <v>13620161</v>
      </c>
      <c r="C12" s="39">
        <v>7876849</v>
      </c>
      <c r="D12" s="34">
        <f t="shared" si="0"/>
        <v>-0.42167724742754509</v>
      </c>
      <c r="E12" s="35">
        <f t="shared" si="1"/>
        <v>0.15103936365317719</v>
      </c>
      <c r="F12" s="35">
        <f t="shared" si="2"/>
        <v>9.3949377144360802E-2</v>
      </c>
    </row>
    <row r="13" spans="1:6" x14ac:dyDescent="0.25">
      <c r="A13" s="38" t="s">
        <v>405</v>
      </c>
      <c r="B13" s="39">
        <v>215106</v>
      </c>
      <c r="C13" s="39">
        <v>282771</v>
      </c>
      <c r="D13" s="34">
        <f t="shared" si="0"/>
        <v>0.31456584195698856</v>
      </c>
      <c r="E13" s="35">
        <f t="shared" si="1"/>
        <v>2.3853956908424451E-3</v>
      </c>
      <c r="F13" s="35">
        <f t="shared" si="2"/>
        <v>3.3726886632571029E-3</v>
      </c>
    </row>
    <row r="14" spans="1:6" x14ac:dyDescent="0.25">
      <c r="A14" s="40" t="s">
        <v>404</v>
      </c>
      <c r="B14" s="41">
        <v>215106</v>
      </c>
      <c r="C14" s="41">
        <v>282771</v>
      </c>
      <c r="D14" s="34">
        <f t="shared" si="0"/>
        <v>0.31456584195698856</v>
      </c>
      <c r="E14" s="35">
        <f t="shared" si="1"/>
        <v>2.3853956908424451E-3</v>
      </c>
      <c r="F14" s="35">
        <f t="shared" si="2"/>
        <v>3.3726886632571029E-3</v>
      </c>
    </row>
    <row r="15" spans="1:6" x14ac:dyDescent="0.25">
      <c r="A15" s="42" t="s">
        <v>403</v>
      </c>
      <c r="B15" s="43">
        <v>215106</v>
      </c>
      <c r="C15" s="43">
        <v>282771</v>
      </c>
      <c r="D15" s="34">
        <f t="shared" si="0"/>
        <v>0.31456584195698856</v>
      </c>
      <c r="E15" s="35">
        <f t="shared" si="1"/>
        <v>2.3853956908424451E-3</v>
      </c>
      <c r="F15" s="35">
        <f t="shared" si="2"/>
        <v>3.3726886632571029E-3</v>
      </c>
    </row>
    <row r="16" spans="1:6" x14ac:dyDescent="0.25">
      <c r="A16" s="42" t="s">
        <v>402</v>
      </c>
      <c r="B16" s="43">
        <v>0</v>
      </c>
      <c r="C16" s="43">
        <v>0</v>
      </c>
      <c r="D16" s="34" t="e">
        <f t="shared" si="0"/>
        <v>#DIV/0!</v>
      </c>
      <c r="E16" s="35">
        <f t="shared" si="1"/>
        <v>0</v>
      </c>
      <c r="F16" s="35">
        <f t="shared" si="2"/>
        <v>0</v>
      </c>
    </row>
    <row r="17" spans="1:6" x14ac:dyDescent="0.25">
      <c r="A17" s="42" t="s">
        <v>197</v>
      </c>
      <c r="B17" s="43">
        <v>0</v>
      </c>
      <c r="C17" s="43">
        <v>0</v>
      </c>
      <c r="D17" s="34" t="e">
        <f t="shared" si="0"/>
        <v>#DIV/0!</v>
      </c>
      <c r="E17" s="35">
        <f t="shared" si="1"/>
        <v>0</v>
      </c>
      <c r="F17" s="35">
        <f t="shared" si="2"/>
        <v>0</v>
      </c>
    </row>
    <row r="18" spans="1:6" x14ac:dyDescent="0.25">
      <c r="A18" s="40" t="s">
        <v>401</v>
      </c>
      <c r="B18" s="41">
        <v>0</v>
      </c>
      <c r="C18" s="41">
        <v>0</v>
      </c>
      <c r="D18" s="34" t="e">
        <f t="shared" si="0"/>
        <v>#DIV/0!</v>
      </c>
      <c r="E18" s="35">
        <f t="shared" si="1"/>
        <v>0</v>
      </c>
      <c r="F18" s="35">
        <f t="shared" si="2"/>
        <v>0</v>
      </c>
    </row>
    <row r="19" spans="1:6" x14ac:dyDescent="0.25">
      <c r="A19" s="42" t="s">
        <v>400</v>
      </c>
      <c r="B19" s="43">
        <v>0</v>
      </c>
      <c r="C19" s="43">
        <v>0</v>
      </c>
      <c r="D19" s="34" t="e">
        <f t="shared" si="0"/>
        <v>#DIV/0!</v>
      </c>
      <c r="E19" s="35">
        <f t="shared" si="1"/>
        <v>0</v>
      </c>
      <c r="F19" s="35">
        <f t="shared" si="2"/>
        <v>0</v>
      </c>
    </row>
    <row r="20" spans="1:6" x14ac:dyDescent="0.25">
      <c r="A20" s="38" t="s">
        <v>399</v>
      </c>
      <c r="B20" s="39">
        <v>4165670</v>
      </c>
      <c r="C20" s="39">
        <v>4368059</v>
      </c>
      <c r="D20" s="34">
        <f t="shared" si="0"/>
        <v>4.8584981527581395E-2</v>
      </c>
      <c r="E20" s="35">
        <f t="shared" si="1"/>
        <v>4.6194765685158241E-2</v>
      </c>
      <c r="F20" s="35">
        <f t="shared" si="2"/>
        <v>5.2099059202457672E-2</v>
      </c>
    </row>
    <row r="21" spans="1:6" x14ac:dyDescent="0.25">
      <c r="A21" s="40" t="s">
        <v>218</v>
      </c>
      <c r="B21" s="41">
        <v>4081046</v>
      </c>
      <c r="C21" s="41">
        <v>4330810</v>
      </c>
      <c r="D21" s="34">
        <f t="shared" si="0"/>
        <v>6.1200976416340369E-2</v>
      </c>
      <c r="E21" s="35">
        <f t="shared" si="1"/>
        <v>4.525633660860133E-2</v>
      </c>
      <c r="F21" s="35">
        <f t="shared" si="2"/>
        <v>5.1654779979985549E-2</v>
      </c>
    </row>
    <row r="22" spans="1:6" x14ac:dyDescent="0.25">
      <c r="A22" s="40" t="s">
        <v>398</v>
      </c>
      <c r="B22" s="41">
        <v>84624</v>
      </c>
      <c r="C22" s="41">
        <v>37249</v>
      </c>
      <c r="D22" s="34">
        <f t="shared" si="0"/>
        <v>-0.55982936282851203</v>
      </c>
      <c r="E22" s="35">
        <f t="shared" si="1"/>
        <v>9.3842907655691192E-4</v>
      </c>
      <c r="F22" s="35">
        <f t="shared" si="2"/>
        <v>4.4427922247211994E-4</v>
      </c>
    </row>
    <row r="23" spans="1:6" x14ac:dyDescent="0.25">
      <c r="A23" s="38" t="s">
        <v>214</v>
      </c>
      <c r="B23" s="39">
        <v>4338172</v>
      </c>
      <c r="C23" s="39">
        <v>4347052</v>
      </c>
      <c r="D23" s="34">
        <f t="shared" si="0"/>
        <v>2.046945118819643E-3</v>
      </c>
      <c r="E23" s="35">
        <f t="shared" si="1"/>
        <v>4.8107708733988605E-2</v>
      </c>
      <c r="F23" s="35">
        <f t="shared" si="2"/>
        <v>5.1848502848556306E-2</v>
      </c>
    </row>
    <row r="24" spans="1:6" x14ac:dyDescent="0.25">
      <c r="A24" s="38" t="s">
        <v>397</v>
      </c>
      <c r="B24" s="39">
        <v>0</v>
      </c>
      <c r="C24" s="39">
        <v>0</v>
      </c>
      <c r="D24" s="34" t="e">
        <f t="shared" si="0"/>
        <v>#DIV/0!</v>
      </c>
      <c r="E24" s="35">
        <f t="shared" si="1"/>
        <v>0</v>
      </c>
      <c r="F24" s="35">
        <f t="shared" si="2"/>
        <v>0</v>
      </c>
    </row>
    <row r="25" spans="1:6" x14ac:dyDescent="0.25">
      <c r="A25" s="38" t="s">
        <v>396</v>
      </c>
      <c r="B25" s="39">
        <v>3194972</v>
      </c>
      <c r="C25" s="39">
        <v>5423310</v>
      </c>
      <c r="D25" s="34">
        <f t="shared" si="0"/>
        <v>0.69745149566255971</v>
      </c>
      <c r="E25" s="35">
        <f t="shared" si="1"/>
        <v>3.5430310828904209E-2</v>
      </c>
      <c r="F25" s="35">
        <f t="shared" si="2"/>
        <v>6.4685332492825917E-2</v>
      </c>
    </row>
    <row r="26" spans="1:6" x14ac:dyDescent="0.25">
      <c r="A26" s="40" t="s">
        <v>395</v>
      </c>
      <c r="B26" s="41">
        <v>3194972</v>
      </c>
      <c r="C26" s="41">
        <v>5423310</v>
      </c>
      <c r="D26" s="34">
        <f t="shared" si="0"/>
        <v>0.69745149566255971</v>
      </c>
      <c r="E26" s="35">
        <f t="shared" si="1"/>
        <v>3.5430310828904209E-2</v>
      </c>
      <c r="F26" s="35">
        <f t="shared" si="2"/>
        <v>6.4685332492825917E-2</v>
      </c>
    </row>
    <row r="27" spans="1:6" x14ac:dyDescent="0.25">
      <c r="A27" s="38" t="s">
        <v>394</v>
      </c>
      <c r="B27" s="39">
        <v>1017140</v>
      </c>
      <c r="C27" s="39">
        <v>771257</v>
      </c>
      <c r="D27" s="34">
        <f t="shared" si="0"/>
        <v>-0.24173958353815606</v>
      </c>
      <c r="E27" s="35">
        <f t="shared" si="1"/>
        <v>1.1279468601449912E-2</v>
      </c>
      <c r="F27" s="35">
        <f t="shared" si="2"/>
        <v>9.198997564664281E-3</v>
      </c>
    </row>
    <row r="28" spans="1:6" x14ac:dyDescent="0.25">
      <c r="A28" s="38" t="s">
        <v>393</v>
      </c>
      <c r="B28" s="39">
        <v>1763268</v>
      </c>
      <c r="C28" s="39">
        <v>817553</v>
      </c>
      <c r="D28" s="34">
        <f t="shared" si="0"/>
        <v>-0.53634217827352393</v>
      </c>
      <c r="E28" s="35">
        <f t="shared" si="1"/>
        <v>1.9553577719823606E-2</v>
      </c>
      <c r="F28" s="35">
        <f t="shared" si="2"/>
        <v>9.7511828819498263E-3</v>
      </c>
    </row>
    <row r="29" spans="1:6" x14ac:dyDescent="0.25">
      <c r="A29" s="40" t="s">
        <v>392</v>
      </c>
      <c r="B29" s="41">
        <v>0</v>
      </c>
      <c r="C29" s="41">
        <v>0</v>
      </c>
      <c r="D29" s="34" t="e">
        <f t="shared" si="0"/>
        <v>#DIV/0!</v>
      </c>
      <c r="E29" s="35">
        <f t="shared" si="1"/>
        <v>0</v>
      </c>
      <c r="F29" s="35">
        <f t="shared" si="2"/>
        <v>0</v>
      </c>
    </row>
    <row r="30" spans="1:6" x14ac:dyDescent="0.25">
      <c r="A30" s="40" t="s">
        <v>391</v>
      </c>
      <c r="B30" s="41">
        <v>0</v>
      </c>
      <c r="C30" s="41">
        <v>0</v>
      </c>
      <c r="D30" s="34" t="e">
        <f t="shared" si="0"/>
        <v>#DIV/0!</v>
      </c>
      <c r="E30" s="35">
        <f t="shared" si="1"/>
        <v>0</v>
      </c>
      <c r="F30" s="35">
        <f t="shared" si="2"/>
        <v>0</v>
      </c>
    </row>
    <row r="31" spans="1:6" x14ac:dyDescent="0.25">
      <c r="A31" s="40" t="s">
        <v>390</v>
      </c>
      <c r="B31" s="41">
        <v>1763268</v>
      </c>
      <c r="C31" s="41">
        <v>817553</v>
      </c>
      <c r="D31" s="34">
        <f t="shared" si="0"/>
        <v>-0.53634217827352393</v>
      </c>
      <c r="E31" s="35">
        <f t="shared" si="1"/>
        <v>1.9553577719823606E-2</v>
      </c>
      <c r="F31" s="35">
        <f t="shared" si="2"/>
        <v>9.7511828819498263E-3</v>
      </c>
    </row>
    <row r="32" spans="1:6" x14ac:dyDescent="0.25">
      <c r="A32" s="36" t="s">
        <v>212</v>
      </c>
      <c r="B32" s="37">
        <v>61861745</v>
      </c>
      <c r="C32" s="37">
        <v>59954567</v>
      </c>
      <c r="D32" s="34">
        <f t="shared" si="0"/>
        <v>-3.0829683191122448E-2</v>
      </c>
      <c r="E32" s="35">
        <f t="shared" si="1"/>
        <v>0.68600940908665575</v>
      </c>
      <c r="F32" s="35">
        <f t="shared" si="2"/>
        <v>0.71509485920192806</v>
      </c>
    </row>
    <row r="33" spans="1:6" x14ac:dyDescent="0.25">
      <c r="A33" s="38" t="s">
        <v>211</v>
      </c>
      <c r="B33" s="39">
        <v>5961469</v>
      </c>
      <c r="C33" s="39">
        <v>4743535</v>
      </c>
      <c r="D33" s="34">
        <f t="shared" si="0"/>
        <v>-0.20430098688762788</v>
      </c>
      <c r="E33" s="35">
        <f t="shared" si="1"/>
        <v>6.6109092557580088E-2</v>
      </c>
      <c r="F33" s="35">
        <f t="shared" si="2"/>
        <v>5.6577466282834103E-2</v>
      </c>
    </row>
    <row r="34" spans="1:6" x14ac:dyDescent="0.25">
      <c r="A34" s="40" t="s">
        <v>389</v>
      </c>
      <c r="B34" s="41">
        <v>0</v>
      </c>
      <c r="C34" s="41">
        <v>0</v>
      </c>
      <c r="D34" s="34" t="e">
        <f t="shared" si="0"/>
        <v>#DIV/0!</v>
      </c>
      <c r="E34" s="35">
        <f t="shared" si="1"/>
        <v>0</v>
      </c>
      <c r="F34" s="35">
        <f t="shared" si="2"/>
        <v>0</v>
      </c>
    </row>
    <row r="35" spans="1:6" x14ac:dyDescent="0.25">
      <c r="A35" s="42" t="s">
        <v>388</v>
      </c>
      <c r="B35" s="43">
        <v>0</v>
      </c>
      <c r="C35" s="43">
        <v>0</v>
      </c>
      <c r="D35" s="34" t="e">
        <f t="shared" si="0"/>
        <v>#DIV/0!</v>
      </c>
      <c r="E35" s="35">
        <f t="shared" si="1"/>
        <v>0</v>
      </c>
      <c r="F35" s="35">
        <f t="shared" si="2"/>
        <v>0</v>
      </c>
    </row>
    <row r="36" spans="1:6" x14ac:dyDescent="0.25">
      <c r="A36" s="42" t="s">
        <v>387</v>
      </c>
      <c r="B36" s="43">
        <v>0</v>
      </c>
      <c r="C36" s="43">
        <v>0</v>
      </c>
      <c r="D36" s="34" t="e">
        <f t="shared" si="0"/>
        <v>#DIV/0!</v>
      </c>
      <c r="E36" s="35">
        <f t="shared" si="1"/>
        <v>0</v>
      </c>
      <c r="F36" s="35">
        <f t="shared" si="2"/>
        <v>0</v>
      </c>
    </row>
    <row r="37" spans="1:6" x14ac:dyDescent="0.25">
      <c r="A37" s="42" t="s">
        <v>197</v>
      </c>
      <c r="B37" s="43">
        <v>0</v>
      </c>
      <c r="C37" s="43">
        <v>0</v>
      </c>
      <c r="D37" s="34" t="e">
        <f t="shared" si="0"/>
        <v>#DIV/0!</v>
      </c>
      <c r="E37" s="35">
        <f t="shared" si="1"/>
        <v>0</v>
      </c>
      <c r="F37" s="35">
        <f t="shared" si="2"/>
        <v>0</v>
      </c>
    </row>
    <row r="38" spans="1:6" x14ac:dyDescent="0.25">
      <c r="A38" s="40" t="s">
        <v>386</v>
      </c>
      <c r="B38" s="41">
        <v>118628</v>
      </c>
      <c r="C38" s="41">
        <v>104340</v>
      </c>
      <c r="D38" s="34">
        <f t="shared" si="0"/>
        <v>-0.12044374009508718</v>
      </c>
      <c r="E38" s="35">
        <f t="shared" si="1"/>
        <v>1.3155129099758148E-3</v>
      </c>
      <c r="F38" s="35">
        <f t="shared" si="2"/>
        <v>1.2444923104711803E-3</v>
      </c>
    </row>
    <row r="39" spans="1:6" x14ac:dyDescent="0.25">
      <c r="A39" s="42" t="s">
        <v>385</v>
      </c>
      <c r="B39" s="43">
        <v>118628</v>
      </c>
      <c r="C39" s="43">
        <v>104340</v>
      </c>
      <c r="D39" s="34">
        <f t="shared" si="0"/>
        <v>-0.12044374009508718</v>
      </c>
      <c r="E39" s="35">
        <f t="shared" si="1"/>
        <v>1.3155129099758148E-3</v>
      </c>
      <c r="F39" s="35">
        <f t="shared" si="2"/>
        <v>1.2444923104711803E-3</v>
      </c>
    </row>
    <row r="40" spans="1:6" x14ac:dyDescent="0.25">
      <c r="A40" s="40" t="s">
        <v>384</v>
      </c>
      <c r="B40" s="41">
        <v>0</v>
      </c>
      <c r="C40" s="41">
        <v>0</v>
      </c>
      <c r="D40" s="34" t="e">
        <f t="shared" si="0"/>
        <v>#DIV/0!</v>
      </c>
      <c r="E40" s="35">
        <f t="shared" si="1"/>
        <v>0</v>
      </c>
      <c r="F40" s="35">
        <f t="shared" si="2"/>
        <v>0</v>
      </c>
    </row>
    <row r="41" spans="1:6" x14ac:dyDescent="0.25">
      <c r="A41" s="42" t="s">
        <v>383</v>
      </c>
      <c r="B41" s="43">
        <v>0</v>
      </c>
      <c r="C41" s="43">
        <v>0</v>
      </c>
      <c r="D41" s="34" t="e">
        <f t="shared" si="0"/>
        <v>#DIV/0!</v>
      </c>
      <c r="E41" s="35">
        <f t="shared" si="1"/>
        <v>0</v>
      </c>
      <c r="F41" s="35">
        <f t="shared" si="2"/>
        <v>0</v>
      </c>
    </row>
    <row r="42" spans="1:6" x14ac:dyDescent="0.25">
      <c r="A42" s="42" t="s">
        <v>382</v>
      </c>
      <c r="B42" s="43">
        <v>0</v>
      </c>
      <c r="C42" s="43">
        <v>0</v>
      </c>
      <c r="D42" s="34" t="e">
        <f t="shared" si="0"/>
        <v>#DIV/0!</v>
      </c>
      <c r="E42" s="35">
        <f t="shared" si="1"/>
        <v>0</v>
      </c>
      <c r="F42" s="35">
        <f t="shared" si="2"/>
        <v>0</v>
      </c>
    </row>
    <row r="43" spans="1:6" x14ac:dyDescent="0.25">
      <c r="A43" s="40" t="s">
        <v>381</v>
      </c>
      <c r="B43" s="41">
        <v>0</v>
      </c>
      <c r="C43" s="41">
        <v>0</v>
      </c>
      <c r="D43" s="34" t="e">
        <f t="shared" si="0"/>
        <v>#DIV/0!</v>
      </c>
      <c r="E43" s="35">
        <f t="shared" si="1"/>
        <v>0</v>
      </c>
      <c r="F43" s="35">
        <f t="shared" si="2"/>
        <v>0</v>
      </c>
    </row>
    <row r="44" spans="1:6" x14ac:dyDescent="0.25">
      <c r="A44" s="40" t="s">
        <v>380</v>
      </c>
      <c r="B44" s="41">
        <v>0</v>
      </c>
      <c r="C44" s="41">
        <v>0</v>
      </c>
      <c r="D44" s="34" t="e">
        <f t="shared" si="0"/>
        <v>#DIV/0!</v>
      </c>
      <c r="E44" s="35">
        <f t="shared" si="1"/>
        <v>0</v>
      </c>
      <c r="F44" s="35">
        <f t="shared" si="2"/>
        <v>0</v>
      </c>
    </row>
    <row r="45" spans="1:6" x14ac:dyDescent="0.25">
      <c r="A45" s="40" t="s">
        <v>379</v>
      </c>
      <c r="B45" s="41">
        <v>2749852</v>
      </c>
      <c r="C45" s="41">
        <v>2268142</v>
      </c>
      <c r="D45" s="34">
        <f t="shared" si="0"/>
        <v>-0.17517670041878619</v>
      </c>
      <c r="E45" s="35">
        <f t="shared" si="1"/>
        <v>3.0494198726462671E-2</v>
      </c>
      <c r="F45" s="35">
        <f t="shared" si="2"/>
        <v>2.7052762871925665E-2</v>
      </c>
    </row>
    <row r="46" spans="1:6" x14ac:dyDescent="0.25">
      <c r="A46" s="42" t="s">
        <v>378</v>
      </c>
      <c r="B46" s="43">
        <v>2749852</v>
      </c>
      <c r="C46" s="43">
        <v>2268142</v>
      </c>
      <c r="D46" s="34">
        <f t="shared" si="0"/>
        <v>-0.17517670041878619</v>
      </c>
      <c r="E46" s="35">
        <f t="shared" si="1"/>
        <v>3.0494198726462671E-2</v>
      </c>
      <c r="F46" s="35">
        <f t="shared" si="2"/>
        <v>2.7052762871925665E-2</v>
      </c>
    </row>
    <row r="47" spans="1:6" x14ac:dyDescent="0.25">
      <c r="A47" s="42" t="s">
        <v>197</v>
      </c>
      <c r="B47" s="43">
        <v>0</v>
      </c>
      <c r="C47" s="43">
        <v>0</v>
      </c>
      <c r="D47" s="34" t="e">
        <f t="shared" si="0"/>
        <v>#DIV/0!</v>
      </c>
      <c r="E47" s="35">
        <f t="shared" si="1"/>
        <v>0</v>
      </c>
      <c r="F47" s="35">
        <f t="shared" si="2"/>
        <v>0</v>
      </c>
    </row>
    <row r="48" spans="1:6" x14ac:dyDescent="0.25">
      <c r="A48" s="40" t="s">
        <v>377</v>
      </c>
      <c r="B48" s="41">
        <v>119159</v>
      </c>
      <c r="C48" s="41">
        <v>150884</v>
      </c>
      <c r="D48" s="34">
        <f t="shared" si="0"/>
        <v>0.26624090500927333</v>
      </c>
      <c r="E48" s="35">
        <f t="shared" si="1"/>
        <v>1.3214013794366263E-3</v>
      </c>
      <c r="F48" s="35">
        <f t="shared" si="2"/>
        <v>1.7996355929953379E-3</v>
      </c>
    </row>
    <row r="49" spans="1:6" x14ac:dyDescent="0.25">
      <c r="A49" s="40" t="s">
        <v>376</v>
      </c>
      <c r="B49" s="41">
        <v>0</v>
      </c>
      <c r="C49" s="41">
        <v>0</v>
      </c>
      <c r="D49" s="34" t="e">
        <f t="shared" si="0"/>
        <v>#DIV/0!</v>
      </c>
      <c r="E49" s="35">
        <f t="shared" si="1"/>
        <v>0</v>
      </c>
      <c r="F49" s="35">
        <f t="shared" si="2"/>
        <v>0</v>
      </c>
    </row>
    <row r="50" spans="1:6" x14ac:dyDescent="0.25">
      <c r="A50" s="42" t="s">
        <v>208</v>
      </c>
      <c r="B50" s="43">
        <v>0</v>
      </c>
      <c r="C50" s="43">
        <v>0</v>
      </c>
      <c r="D50" s="34" t="e">
        <f t="shared" si="0"/>
        <v>#DIV/0!</v>
      </c>
      <c r="E50" s="35">
        <f t="shared" si="1"/>
        <v>0</v>
      </c>
      <c r="F50" s="35">
        <f t="shared" si="2"/>
        <v>0</v>
      </c>
    </row>
    <row r="51" spans="1:6" x14ac:dyDescent="0.25">
      <c r="A51" s="42" t="s">
        <v>207</v>
      </c>
      <c r="B51" s="43">
        <v>0</v>
      </c>
      <c r="C51" s="43">
        <v>0</v>
      </c>
      <c r="D51" s="34" t="e">
        <f t="shared" si="0"/>
        <v>#DIV/0!</v>
      </c>
      <c r="E51" s="35">
        <f t="shared" si="1"/>
        <v>0</v>
      </c>
      <c r="F51" s="35">
        <f t="shared" si="2"/>
        <v>0</v>
      </c>
    </row>
    <row r="52" spans="1:6" x14ac:dyDescent="0.25">
      <c r="A52" s="42" t="s">
        <v>375</v>
      </c>
      <c r="B52" s="43">
        <v>0</v>
      </c>
      <c r="C52" s="43">
        <v>0</v>
      </c>
      <c r="D52" s="34" t="e">
        <f t="shared" si="0"/>
        <v>#DIV/0!</v>
      </c>
      <c r="E52" s="35">
        <f t="shared" si="1"/>
        <v>0</v>
      </c>
      <c r="F52" s="35">
        <f t="shared" si="2"/>
        <v>0</v>
      </c>
    </row>
    <row r="53" spans="1:6" x14ac:dyDescent="0.25">
      <c r="A53" s="42" t="s">
        <v>374</v>
      </c>
      <c r="B53" s="43">
        <v>0</v>
      </c>
      <c r="C53" s="43">
        <v>0</v>
      </c>
      <c r="D53" s="34" t="e">
        <f t="shared" si="0"/>
        <v>#DIV/0!</v>
      </c>
      <c r="E53" s="35">
        <f t="shared" si="1"/>
        <v>0</v>
      </c>
      <c r="F53" s="35">
        <f t="shared" si="2"/>
        <v>0</v>
      </c>
    </row>
    <row r="54" spans="1:6" x14ac:dyDescent="0.25">
      <c r="A54" s="40" t="s">
        <v>373</v>
      </c>
      <c r="B54" s="41">
        <v>2973830</v>
      </c>
      <c r="C54" s="41">
        <v>2220169</v>
      </c>
      <c r="D54" s="34">
        <f t="shared" si="0"/>
        <v>-0.2534310972718683</v>
      </c>
      <c r="E54" s="35">
        <f t="shared" si="1"/>
        <v>3.297797954170497E-2</v>
      </c>
      <c r="F54" s="35">
        <f t="shared" si="2"/>
        <v>2.6480575507441918E-2</v>
      </c>
    </row>
    <row r="55" spans="1:6" x14ac:dyDescent="0.25">
      <c r="A55" s="42" t="s">
        <v>372</v>
      </c>
      <c r="B55" s="43">
        <v>0</v>
      </c>
      <c r="C55" s="43">
        <v>0</v>
      </c>
      <c r="D55" s="34" t="e">
        <f t="shared" si="0"/>
        <v>#DIV/0!</v>
      </c>
      <c r="E55" s="35">
        <f t="shared" si="1"/>
        <v>0</v>
      </c>
      <c r="F55" s="35">
        <f t="shared" si="2"/>
        <v>0</v>
      </c>
    </row>
    <row r="56" spans="1:6" x14ac:dyDescent="0.25">
      <c r="A56" s="42" t="s">
        <v>371</v>
      </c>
      <c r="B56" s="43">
        <v>0</v>
      </c>
      <c r="C56" s="43">
        <v>0</v>
      </c>
      <c r="D56" s="34" t="e">
        <f t="shared" si="0"/>
        <v>#DIV/0!</v>
      </c>
      <c r="E56" s="35">
        <f t="shared" si="1"/>
        <v>0</v>
      </c>
      <c r="F56" s="35">
        <f t="shared" si="2"/>
        <v>0</v>
      </c>
    </row>
    <row r="57" spans="1:6" x14ac:dyDescent="0.25">
      <c r="A57" s="42" t="s">
        <v>197</v>
      </c>
      <c r="B57" s="43">
        <v>2973830</v>
      </c>
      <c r="C57" s="43">
        <v>2220169</v>
      </c>
      <c r="D57" s="34">
        <f t="shared" si="0"/>
        <v>-0.2534310972718683</v>
      </c>
      <c r="E57" s="35">
        <f t="shared" si="1"/>
        <v>3.297797954170497E-2</v>
      </c>
      <c r="F57" s="35">
        <f t="shared" si="2"/>
        <v>2.6480575507441918E-2</v>
      </c>
    </row>
    <row r="58" spans="1:6" x14ac:dyDescent="0.25">
      <c r="A58" s="38" t="s">
        <v>370</v>
      </c>
      <c r="B58" s="39">
        <v>714925</v>
      </c>
      <c r="C58" s="39">
        <v>300115</v>
      </c>
      <c r="D58" s="34">
        <f t="shared" si="0"/>
        <v>-0.58021470783648632</v>
      </c>
      <c r="E58" s="35">
        <f t="shared" si="1"/>
        <v>7.928086684125665E-3</v>
      </c>
      <c r="F58" s="35">
        <f t="shared" si="2"/>
        <v>3.5795553934929868E-3</v>
      </c>
    </row>
    <row r="59" spans="1:6" x14ac:dyDescent="0.25">
      <c r="A59" s="40" t="s">
        <v>203</v>
      </c>
      <c r="B59" s="41">
        <v>714925</v>
      </c>
      <c r="C59" s="41">
        <v>300115</v>
      </c>
      <c r="D59" s="34">
        <f t="shared" si="0"/>
        <v>-0.58021470783648632</v>
      </c>
      <c r="E59" s="35">
        <f t="shared" si="1"/>
        <v>7.928086684125665E-3</v>
      </c>
      <c r="F59" s="35">
        <f t="shared" si="2"/>
        <v>3.5795553934929868E-3</v>
      </c>
    </row>
    <row r="60" spans="1:6" x14ac:dyDescent="0.25">
      <c r="A60" s="42" t="s">
        <v>369</v>
      </c>
      <c r="B60" s="43">
        <v>0</v>
      </c>
      <c r="C60" s="43">
        <v>0</v>
      </c>
      <c r="D60" s="34" t="e">
        <f t="shared" si="0"/>
        <v>#DIV/0!</v>
      </c>
      <c r="E60" s="35">
        <f t="shared" si="1"/>
        <v>0</v>
      </c>
      <c r="F60" s="35">
        <f t="shared" si="2"/>
        <v>0</v>
      </c>
    </row>
    <row r="61" spans="1:6" x14ac:dyDescent="0.25">
      <c r="A61" s="42" t="s">
        <v>368</v>
      </c>
      <c r="B61" s="43">
        <v>0</v>
      </c>
      <c r="C61" s="43">
        <v>0</v>
      </c>
      <c r="D61" s="34" t="e">
        <f t="shared" si="0"/>
        <v>#DIV/0!</v>
      </c>
      <c r="E61" s="35">
        <f t="shared" si="1"/>
        <v>0</v>
      </c>
      <c r="F61" s="35">
        <f t="shared" si="2"/>
        <v>0</v>
      </c>
    </row>
    <row r="62" spans="1:6" x14ac:dyDescent="0.25">
      <c r="A62" s="42" t="s">
        <v>367</v>
      </c>
      <c r="B62" s="43">
        <v>0</v>
      </c>
      <c r="C62" s="43">
        <v>0</v>
      </c>
      <c r="D62" s="34" t="e">
        <f t="shared" si="0"/>
        <v>#DIV/0!</v>
      </c>
      <c r="E62" s="35">
        <f t="shared" si="1"/>
        <v>0</v>
      </c>
      <c r="F62" s="35">
        <f t="shared" si="2"/>
        <v>0</v>
      </c>
    </row>
    <row r="63" spans="1:6" x14ac:dyDescent="0.25">
      <c r="A63" s="42" t="s">
        <v>366</v>
      </c>
      <c r="B63" s="43">
        <v>714925</v>
      </c>
      <c r="C63" s="43">
        <v>300115</v>
      </c>
      <c r="D63" s="34">
        <f t="shared" si="0"/>
        <v>-0.58021470783648632</v>
      </c>
      <c r="E63" s="35">
        <f t="shared" si="1"/>
        <v>7.928086684125665E-3</v>
      </c>
      <c r="F63" s="35">
        <f t="shared" si="2"/>
        <v>3.5795553934929868E-3</v>
      </c>
    </row>
    <row r="64" spans="1:6" x14ac:dyDescent="0.25">
      <c r="A64" s="40" t="s">
        <v>365</v>
      </c>
      <c r="B64" s="41">
        <v>0</v>
      </c>
      <c r="C64" s="41">
        <v>0</v>
      </c>
      <c r="D64" s="34" t="e">
        <f t="shared" si="0"/>
        <v>#DIV/0!</v>
      </c>
      <c r="E64" s="35">
        <f t="shared" si="1"/>
        <v>0</v>
      </c>
      <c r="F64" s="35">
        <f t="shared" si="2"/>
        <v>0</v>
      </c>
    </row>
    <row r="65" spans="1:6" x14ac:dyDescent="0.25">
      <c r="A65" s="38" t="s">
        <v>196</v>
      </c>
      <c r="B65" s="39">
        <v>19140087</v>
      </c>
      <c r="C65" s="39">
        <v>19153836</v>
      </c>
      <c r="D65" s="34">
        <f t="shared" si="0"/>
        <v>7.1833529283327202E-4</v>
      </c>
      <c r="E65" s="35">
        <f t="shared" si="1"/>
        <v>0.21225201087905268</v>
      </c>
      <c r="F65" s="35">
        <f t="shared" si="2"/>
        <v>0.22845314949229509</v>
      </c>
    </row>
    <row r="66" spans="1:6" x14ac:dyDescent="0.25">
      <c r="A66" s="40" t="s">
        <v>364</v>
      </c>
      <c r="B66" s="41">
        <v>16988268</v>
      </c>
      <c r="C66" s="41">
        <v>17392999</v>
      </c>
      <c r="D66" s="34">
        <f t="shared" si="0"/>
        <v>2.3824147346863223E-2</v>
      </c>
      <c r="E66" s="35">
        <f t="shared" si="1"/>
        <v>0.18838963711880005</v>
      </c>
      <c r="F66" s="35">
        <f t="shared" si="2"/>
        <v>0.20745115498881472</v>
      </c>
    </row>
    <row r="67" spans="1:6" x14ac:dyDescent="0.25">
      <c r="A67" s="40" t="s">
        <v>363</v>
      </c>
      <c r="B67" s="41">
        <v>19172</v>
      </c>
      <c r="C67" s="41">
        <v>20098</v>
      </c>
      <c r="D67" s="34">
        <f t="shared" si="0"/>
        <v>4.8299603588566553E-2</v>
      </c>
      <c r="E67" s="35">
        <f t="shared" si="1"/>
        <v>2.1260590678470783E-4</v>
      </c>
      <c r="F67" s="35">
        <f t="shared" si="2"/>
        <v>2.3971445711951103E-4</v>
      </c>
    </row>
    <row r="68" spans="1:6" x14ac:dyDescent="0.25">
      <c r="A68" s="40" t="s">
        <v>362</v>
      </c>
      <c r="B68" s="41">
        <v>2132647</v>
      </c>
      <c r="C68" s="41">
        <v>1740739</v>
      </c>
      <c r="D68" s="34">
        <f t="shared" si="0"/>
        <v>-0.18376599596651488</v>
      </c>
      <c r="E68" s="35">
        <f t="shared" si="1"/>
        <v>2.364976785346791E-2</v>
      </c>
      <c r="F68" s="35">
        <f t="shared" si="2"/>
        <v>2.0762280046360857E-2</v>
      </c>
    </row>
    <row r="69" spans="1:6" x14ac:dyDescent="0.25">
      <c r="A69" s="38" t="s">
        <v>361</v>
      </c>
      <c r="B69" s="39">
        <v>36045264</v>
      </c>
      <c r="C69" s="39">
        <v>35757081</v>
      </c>
      <c r="D69" s="34">
        <f t="shared" si="0"/>
        <v>-7.995030914463519E-3</v>
      </c>
      <c r="E69" s="35">
        <f t="shared" si="1"/>
        <v>0.39972021896589738</v>
      </c>
      <c r="F69" s="35">
        <f t="shared" si="2"/>
        <v>0.42648468803330591</v>
      </c>
    </row>
    <row r="70" spans="1:6" x14ac:dyDescent="0.25">
      <c r="A70" s="40" t="s">
        <v>360</v>
      </c>
      <c r="B70" s="41">
        <v>5092198</v>
      </c>
      <c r="C70" s="41">
        <v>5245881</v>
      </c>
      <c r="D70" s="34">
        <f t="shared" si="0"/>
        <v>3.0180091190483926E-2</v>
      </c>
      <c r="E70" s="35">
        <f t="shared" si="1"/>
        <v>5.6469401904719149E-2</v>
      </c>
      <c r="F70" s="35">
        <f t="shared" si="2"/>
        <v>6.2569087273786322E-2</v>
      </c>
    </row>
    <row r="71" spans="1:6" x14ac:dyDescent="0.25">
      <c r="A71" s="42" t="s">
        <v>359</v>
      </c>
      <c r="B71" s="43">
        <v>0</v>
      </c>
      <c r="C71" s="43">
        <v>0</v>
      </c>
      <c r="D71" s="34" t="e">
        <f t="shared" si="0"/>
        <v>#DIV/0!</v>
      </c>
      <c r="E71" s="35">
        <f t="shared" si="1"/>
        <v>0</v>
      </c>
      <c r="F71" s="35">
        <f t="shared" si="2"/>
        <v>0</v>
      </c>
    </row>
    <row r="72" spans="1:6" x14ac:dyDescent="0.25">
      <c r="A72" s="42" t="s">
        <v>197</v>
      </c>
      <c r="B72" s="43">
        <v>5092198</v>
      </c>
      <c r="C72" s="43">
        <v>5245881</v>
      </c>
      <c r="D72" s="34">
        <f t="shared" si="0"/>
        <v>3.0180091190483926E-2</v>
      </c>
      <c r="E72" s="35">
        <f t="shared" si="1"/>
        <v>5.6469401904719149E-2</v>
      </c>
      <c r="F72" s="35">
        <f t="shared" si="2"/>
        <v>6.2569087273786322E-2</v>
      </c>
    </row>
    <row r="73" spans="1:6" x14ac:dyDescent="0.25">
      <c r="A73" s="40" t="s">
        <v>358</v>
      </c>
      <c r="B73" s="41">
        <v>30953066</v>
      </c>
      <c r="C73" s="41">
        <v>30511200</v>
      </c>
      <c r="D73" s="34">
        <f t="shared" si="0"/>
        <v>-1.4275354822685382E-2</v>
      </c>
      <c r="E73" s="35">
        <f t="shared" si="1"/>
        <v>0.34325081706117822</v>
      </c>
      <c r="F73" s="35">
        <f t="shared" si="2"/>
        <v>0.36391560075951962</v>
      </c>
    </row>
    <row r="74" spans="1:6" x14ac:dyDescent="0.25">
      <c r="A74" s="38" t="s">
        <v>194</v>
      </c>
      <c r="B74" s="39">
        <v>0</v>
      </c>
      <c r="C74" s="39">
        <v>0</v>
      </c>
      <c r="D74" s="34" t="e">
        <f t="shared" si="0"/>
        <v>#DIV/0!</v>
      </c>
      <c r="E74" s="35">
        <f t="shared" si="1"/>
        <v>0</v>
      </c>
      <c r="F74" s="35">
        <f t="shared" si="2"/>
        <v>0</v>
      </c>
    </row>
    <row r="75" spans="1:6" x14ac:dyDescent="0.25">
      <c r="A75" s="29"/>
      <c r="B75" s="30"/>
      <c r="C75" s="30"/>
    </row>
    <row r="76" spans="1:6" x14ac:dyDescent="0.25">
      <c r="A76" s="29" t="s">
        <v>193</v>
      </c>
      <c r="B76" s="30" t="s">
        <v>0</v>
      </c>
      <c r="C76" s="30" t="s">
        <v>0</v>
      </c>
    </row>
    <row r="77" spans="1:6" x14ac:dyDescent="0.25">
      <c r="A77" s="31" t="s">
        <v>192</v>
      </c>
      <c r="B77" s="33">
        <v>90176234</v>
      </c>
      <c r="C77" s="33">
        <v>83841418</v>
      </c>
      <c r="D77" s="34">
        <f>(C77/B77)-1</f>
        <v>-7.0249285415933449E-2</v>
      </c>
      <c r="E77" s="35">
        <f>B77/$B$77</f>
        <v>1</v>
      </c>
      <c r="F77" s="35">
        <f>C77/$C$77</f>
        <v>1</v>
      </c>
    </row>
    <row r="78" spans="1:6" x14ac:dyDescent="0.25">
      <c r="A78" s="36" t="s">
        <v>191</v>
      </c>
      <c r="B78" s="37">
        <v>30141913</v>
      </c>
      <c r="C78" s="37">
        <v>28773650</v>
      </c>
      <c r="D78" s="34">
        <f>(C78/B78)-1</f>
        <v>-4.5394033218794094E-2</v>
      </c>
      <c r="E78" s="35">
        <f t="shared" ref="E78:E141" si="3">B78/$B$77</f>
        <v>0.33425561994527292</v>
      </c>
      <c r="F78" s="35">
        <f t="shared" ref="F78:F141" si="4">C78/$C$77</f>
        <v>0.3431913568064891</v>
      </c>
    </row>
    <row r="79" spans="1:6" x14ac:dyDescent="0.25">
      <c r="A79" s="38" t="s">
        <v>357</v>
      </c>
      <c r="B79" s="39">
        <v>915542</v>
      </c>
      <c r="C79" s="39">
        <v>686627</v>
      </c>
      <c r="D79" s="34">
        <f t="shared" ref="D79:D142" si="5">(C79/B79)-1</f>
        <v>-0.25003222135085013</v>
      </c>
      <c r="E79" s="35">
        <f t="shared" si="3"/>
        <v>1.0152808111281294E-2</v>
      </c>
      <c r="F79" s="35">
        <f t="shared" si="4"/>
        <v>8.1895919269876858E-3</v>
      </c>
    </row>
    <row r="80" spans="1:6" x14ac:dyDescent="0.25">
      <c r="A80" s="40" t="s">
        <v>356</v>
      </c>
      <c r="B80" s="41">
        <v>497150</v>
      </c>
      <c r="C80" s="41">
        <v>330480</v>
      </c>
      <c r="D80" s="34">
        <f t="shared" si="5"/>
        <v>-0.33525093030272557</v>
      </c>
      <c r="E80" s="35">
        <f t="shared" si="3"/>
        <v>5.5130933944302889E-3</v>
      </c>
      <c r="F80" s="35">
        <f t="shared" si="4"/>
        <v>3.9417272260352278E-3</v>
      </c>
    </row>
    <row r="81" spans="1:6" x14ac:dyDescent="0.25">
      <c r="A81" s="40" t="s">
        <v>355</v>
      </c>
      <c r="B81" s="41">
        <v>418392</v>
      </c>
      <c r="C81" s="41">
        <v>356147</v>
      </c>
      <c r="D81" s="34">
        <f t="shared" si="5"/>
        <v>-0.14877196504713286</v>
      </c>
      <c r="E81" s="35">
        <f t="shared" si="3"/>
        <v>4.6397147168510053E-3</v>
      </c>
      <c r="F81" s="35">
        <f t="shared" si="4"/>
        <v>4.247864700952458E-3</v>
      </c>
    </row>
    <row r="82" spans="1:6" x14ac:dyDescent="0.25">
      <c r="A82" s="38" t="s">
        <v>188</v>
      </c>
      <c r="B82" s="39">
        <v>11109093</v>
      </c>
      <c r="C82" s="39">
        <v>9793009</v>
      </c>
      <c r="D82" s="34">
        <f>(C82/B82)-1</f>
        <v>-0.11846907753855329</v>
      </c>
      <c r="E82" s="35">
        <f t="shared" si="3"/>
        <v>0.12319313534428594</v>
      </c>
      <c r="F82" s="35">
        <f t="shared" si="4"/>
        <v>0.11680395243315184</v>
      </c>
    </row>
    <row r="83" spans="1:6" x14ac:dyDescent="0.25">
      <c r="A83" s="40" t="s">
        <v>354</v>
      </c>
      <c r="B83" s="41">
        <v>7752054</v>
      </c>
      <c r="C83" s="41">
        <v>5039815</v>
      </c>
      <c r="D83" s="34">
        <f t="shared" si="5"/>
        <v>-0.34987359479178037</v>
      </c>
      <c r="E83" s="35">
        <f t="shared" si="3"/>
        <v>8.5965599317443214E-2</v>
      </c>
      <c r="F83" s="35">
        <f t="shared" si="4"/>
        <v>6.011128056064128E-2</v>
      </c>
    </row>
    <row r="84" spans="1:6" x14ac:dyDescent="0.25">
      <c r="A84" s="40" t="s">
        <v>353</v>
      </c>
      <c r="B84" s="41">
        <v>3357039</v>
      </c>
      <c r="C84" s="41">
        <v>4753194</v>
      </c>
      <c r="D84" s="34">
        <f t="shared" si="5"/>
        <v>0.41588882345424039</v>
      </c>
      <c r="E84" s="35">
        <f t="shared" si="3"/>
        <v>3.7227536026842728E-2</v>
      </c>
      <c r="F84" s="35">
        <f t="shared" si="4"/>
        <v>5.669267187251055E-2</v>
      </c>
    </row>
    <row r="85" spans="1:6" x14ac:dyDescent="0.25">
      <c r="A85" s="38" t="s">
        <v>352</v>
      </c>
      <c r="B85" s="39">
        <v>4342096</v>
      </c>
      <c r="C85" s="39">
        <v>4282418</v>
      </c>
      <c r="D85" s="34">
        <f t="shared" si="5"/>
        <v>-1.3744053563071845E-2</v>
      </c>
      <c r="E85" s="35">
        <f t="shared" si="3"/>
        <v>4.815122352525833E-2</v>
      </c>
      <c r="F85" s="35">
        <f t="shared" si="4"/>
        <v>5.1077595085522051E-2</v>
      </c>
    </row>
    <row r="86" spans="1:6" x14ac:dyDescent="0.25">
      <c r="A86" s="40" t="s">
        <v>351</v>
      </c>
      <c r="B86" s="41">
        <v>2246633</v>
      </c>
      <c r="C86" s="41">
        <v>2213274</v>
      </c>
      <c r="D86" s="34">
        <f t="shared" si="5"/>
        <v>-1.4848442090897751E-2</v>
      </c>
      <c r="E86" s="35">
        <f t="shared" si="3"/>
        <v>2.4913803785596104E-2</v>
      </c>
      <c r="F86" s="35">
        <f t="shared" si="4"/>
        <v>2.6398336917440972E-2</v>
      </c>
    </row>
    <row r="87" spans="1:6" x14ac:dyDescent="0.25">
      <c r="A87" s="42" t="s">
        <v>350</v>
      </c>
      <c r="B87" s="43">
        <v>1245298</v>
      </c>
      <c r="C87" s="43">
        <v>904240</v>
      </c>
      <c r="D87" s="34">
        <f t="shared" si="5"/>
        <v>-0.27387661427224652</v>
      </c>
      <c r="E87" s="35">
        <f t="shared" si="3"/>
        <v>1.3809603093427034E-2</v>
      </c>
      <c r="F87" s="35">
        <f t="shared" si="4"/>
        <v>1.0785122932916044E-2</v>
      </c>
    </row>
    <row r="88" spans="1:6" x14ac:dyDescent="0.25">
      <c r="A88" s="42" t="s">
        <v>197</v>
      </c>
      <c r="B88" s="43">
        <v>1001335</v>
      </c>
      <c r="C88" s="43">
        <v>1309034</v>
      </c>
      <c r="D88" s="34">
        <f t="shared" si="5"/>
        <v>0.3072887694927271</v>
      </c>
      <c r="E88" s="35">
        <f t="shared" si="3"/>
        <v>1.110420069216907E-2</v>
      </c>
      <c r="F88" s="35">
        <f t="shared" si="4"/>
        <v>1.5613213984524928E-2</v>
      </c>
    </row>
    <row r="89" spans="1:6" x14ac:dyDescent="0.25">
      <c r="A89" s="40" t="s">
        <v>349</v>
      </c>
      <c r="B89" s="41">
        <v>1674520</v>
      </c>
      <c r="C89" s="41">
        <v>1979166</v>
      </c>
      <c r="D89" s="34">
        <f t="shared" si="5"/>
        <v>0.18193034421804466</v>
      </c>
      <c r="E89" s="35">
        <f t="shared" si="3"/>
        <v>1.8569415972727359E-2</v>
      </c>
      <c r="F89" s="35">
        <f t="shared" si="4"/>
        <v>2.3606065441307302E-2</v>
      </c>
    </row>
    <row r="90" spans="1:6" x14ac:dyDescent="0.25">
      <c r="A90" s="40" t="s">
        <v>348</v>
      </c>
      <c r="B90" s="41">
        <v>420943</v>
      </c>
      <c r="C90" s="41">
        <v>89978</v>
      </c>
      <c r="D90" s="34">
        <f t="shared" si="5"/>
        <v>-0.78624659395690155</v>
      </c>
      <c r="E90" s="35">
        <f t="shared" si="3"/>
        <v>4.6680037669348667E-3</v>
      </c>
      <c r="F90" s="35">
        <f t="shared" si="4"/>
        <v>1.0731927267737767E-3</v>
      </c>
    </row>
    <row r="91" spans="1:6" x14ac:dyDescent="0.25">
      <c r="A91" s="38" t="s">
        <v>347</v>
      </c>
      <c r="B91" s="39">
        <v>1282573</v>
      </c>
      <c r="C91" s="39">
        <v>3630604</v>
      </c>
      <c r="D91" s="34">
        <f t="shared" si="5"/>
        <v>1.8307191871339876</v>
      </c>
      <c r="E91" s="35">
        <f t="shared" si="3"/>
        <v>1.4222960342300389E-2</v>
      </c>
      <c r="F91" s="35">
        <f t="shared" si="4"/>
        <v>4.3303227528904628E-2</v>
      </c>
    </row>
    <row r="92" spans="1:6" x14ac:dyDescent="0.25">
      <c r="A92" s="40" t="s">
        <v>190</v>
      </c>
      <c r="B92" s="41">
        <v>1282573</v>
      </c>
      <c r="C92" s="41">
        <v>3630604</v>
      </c>
      <c r="D92" s="34">
        <f t="shared" si="5"/>
        <v>1.8307191871339876</v>
      </c>
      <c r="E92" s="35">
        <f t="shared" si="3"/>
        <v>1.4222960342300389E-2</v>
      </c>
      <c r="F92" s="35">
        <f t="shared" si="4"/>
        <v>4.3303227528904628E-2</v>
      </c>
    </row>
    <row r="93" spans="1:6" x14ac:dyDescent="0.25">
      <c r="A93" s="42" t="s">
        <v>346</v>
      </c>
      <c r="B93" s="43">
        <v>593951</v>
      </c>
      <c r="C93" s="43">
        <v>725951</v>
      </c>
      <c r="D93" s="34">
        <f t="shared" si="5"/>
        <v>0.22224055519731434</v>
      </c>
      <c r="E93" s="35">
        <f t="shared" si="3"/>
        <v>6.5865580503173373E-3</v>
      </c>
      <c r="F93" s="35">
        <f t="shared" si="4"/>
        <v>8.6586202537748107E-3</v>
      </c>
    </row>
    <row r="94" spans="1:6" x14ac:dyDescent="0.25">
      <c r="A94" s="42" t="s">
        <v>345</v>
      </c>
      <c r="B94" s="43">
        <v>688622</v>
      </c>
      <c r="C94" s="43">
        <v>2904653</v>
      </c>
      <c r="D94" s="34">
        <f t="shared" si="5"/>
        <v>3.2180659345765896</v>
      </c>
      <c r="E94" s="35">
        <f t="shared" si="3"/>
        <v>7.6364022919830519E-3</v>
      </c>
      <c r="F94" s="35">
        <f t="shared" si="4"/>
        <v>3.4644607275129816E-2</v>
      </c>
    </row>
    <row r="95" spans="1:6" x14ac:dyDescent="0.25">
      <c r="A95" s="40" t="s">
        <v>189</v>
      </c>
      <c r="B95" s="41">
        <v>0</v>
      </c>
      <c r="C95" s="41">
        <v>0</v>
      </c>
      <c r="D95" s="34" t="e">
        <f t="shared" si="5"/>
        <v>#DIV/0!</v>
      </c>
      <c r="E95" s="35">
        <f t="shared" si="3"/>
        <v>0</v>
      </c>
      <c r="F95" s="35">
        <f t="shared" si="4"/>
        <v>0</v>
      </c>
    </row>
    <row r="96" spans="1:6" x14ac:dyDescent="0.25">
      <c r="A96" s="40" t="s">
        <v>344</v>
      </c>
      <c r="B96" s="41">
        <v>0</v>
      </c>
      <c r="C96" s="41">
        <v>0</v>
      </c>
      <c r="D96" s="34" t="e">
        <f t="shared" si="5"/>
        <v>#DIV/0!</v>
      </c>
      <c r="E96" s="35">
        <f t="shared" si="3"/>
        <v>0</v>
      </c>
      <c r="F96" s="35">
        <f t="shared" si="4"/>
        <v>0</v>
      </c>
    </row>
    <row r="97" spans="1:6" x14ac:dyDescent="0.25">
      <c r="A97" s="38" t="s">
        <v>343</v>
      </c>
      <c r="B97" s="39">
        <v>12369460</v>
      </c>
      <c r="C97" s="39">
        <v>10212356</v>
      </c>
      <c r="D97" s="34">
        <f t="shared" si="5"/>
        <v>-0.17438950447311363</v>
      </c>
      <c r="E97" s="35">
        <f t="shared" si="3"/>
        <v>0.13716984455128167</v>
      </c>
      <c r="F97" s="35">
        <f t="shared" si="4"/>
        <v>0.12180562117878302</v>
      </c>
    </row>
    <row r="98" spans="1:6" x14ac:dyDescent="0.25">
      <c r="A98" s="40" t="s">
        <v>342</v>
      </c>
      <c r="B98" s="41">
        <v>724596</v>
      </c>
      <c r="C98" s="41">
        <v>1075748</v>
      </c>
      <c r="D98" s="34">
        <f t="shared" si="5"/>
        <v>0.48461763520637713</v>
      </c>
      <c r="E98" s="35">
        <f t="shared" si="3"/>
        <v>8.0353322362076013E-3</v>
      </c>
      <c r="F98" s="35">
        <f t="shared" si="4"/>
        <v>1.2830746731883757E-2</v>
      </c>
    </row>
    <row r="99" spans="1:6" x14ac:dyDescent="0.25">
      <c r="A99" s="42" t="s">
        <v>341</v>
      </c>
      <c r="B99" s="43">
        <v>0</v>
      </c>
      <c r="C99" s="43">
        <v>0</v>
      </c>
      <c r="D99" s="34" t="e">
        <f t="shared" si="5"/>
        <v>#DIV/0!</v>
      </c>
      <c r="E99" s="35">
        <f t="shared" si="3"/>
        <v>0</v>
      </c>
      <c r="F99" s="35">
        <f t="shared" si="4"/>
        <v>0</v>
      </c>
    </row>
    <row r="100" spans="1:6" x14ac:dyDescent="0.25">
      <c r="A100" s="42" t="s">
        <v>340</v>
      </c>
      <c r="B100" s="43">
        <v>0</v>
      </c>
      <c r="C100" s="43">
        <v>0</v>
      </c>
      <c r="D100" s="34" t="e">
        <f t="shared" si="5"/>
        <v>#DIV/0!</v>
      </c>
      <c r="E100" s="35">
        <f t="shared" si="3"/>
        <v>0</v>
      </c>
      <c r="F100" s="35">
        <f t="shared" si="4"/>
        <v>0</v>
      </c>
    </row>
    <row r="101" spans="1:6" x14ac:dyDescent="0.25">
      <c r="A101" s="42" t="s">
        <v>339</v>
      </c>
      <c r="B101" s="43">
        <v>0</v>
      </c>
      <c r="C101" s="43">
        <v>0</v>
      </c>
      <c r="D101" s="34" t="e">
        <f t="shared" si="5"/>
        <v>#DIV/0!</v>
      </c>
      <c r="E101" s="35">
        <f t="shared" si="3"/>
        <v>0</v>
      </c>
      <c r="F101" s="35">
        <f t="shared" si="4"/>
        <v>0</v>
      </c>
    </row>
    <row r="102" spans="1:6" x14ac:dyDescent="0.25">
      <c r="A102" s="42" t="s">
        <v>338</v>
      </c>
      <c r="B102" s="43">
        <v>724596</v>
      </c>
      <c r="C102" s="43">
        <v>1075748</v>
      </c>
      <c r="D102" s="34">
        <f t="shared" si="5"/>
        <v>0.48461763520637713</v>
      </c>
      <c r="E102" s="35">
        <f t="shared" si="3"/>
        <v>8.0353322362076013E-3</v>
      </c>
      <c r="F102" s="35">
        <f t="shared" si="4"/>
        <v>1.2830746731883757E-2</v>
      </c>
    </row>
    <row r="103" spans="1:6" x14ac:dyDescent="0.25">
      <c r="A103" s="40" t="s">
        <v>337</v>
      </c>
      <c r="B103" s="41">
        <v>11644864</v>
      </c>
      <c r="C103" s="41">
        <v>9136608</v>
      </c>
      <c r="D103" s="34">
        <f t="shared" si="5"/>
        <v>-0.21539590329264469</v>
      </c>
      <c r="E103" s="35">
        <f t="shared" si="3"/>
        <v>0.12913451231507406</v>
      </c>
      <c r="F103" s="35">
        <f t="shared" si="4"/>
        <v>0.10897487444689927</v>
      </c>
    </row>
    <row r="104" spans="1:6" x14ac:dyDescent="0.25">
      <c r="A104" s="42" t="s">
        <v>186</v>
      </c>
      <c r="B104" s="43">
        <v>598573</v>
      </c>
      <c r="C104" s="43">
        <v>1714401</v>
      </c>
      <c r="D104" s="34">
        <f t="shared" si="5"/>
        <v>1.8641468960344016</v>
      </c>
      <c r="E104" s="35">
        <f t="shared" si="3"/>
        <v>6.637813240237999E-3</v>
      </c>
      <c r="F104" s="35">
        <f t="shared" si="4"/>
        <v>2.0448139367108511E-2</v>
      </c>
    </row>
    <row r="105" spans="1:6" x14ac:dyDescent="0.25">
      <c r="A105" s="42" t="s">
        <v>336</v>
      </c>
      <c r="B105" s="43">
        <v>0</v>
      </c>
      <c r="C105" s="43">
        <v>0</v>
      </c>
      <c r="D105" s="34" t="e">
        <f t="shared" si="5"/>
        <v>#DIV/0!</v>
      </c>
      <c r="E105" s="35">
        <f t="shared" si="3"/>
        <v>0</v>
      </c>
      <c r="F105" s="35">
        <f t="shared" si="4"/>
        <v>0</v>
      </c>
    </row>
    <row r="106" spans="1:6" x14ac:dyDescent="0.25">
      <c r="A106" s="42" t="s">
        <v>335</v>
      </c>
      <c r="B106" s="43">
        <v>0</v>
      </c>
      <c r="C106" s="43">
        <v>0</v>
      </c>
      <c r="D106" s="34" t="e">
        <f t="shared" si="5"/>
        <v>#DIV/0!</v>
      </c>
      <c r="E106" s="35">
        <f t="shared" si="3"/>
        <v>0</v>
      </c>
      <c r="F106" s="35">
        <f t="shared" si="4"/>
        <v>0</v>
      </c>
    </row>
    <row r="107" spans="1:6" x14ac:dyDescent="0.25">
      <c r="A107" s="42" t="s">
        <v>197</v>
      </c>
      <c r="B107" s="43">
        <v>11046291</v>
      </c>
      <c r="C107" s="43">
        <v>7422207</v>
      </c>
      <c r="D107" s="34">
        <f t="shared" si="5"/>
        <v>-0.32808152528301127</v>
      </c>
      <c r="E107" s="35">
        <f t="shared" si="3"/>
        <v>0.12249669907483605</v>
      </c>
      <c r="F107" s="35">
        <f t="shared" si="4"/>
        <v>8.8526735079790753E-2</v>
      </c>
    </row>
    <row r="108" spans="1:6" x14ac:dyDescent="0.25">
      <c r="A108" s="38" t="s">
        <v>185</v>
      </c>
      <c r="B108" s="39">
        <v>123149</v>
      </c>
      <c r="C108" s="39">
        <v>168636</v>
      </c>
      <c r="D108" s="34">
        <f t="shared" si="5"/>
        <v>0.36936556529082654</v>
      </c>
      <c r="E108" s="35">
        <f t="shared" si="3"/>
        <v>1.3656480708653235E-3</v>
      </c>
      <c r="F108" s="35">
        <f t="shared" si="4"/>
        <v>2.0113686531399075E-3</v>
      </c>
    </row>
    <row r="109" spans="1:6" x14ac:dyDescent="0.25">
      <c r="A109" s="40" t="s">
        <v>334</v>
      </c>
      <c r="B109" s="41">
        <v>114116</v>
      </c>
      <c r="C109" s="41">
        <v>161931</v>
      </c>
      <c r="D109" s="34">
        <f t="shared" si="5"/>
        <v>0.41900347015317752</v>
      </c>
      <c r="E109" s="35">
        <f t="shared" si="3"/>
        <v>1.2654775536534383E-3</v>
      </c>
      <c r="F109" s="35">
        <f t="shared" si="4"/>
        <v>1.9313962461846722E-3</v>
      </c>
    </row>
    <row r="110" spans="1:6" x14ac:dyDescent="0.25">
      <c r="A110" s="42" t="s">
        <v>333</v>
      </c>
      <c r="B110" s="43">
        <v>39990</v>
      </c>
      <c r="C110" s="43">
        <v>59308</v>
      </c>
      <c r="D110" s="34">
        <f t="shared" si="5"/>
        <v>0.48307076769192303</v>
      </c>
      <c r="E110" s="35">
        <f t="shared" si="3"/>
        <v>4.4346495995829679E-4</v>
      </c>
      <c r="F110" s="35">
        <f t="shared" si="4"/>
        <v>7.073830740792099E-4</v>
      </c>
    </row>
    <row r="111" spans="1:6" x14ac:dyDescent="0.25">
      <c r="A111" s="42" t="s">
        <v>332</v>
      </c>
      <c r="B111" s="43">
        <v>40892</v>
      </c>
      <c r="C111" s="43">
        <v>77357</v>
      </c>
      <c r="D111" s="34">
        <f t="shared" si="5"/>
        <v>0.89173921549447321</v>
      </c>
      <c r="E111" s="35">
        <f t="shared" si="3"/>
        <v>4.5346759546423287E-4</v>
      </c>
      <c r="F111" s="35">
        <f t="shared" si="4"/>
        <v>9.2265853614260202E-4</v>
      </c>
    </row>
    <row r="112" spans="1:6" x14ac:dyDescent="0.25">
      <c r="A112" s="42" t="s">
        <v>331</v>
      </c>
      <c r="B112" s="43">
        <v>0</v>
      </c>
      <c r="C112" s="43">
        <v>0</v>
      </c>
      <c r="D112" s="34" t="e">
        <f t="shared" si="5"/>
        <v>#DIV/0!</v>
      </c>
      <c r="E112" s="35">
        <f t="shared" si="3"/>
        <v>0</v>
      </c>
      <c r="F112" s="35">
        <f t="shared" si="4"/>
        <v>0</v>
      </c>
    </row>
    <row r="113" spans="1:6" x14ac:dyDescent="0.25">
      <c r="A113" s="42" t="s">
        <v>330</v>
      </c>
      <c r="B113" s="43">
        <v>5327</v>
      </c>
      <c r="C113" s="43">
        <v>17325</v>
      </c>
      <c r="D113" s="34">
        <f t="shared" si="5"/>
        <v>2.2522996057818658</v>
      </c>
      <c r="E113" s="35">
        <f t="shared" si="3"/>
        <v>5.9073214346032678E-5</v>
      </c>
      <c r="F113" s="35">
        <f t="shared" si="4"/>
        <v>2.06640111931313E-4</v>
      </c>
    </row>
    <row r="114" spans="1:6" x14ac:dyDescent="0.25">
      <c r="A114" s="42" t="s">
        <v>197</v>
      </c>
      <c r="B114" s="43">
        <v>27907</v>
      </c>
      <c r="C114" s="43">
        <v>7941</v>
      </c>
      <c r="D114" s="34">
        <f t="shared" si="5"/>
        <v>-0.7154477371268857</v>
      </c>
      <c r="E114" s="35">
        <f t="shared" si="3"/>
        <v>3.0947178388487592E-4</v>
      </c>
      <c r="F114" s="35">
        <f t="shared" si="4"/>
        <v>9.4714524031547269E-5</v>
      </c>
    </row>
    <row r="115" spans="1:6" x14ac:dyDescent="0.25">
      <c r="A115" s="40" t="s">
        <v>329</v>
      </c>
      <c r="B115" s="41">
        <v>9033</v>
      </c>
      <c r="C115" s="41">
        <v>6705</v>
      </c>
      <c r="D115" s="34">
        <f t="shared" si="5"/>
        <v>-0.25772168714712718</v>
      </c>
      <c r="E115" s="35">
        <f t="shared" si="3"/>
        <v>1.0017051721188534E-4</v>
      </c>
      <c r="F115" s="35">
        <f t="shared" si="4"/>
        <v>7.9972406955235419E-5</v>
      </c>
    </row>
    <row r="116" spans="1:6" x14ac:dyDescent="0.25">
      <c r="A116" s="42" t="s">
        <v>328</v>
      </c>
      <c r="B116" s="43">
        <v>0</v>
      </c>
      <c r="C116" s="43">
        <v>0</v>
      </c>
      <c r="D116" s="34" t="e">
        <f t="shared" si="5"/>
        <v>#DIV/0!</v>
      </c>
      <c r="E116" s="35">
        <f t="shared" si="3"/>
        <v>0</v>
      </c>
      <c r="F116" s="35">
        <f t="shared" si="4"/>
        <v>0</v>
      </c>
    </row>
    <row r="117" spans="1:6" x14ac:dyDescent="0.25">
      <c r="A117" s="42" t="s">
        <v>327</v>
      </c>
      <c r="B117" s="43">
        <v>9033</v>
      </c>
      <c r="C117" s="43">
        <v>6705</v>
      </c>
      <c r="D117" s="34">
        <f t="shared" si="5"/>
        <v>-0.25772168714712718</v>
      </c>
      <c r="E117" s="35">
        <f t="shared" si="3"/>
        <v>1.0017051721188534E-4</v>
      </c>
      <c r="F117" s="35">
        <f t="shared" si="4"/>
        <v>7.9972406955235419E-5</v>
      </c>
    </row>
    <row r="118" spans="1:6" x14ac:dyDescent="0.25">
      <c r="A118" s="42" t="s">
        <v>326</v>
      </c>
      <c r="B118" s="43">
        <v>0</v>
      </c>
      <c r="C118" s="43">
        <v>0</v>
      </c>
      <c r="D118" s="34" t="e">
        <f t="shared" si="5"/>
        <v>#DIV/0!</v>
      </c>
      <c r="E118" s="35">
        <f t="shared" si="3"/>
        <v>0</v>
      </c>
      <c r="F118" s="35">
        <f t="shared" si="4"/>
        <v>0</v>
      </c>
    </row>
    <row r="119" spans="1:6" x14ac:dyDescent="0.25">
      <c r="A119" s="42" t="s">
        <v>197</v>
      </c>
      <c r="B119" s="43">
        <v>0</v>
      </c>
      <c r="C119" s="43">
        <v>0</v>
      </c>
      <c r="D119" s="34" t="e">
        <f t="shared" si="5"/>
        <v>#DIV/0!</v>
      </c>
      <c r="E119" s="35">
        <f t="shared" si="3"/>
        <v>0</v>
      </c>
      <c r="F119" s="35">
        <f t="shared" si="4"/>
        <v>0</v>
      </c>
    </row>
    <row r="120" spans="1:6" x14ac:dyDescent="0.25">
      <c r="A120" s="38" t="s">
        <v>325</v>
      </c>
      <c r="B120" s="39">
        <v>0</v>
      </c>
      <c r="C120" s="39">
        <v>0</v>
      </c>
      <c r="D120" s="34" t="e">
        <f t="shared" si="5"/>
        <v>#DIV/0!</v>
      </c>
      <c r="E120" s="35">
        <f t="shared" si="3"/>
        <v>0</v>
      </c>
      <c r="F120" s="35">
        <f t="shared" si="4"/>
        <v>0</v>
      </c>
    </row>
    <row r="121" spans="1:6" x14ac:dyDescent="0.25">
      <c r="A121" s="40" t="s">
        <v>324</v>
      </c>
      <c r="B121" s="41">
        <v>0</v>
      </c>
      <c r="C121" s="41">
        <v>0</v>
      </c>
      <c r="D121" s="34" t="e">
        <f t="shared" si="5"/>
        <v>#DIV/0!</v>
      </c>
      <c r="E121" s="35">
        <f t="shared" si="3"/>
        <v>0</v>
      </c>
      <c r="F121" s="35">
        <f t="shared" si="4"/>
        <v>0</v>
      </c>
    </row>
    <row r="122" spans="1:6" x14ac:dyDescent="0.25">
      <c r="A122" s="40" t="s">
        <v>323</v>
      </c>
      <c r="B122" s="41">
        <v>0</v>
      </c>
      <c r="C122" s="41">
        <v>0</v>
      </c>
      <c r="D122" s="34" t="e">
        <f t="shared" si="5"/>
        <v>#DIV/0!</v>
      </c>
      <c r="E122" s="35">
        <f t="shared" si="3"/>
        <v>0</v>
      </c>
      <c r="F122" s="35">
        <f t="shared" si="4"/>
        <v>0</v>
      </c>
    </row>
    <row r="123" spans="1:6" x14ac:dyDescent="0.25">
      <c r="A123" s="36" t="s">
        <v>182</v>
      </c>
      <c r="B123" s="37">
        <v>9700688</v>
      </c>
      <c r="C123" s="37">
        <v>8416495</v>
      </c>
      <c r="D123" s="34">
        <f t="shared" si="5"/>
        <v>-0.13238164138461106</v>
      </c>
      <c r="E123" s="35">
        <f t="shared" si="3"/>
        <v>0.10757477408071843</v>
      </c>
      <c r="F123" s="35">
        <f t="shared" si="4"/>
        <v>0.10038588564902373</v>
      </c>
    </row>
    <row r="124" spans="1:6" x14ac:dyDescent="0.25">
      <c r="A124" s="38" t="s">
        <v>322</v>
      </c>
      <c r="B124" s="39">
        <v>2316903</v>
      </c>
      <c r="C124" s="39">
        <v>1765706</v>
      </c>
      <c r="D124" s="34">
        <f t="shared" si="5"/>
        <v>-0.23790249311257317</v>
      </c>
      <c r="E124" s="35">
        <f t="shared" si="3"/>
        <v>2.5693055666973184E-2</v>
      </c>
      <c r="F124" s="35">
        <f t="shared" si="4"/>
        <v>2.1060068425846519E-2</v>
      </c>
    </row>
    <row r="125" spans="1:6" x14ac:dyDescent="0.25">
      <c r="A125" s="40" t="s">
        <v>180</v>
      </c>
      <c r="B125" s="41">
        <v>2218037</v>
      </c>
      <c r="C125" s="41">
        <v>1664903</v>
      </c>
      <c r="D125" s="34">
        <f t="shared" si="5"/>
        <v>-0.24937996976605892</v>
      </c>
      <c r="E125" s="35">
        <f t="shared" si="3"/>
        <v>2.4596691407627425E-2</v>
      </c>
      <c r="F125" s="35">
        <f t="shared" si="4"/>
        <v>1.9857762901863134E-2</v>
      </c>
    </row>
    <row r="126" spans="1:6" x14ac:dyDescent="0.25">
      <c r="A126" s="42" t="s">
        <v>321</v>
      </c>
      <c r="B126" s="43">
        <v>1461832</v>
      </c>
      <c r="C126" s="43">
        <v>1064448</v>
      </c>
      <c r="D126" s="34">
        <f t="shared" si="5"/>
        <v>-0.27183971892803005</v>
      </c>
      <c r="E126" s="35">
        <f t="shared" si="3"/>
        <v>1.6210834442254487E-2</v>
      </c>
      <c r="F126" s="35">
        <f t="shared" si="4"/>
        <v>1.2695968477059871E-2</v>
      </c>
    </row>
    <row r="127" spans="1:6" x14ac:dyDescent="0.25">
      <c r="A127" s="42" t="s">
        <v>320</v>
      </c>
      <c r="B127" s="43">
        <v>756205</v>
      </c>
      <c r="C127" s="43">
        <v>600455</v>
      </c>
      <c r="D127" s="34">
        <f t="shared" si="5"/>
        <v>-0.20596266885302261</v>
      </c>
      <c r="E127" s="35">
        <f t="shared" si="3"/>
        <v>8.3858569653729384E-3</v>
      </c>
      <c r="F127" s="35">
        <f t="shared" si="4"/>
        <v>7.1617944248032637E-3</v>
      </c>
    </row>
    <row r="128" spans="1:6" x14ac:dyDescent="0.25">
      <c r="A128" s="40" t="s">
        <v>179</v>
      </c>
      <c r="B128" s="41">
        <v>98866</v>
      </c>
      <c r="C128" s="41">
        <v>100803</v>
      </c>
      <c r="D128" s="34">
        <f t="shared" si="5"/>
        <v>1.9592175267533873E-2</v>
      </c>
      <c r="E128" s="35">
        <f t="shared" si="3"/>
        <v>1.0963642593457606E-3</v>
      </c>
      <c r="F128" s="35">
        <f t="shared" si="4"/>
        <v>1.202305523983385E-3</v>
      </c>
    </row>
    <row r="129" spans="1:6" x14ac:dyDescent="0.25">
      <c r="A129" s="40" t="s">
        <v>319</v>
      </c>
      <c r="B129" s="41">
        <v>0</v>
      </c>
      <c r="C129" s="41">
        <v>0</v>
      </c>
      <c r="D129" s="34" t="e">
        <f t="shared" si="5"/>
        <v>#DIV/0!</v>
      </c>
      <c r="E129" s="35">
        <f t="shared" si="3"/>
        <v>0</v>
      </c>
      <c r="F129" s="35">
        <f t="shared" si="4"/>
        <v>0</v>
      </c>
    </row>
    <row r="130" spans="1:6" x14ac:dyDescent="0.25">
      <c r="A130" s="38" t="s">
        <v>318</v>
      </c>
      <c r="B130" s="39">
        <v>4410726</v>
      </c>
      <c r="C130" s="39">
        <v>3555697</v>
      </c>
      <c r="D130" s="34">
        <f t="shared" si="5"/>
        <v>-0.19385221389857366</v>
      </c>
      <c r="E130" s="35">
        <f t="shared" si="3"/>
        <v>4.8912288796624619E-2</v>
      </c>
      <c r="F130" s="35">
        <f t="shared" si="4"/>
        <v>4.2409790826772514E-2</v>
      </c>
    </row>
    <row r="131" spans="1:6" x14ac:dyDescent="0.25">
      <c r="A131" s="40" t="s">
        <v>317</v>
      </c>
      <c r="B131" s="41">
        <v>0</v>
      </c>
      <c r="C131" s="41">
        <v>0</v>
      </c>
      <c r="D131" s="34" t="e">
        <f t="shared" si="5"/>
        <v>#DIV/0!</v>
      </c>
      <c r="E131" s="35">
        <f t="shared" si="3"/>
        <v>0</v>
      </c>
      <c r="F131" s="35">
        <f t="shared" si="4"/>
        <v>0</v>
      </c>
    </row>
    <row r="132" spans="1:6" x14ac:dyDescent="0.25">
      <c r="A132" s="42" t="s">
        <v>316</v>
      </c>
      <c r="B132" s="43">
        <v>0</v>
      </c>
      <c r="C132" s="43">
        <v>0</v>
      </c>
      <c r="D132" s="34" t="e">
        <f t="shared" si="5"/>
        <v>#DIV/0!</v>
      </c>
      <c r="E132" s="35">
        <f t="shared" si="3"/>
        <v>0</v>
      </c>
      <c r="F132" s="35">
        <f t="shared" si="4"/>
        <v>0</v>
      </c>
    </row>
    <row r="133" spans="1:6" x14ac:dyDescent="0.25">
      <c r="A133" s="42" t="s">
        <v>315</v>
      </c>
      <c r="B133" s="43">
        <v>0</v>
      </c>
      <c r="C133" s="43">
        <v>0</v>
      </c>
      <c r="D133" s="34" t="e">
        <f t="shared" si="5"/>
        <v>#DIV/0!</v>
      </c>
      <c r="E133" s="35">
        <f t="shared" si="3"/>
        <v>0</v>
      </c>
      <c r="F133" s="35">
        <f t="shared" si="4"/>
        <v>0</v>
      </c>
    </row>
    <row r="134" spans="1:6" x14ac:dyDescent="0.25">
      <c r="A134" s="42" t="s">
        <v>314</v>
      </c>
      <c r="B134" s="43">
        <v>0</v>
      </c>
      <c r="C134" s="43">
        <v>0</v>
      </c>
      <c r="D134" s="34" t="e">
        <f t="shared" si="5"/>
        <v>#DIV/0!</v>
      </c>
      <c r="E134" s="35">
        <f t="shared" si="3"/>
        <v>0</v>
      </c>
      <c r="F134" s="35">
        <f t="shared" si="4"/>
        <v>0</v>
      </c>
    </row>
    <row r="135" spans="1:6" x14ac:dyDescent="0.25">
      <c r="A135" s="42" t="s">
        <v>313</v>
      </c>
      <c r="B135" s="43">
        <v>0</v>
      </c>
      <c r="C135" s="43">
        <v>0</v>
      </c>
      <c r="D135" s="34" t="e">
        <f t="shared" si="5"/>
        <v>#DIV/0!</v>
      </c>
      <c r="E135" s="35">
        <f t="shared" si="3"/>
        <v>0</v>
      </c>
      <c r="F135" s="35">
        <f t="shared" si="4"/>
        <v>0</v>
      </c>
    </row>
    <row r="136" spans="1:6" x14ac:dyDescent="0.25">
      <c r="A136" s="40" t="s">
        <v>312</v>
      </c>
      <c r="B136" s="41">
        <v>4410726</v>
      </c>
      <c r="C136" s="41">
        <v>3555697</v>
      </c>
      <c r="D136" s="34">
        <f t="shared" si="5"/>
        <v>-0.19385221389857366</v>
      </c>
      <c r="E136" s="35">
        <f t="shared" si="3"/>
        <v>4.8912288796624619E-2</v>
      </c>
      <c r="F136" s="35">
        <f t="shared" si="4"/>
        <v>4.2409790826772514E-2</v>
      </c>
    </row>
    <row r="137" spans="1:6" x14ac:dyDescent="0.25">
      <c r="A137" s="42" t="s">
        <v>311</v>
      </c>
      <c r="B137" s="43">
        <v>0</v>
      </c>
      <c r="C137" s="43">
        <v>0</v>
      </c>
      <c r="D137" s="34" t="e">
        <f t="shared" si="5"/>
        <v>#DIV/0!</v>
      </c>
      <c r="E137" s="35">
        <f t="shared" si="3"/>
        <v>0</v>
      </c>
      <c r="F137" s="35">
        <f t="shared" si="4"/>
        <v>0</v>
      </c>
    </row>
    <row r="138" spans="1:6" x14ac:dyDescent="0.25">
      <c r="A138" s="42" t="s">
        <v>310</v>
      </c>
      <c r="B138" s="43">
        <v>0</v>
      </c>
      <c r="C138" s="43">
        <v>0</v>
      </c>
      <c r="D138" s="34" t="e">
        <f t="shared" si="5"/>
        <v>#DIV/0!</v>
      </c>
      <c r="E138" s="35">
        <f t="shared" si="3"/>
        <v>0</v>
      </c>
      <c r="F138" s="35">
        <f t="shared" si="4"/>
        <v>0</v>
      </c>
    </row>
    <row r="139" spans="1:6" x14ac:dyDescent="0.25">
      <c r="A139" s="42" t="s">
        <v>197</v>
      </c>
      <c r="B139" s="43">
        <v>4410726</v>
      </c>
      <c r="C139" s="43">
        <v>3555697</v>
      </c>
      <c r="D139" s="34">
        <f t="shared" si="5"/>
        <v>-0.19385221389857366</v>
      </c>
      <c r="E139" s="35">
        <f t="shared" si="3"/>
        <v>4.8912288796624619E-2</v>
      </c>
      <c r="F139" s="35">
        <f t="shared" si="4"/>
        <v>4.2409790826772514E-2</v>
      </c>
    </row>
    <row r="140" spans="1:6" x14ac:dyDescent="0.25">
      <c r="A140" s="38" t="s">
        <v>309</v>
      </c>
      <c r="B140" s="39">
        <v>2473535</v>
      </c>
      <c r="C140" s="39">
        <v>2329722</v>
      </c>
      <c r="D140" s="34">
        <f t="shared" si="5"/>
        <v>-5.8140677208933789E-2</v>
      </c>
      <c r="E140" s="35">
        <f t="shared" si="3"/>
        <v>2.743000999576008E-2</v>
      </c>
      <c r="F140" s="35">
        <f t="shared" si="4"/>
        <v>2.7787244724319905E-2</v>
      </c>
    </row>
    <row r="141" spans="1:6" x14ac:dyDescent="0.25">
      <c r="A141" s="40" t="s">
        <v>308</v>
      </c>
      <c r="B141" s="41">
        <v>2473535</v>
      </c>
      <c r="C141" s="41">
        <v>2329722</v>
      </c>
      <c r="D141" s="34">
        <f t="shared" si="5"/>
        <v>-5.8140677208933789E-2</v>
      </c>
      <c r="E141" s="35">
        <f t="shared" si="3"/>
        <v>2.743000999576008E-2</v>
      </c>
      <c r="F141" s="35">
        <f t="shared" si="4"/>
        <v>2.7787244724319905E-2</v>
      </c>
    </row>
    <row r="142" spans="1:6" x14ac:dyDescent="0.25">
      <c r="A142" s="38" t="s">
        <v>178</v>
      </c>
      <c r="B142" s="39">
        <v>499524</v>
      </c>
      <c r="C142" s="39">
        <v>765370</v>
      </c>
      <c r="D142" s="34">
        <f t="shared" si="5"/>
        <v>0.53219865311776804</v>
      </c>
      <c r="E142" s="35">
        <f t="shared" ref="E142:E188" si="6">B142/$B$77</f>
        <v>5.5394196213605458E-3</v>
      </c>
      <c r="F142" s="35">
        <f t="shared" ref="F142:F188" si="7">C142/$C$77</f>
        <v>9.1287816720847931E-3</v>
      </c>
    </row>
    <row r="143" spans="1:6" x14ac:dyDescent="0.25">
      <c r="A143" s="40" t="s">
        <v>307</v>
      </c>
      <c r="B143" s="41">
        <v>498518</v>
      </c>
      <c r="C143" s="41">
        <v>764624</v>
      </c>
      <c r="D143" s="34">
        <f t="shared" ref="D143:D188" si="8">(C143/B143)-1</f>
        <v>0.53379416590775053</v>
      </c>
      <c r="E143" s="35">
        <f t="shared" si="6"/>
        <v>5.5282636886344137E-3</v>
      </c>
      <c r="F143" s="35">
        <f t="shared" si="7"/>
        <v>9.119883921810578E-3</v>
      </c>
    </row>
    <row r="144" spans="1:6" x14ac:dyDescent="0.25">
      <c r="A144" s="42" t="s">
        <v>306</v>
      </c>
      <c r="B144" s="43">
        <v>182471</v>
      </c>
      <c r="C144" s="43">
        <v>511335</v>
      </c>
      <c r="D144" s="34">
        <f t="shared" si="8"/>
        <v>1.8022809103912403</v>
      </c>
      <c r="E144" s="35">
        <f t="shared" si="6"/>
        <v>2.0234932410240153E-3</v>
      </c>
      <c r="F144" s="35">
        <f t="shared" si="7"/>
        <v>6.0988353035727524E-3</v>
      </c>
    </row>
    <row r="145" spans="1:6" x14ac:dyDescent="0.25">
      <c r="A145" s="42" t="s">
        <v>305</v>
      </c>
      <c r="B145" s="43">
        <v>138869</v>
      </c>
      <c r="C145" s="43">
        <v>88344</v>
      </c>
      <c r="D145" s="34">
        <f t="shared" si="8"/>
        <v>-0.36383210075682837</v>
      </c>
      <c r="E145" s="35">
        <f t="shared" si="6"/>
        <v>1.5399733814565821E-3</v>
      </c>
      <c r="F145" s="35">
        <f t="shared" si="7"/>
        <v>1.053703552580659E-3</v>
      </c>
    </row>
    <row r="146" spans="1:6" x14ac:dyDescent="0.25">
      <c r="A146" s="42" t="s">
        <v>304</v>
      </c>
      <c r="B146" s="43">
        <v>0</v>
      </c>
      <c r="C146" s="43">
        <v>0</v>
      </c>
      <c r="D146" s="34" t="e">
        <f t="shared" si="8"/>
        <v>#DIV/0!</v>
      </c>
      <c r="E146" s="35">
        <f t="shared" si="6"/>
        <v>0</v>
      </c>
      <c r="F146" s="35">
        <f t="shared" si="7"/>
        <v>0</v>
      </c>
    </row>
    <row r="147" spans="1:6" x14ac:dyDescent="0.25">
      <c r="A147" s="42" t="s">
        <v>303</v>
      </c>
      <c r="B147" s="43">
        <v>26203</v>
      </c>
      <c r="C147" s="43">
        <v>26636</v>
      </c>
      <c r="D147" s="34">
        <f t="shared" si="8"/>
        <v>1.6524825401671661E-2</v>
      </c>
      <c r="E147" s="35">
        <f t="shared" si="6"/>
        <v>2.9057545250780819E-4</v>
      </c>
      <c r="F147" s="35">
        <f t="shared" si="7"/>
        <v>3.1769500845035803E-4</v>
      </c>
    </row>
    <row r="148" spans="1:6" x14ac:dyDescent="0.25">
      <c r="A148" s="42" t="s">
        <v>197</v>
      </c>
      <c r="B148" s="43">
        <v>150975</v>
      </c>
      <c r="C148" s="43">
        <v>138309</v>
      </c>
      <c r="D148" s="34">
        <f t="shared" si="8"/>
        <v>-8.389468455042226E-2</v>
      </c>
      <c r="E148" s="35">
        <f t="shared" si="6"/>
        <v>1.674221613646008E-3</v>
      </c>
      <c r="F148" s="35">
        <f t="shared" si="7"/>
        <v>1.6496500572068091E-3</v>
      </c>
    </row>
    <row r="149" spans="1:6" x14ac:dyDescent="0.25">
      <c r="A149" s="40" t="s">
        <v>302</v>
      </c>
      <c r="B149" s="41">
        <v>1006</v>
      </c>
      <c r="C149" s="41">
        <v>746</v>
      </c>
      <c r="D149" s="34">
        <f t="shared" si="8"/>
        <v>-0.25844930417495027</v>
      </c>
      <c r="E149" s="35">
        <f t="shared" si="6"/>
        <v>1.1155932726132698E-5</v>
      </c>
      <c r="F149" s="35">
        <f t="shared" si="7"/>
        <v>8.8977502742141126E-6</v>
      </c>
    </row>
    <row r="150" spans="1:6" x14ac:dyDescent="0.25">
      <c r="A150" s="42" t="s">
        <v>301</v>
      </c>
      <c r="B150" s="43">
        <v>0</v>
      </c>
      <c r="C150" s="43">
        <v>0</v>
      </c>
      <c r="D150" s="34" t="e">
        <f t="shared" si="8"/>
        <v>#DIV/0!</v>
      </c>
      <c r="E150" s="35">
        <f t="shared" si="6"/>
        <v>0</v>
      </c>
      <c r="F150" s="35">
        <f t="shared" si="7"/>
        <v>0</v>
      </c>
    </row>
    <row r="151" spans="1:6" x14ac:dyDescent="0.25">
      <c r="A151" s="42" t="s">
        <v>300</v>
      </c>
      <c r="B151" s="43">
        <v>1006</v>
      </c>
      <c r="C151" s="43">
        <v>746</v>
      </c>
      <c r="D151" s="34">
        <f t="shared" si="8"/>
        <v>-0.25844930417495027</v>
      </c>
      <c r="E151" s="35">
        <f t="shared" si="6"/>
        <v>1.1155932726132698E-5</v>
      </c>
      <c r="F151" s="35">
        <f t="shared" si="7"/>
        <v>8.8977502742141126E-6</v>
      </c>
    </row>
    <row r="152" spans="1:6" x14ac:dyDescent="0.25">
      <c r="A152" s="42" t="s">
        <v>299</v>
      </c>
      <c r="B152" s="43">
        <v>0</v>
      </c>
      <c r="C152" s="43">
        <v>0</v>
      </c>
      <c r="D152" s="34" t="e">
        <f t="shared" si="8"/>
        <v>#DIV/0!</v>
      </c>
      <c r="E152" s="35">
        <f t="shared" si="6"/>
        <v>0</v>
      </c>
      <c r="F152" s="35">
        <f t="shared" si="7"/>
        <v>0</v>
      </c>
    </row>
    <row r="153" spans="1:6" x14ac:dyDescent="0.25">
      <c r="A153" s="42" t="s">
        <v>197</v>
      </c>
      <c r="B153" s="43">
        <v>0</v>
      </c>
      <c r="C153" s="43">
        <v>0</v>
      </c>
      <c r="D153" s="34" t="e">
        <f t="shared" si="8"/>
        <v>#DIV/0!</v>
      </c>
      <c r="E153" s="35">
        <f t="shared" si="6"/>
        <v>0</v>
      </c>
      <c r="F153" s="35">
        <f t="shared" si="7"/>
        <v>0</v>
      </c>
    </row>
    <row r="154" spans="1:6" x14ac:dyDescent="0.25">
      <c r="A154" s="38" t="s">
        <v>298</v>
      </c>
      <c r="B154" s="39">
        <v>0</v>
      </c>
      <c r="C154" s="39">
        <v>0</v>
      </c>
      <c r="D154" s="34" t="e">
        <f t="shared" si="8"/>
        <v>#DIV/0!</v>
      </c>
      <c r="E154" s="35">
        <f t="shared" si="6"/>
        <v>0</v>
      </c>
      <c r="F154" s="35">
        <f t="shared" si="7"/>
        <v>0</v>
      </c>
    </row>
    <row r="155" spans="1:6" x14ac:dyDescent="0.25">
      <c r="A155" s="40" t="s">
        <v>297</v>
      </c>
      <c r="B155" s="41">
        <v>0</v>
      </c>
      <c r="C155" s="41">
        <v>0</v>
      </c>
      <c r="D155" s="34" t="e">
        <f t="shared" si="8"/>
        <v>#DIV/0!</v>
      </c>
      <c r="E155" s="35">
        <f t="shared" si="6"/>
        <v>0</v>
      </c>
      <c r="F155" s="35">
        <f t="shared" si="7"/>
        <v>0</v>
      </c>
    </row>
    <row r="156" spans="1:6" x14ac:dyDescent="0.25">
      <c r="A156" s="40" t="s">
        <v>296</v>
      </c>
      <c r="B156" s="41">
        <v>0</v>
      </c>
      <c r="C156" s="41">
        <v>0</v>
      </c>
      <c r="D156" s="34" t="e">
        <f t="shared" si="8"/>
        <v>#DIV/0!</v>
      </c>
      <c r="E156" s="35">
        <f t="shared" si="6"/>
        <v>0</v>
      </c>
      <c r="F156" s="35">
        <f t="shared" si="7"/>
        <v>0</v>
      </c>
    </row>
    <row r="157" spans="1:6" x14ac:dyDescent="0.25">
      <c r="A157" s="38" t="s">
        <v>295</v>
      </c>
      <c r="B157" s="39">
        <v>0</v>
      </c>
      <c r="C157" s="39">
        <v>0</v>
      </c>
      <c r="D157" s="34" t="e">
        <f t="shared" si="8"/>
        <v>#DIV/0!</v>
      </c>
      <c r="E157" s="35">
        <f t="shared" si="6"/>
        <v>0</v>
      </c>
      <c r="F157" s="35">
        <f t="shared" si="7"/>
        <v>0</v>
      </c>
    </row>
    <row r="158" spans="1:6" x14ac:dyDescent="0.25">
      <c r="A158" s="40" t="s">
        <v>294</v>
      </c>
      <c r="B158" s="41">
        <v>0</v>
      </c>
      <c r="C158" s="41">
        <v>0</v>
      </c>
      <c r="D158" s="34" t="e">
        <f t="shared" si="8"/>
        <v>#DIV/0!</v>
      </c>
      <c r="E158" s="35">
        <f t="shared" si="6"/>
        <v>0</v>
      </c>
      <c r="F158" s="35">
        <f t="shared" si="7"/>
        <v>0</v>
      </c>
    </row>
    <row r="159" spans="1:6" x14ac:dyDescent="0.25">
      <c r="A159" s="40" t="s">
        <v>293</v>
      </c>
      <c r="B159" s="41">
        <v>0</v>
      </c>
      <c r="C159" s="41">
        <v>0</v>
      </c>
      <c r="D159" s="34" t="e">
        <f t="shared" si="8"/>
        <v>#DIV/0!</v>
      </c>
      <c r="E159" s="35">
        <f t="shared" si="6"/>
        <v>0</v>
      </c>
      <c r="F159" s="35">
        <f t="shared" si="7"/>
        <v>0</v>
      </c>
    </row>
    <row r="160" spans="1:6" x14ac:dyDescent="0.25">
      <c r="A160" s="40" t="s">
        <v>292</v>
      </c>
      <c r="B160" s="41">
        <v>0</v>
      </c>
      <c r="C160" s="41">
        <v>0</v>
      </c>
      <c r="D160" s="34" t="e">
        <f t="shared" si="8"/>
        <v>#DIV/0!</v>
      </c>
      <c r="E160" s="35">
        <f t="shared" si="6"/>
        <v>0</v>
      </c>
      <c r="F160" s="35">
        <f t="shared" si="7"/>
        <v>0</v>
      </c>
    </row>
    <row r="161" spans="1:6" x14ac:dyDescent="0.25">
      <c r="A161" s="36" t="s">
        <v>291</v>
      </c>
      <c r="B161" s="37">
        <v>50333633</v>
      </c>
      <c r="C161" s="37">
        <v>46651273</v>
      </c>
      <c r="D161" s="34">
        <f t="shared" si="8"/>
        <v>-7.3159034635946085E-2</v>
      </c>
      <c r="E161" s="35">
        <f t="shared" si="6"/>
        <v>0.55816960597400866</v>
      </c>
      <c r="F161" s="35">
        <f t="shared" si="7"/>
        <v>0.55642275754448711</v>
      </c>
    </row>
    <row r="162" spans="1:6" x14ac:dyDescent="0.25">
      <c r="A162" s="38" t="s">
        <v>174</v>
      </c>
      <c r="B162" s="39">
        <v>2001750</v>
      </c>
      <c r="C162" s="39">
        <v>1826225</v>
      </c>
      <c r="D162" s="34">
        <f t="shared" si="8"/>
        <v>-8.7685774946921424E-2</v>
      </c>
      <c r="E162" s="35">
        <f t="shared" si="6"/>
        <v>2.2198199139697939E-2</v>
      </c>
      <c r="F162" s="35">
        <f t="shared" si="7"/>
        <v>2.178189543502234E-2</v>
      </c>
    </row>
    <row r="163" spans="1:6" x14ac:dyDescent="0.25">
      <c r="A163" s="38" t="s">
        <v>173</v>
      </c>
      <c r="B163" s="39">
        <v>48331883</v>
      </c>
      <c r="C163" s="39">
        <v>44825048</v>
      </c>
      <c r="D163" s="34">
        <f t="shared" si="8"/>
        <v>-7.2557384118471013E-2</v>
      </c>
      <c r="E163" s="35">
        <f t="shared" si="6"/>
        <v>0.53597140683431066</v>
      </c>
      <c r="F163" s="35">
        <f t="shared" si="7"/>
        <v>0.53464086210946482</v>
      </c>
    </row>
    <row r="164" spans="1:6" x14ac:dyDescent="0.25">
      <c r="A164" s="40" t="s">
        <v>172</v>
      </c>
      <c r="B164" s="41">
        <v>57614140</v>
      </c>
      <c r="C164" s="41">
        <v>57614140</v>
      </c>
      <c r="D164" s="34">
        <f t="shared" si="8"/>
        <v>0</v>
      </c>
      <c r="E164" s="35">
        <f t="shared" si="6"/>
        <v>0.6389060337117205</v>
      </c>
      <c r="F164" s="35">
        <f t="shared" si="7"/>
        <v>0.68717993295390112</v>
      </c>
    </row>
    <row r="165" spans="1:6" x14ac:dyDescent="0.25">
      <c r="A165" s="40" t="s">
        <v>171</v>
      </c>
      <c r="B165" s="41">
        <v>54373451</v>
      </c>
      <c r="C165" s="41">
        <v>54529780</v>
      </c>
      <c r="D165" s="34">
        <f t="shared" si="8"/>
        <v>2.8750979958951373E-3</v>
      </c>
      <c r="E165" s="35">
        <f t="shared" si="6"/>
        <v>0.60296874894997277</v>
      </c>
      <c r="F165" s="35">
        <f t="shared" si="7"/>
        <v>0.65039191011774156</v>
      </c>
    </row>
    <row r="166" spans="1:6" x14ac:dyDescent="0.25">
      <c r="A166" s="42" t="s">
        <v>290</v>
      </c>
      <c r="B166" s="43">
        <v>53662811</v>
      </c>
      <c r="C166" s="43">
        <v>53662811</v>
      </c>
      <c r="D166" s="34">
        <f t="shared" si="8"/>
        <v>0</v>
      </c>
      <c r="E166" s="35">
        <f t="shared" si="6"/>
        <v>0.59508818032919852</v>
      </c>
      <c r="F166" s="35">
        <f t="shared" si="7"/>
        <v>0.64005132880743976</v>
      </c>
    </row>
    <row r="167" spans="1:6" x14ac:dyDescent="0.25">
      <c r="A167" s="42" t="s">
        <v>289</v>
      </c>
      <c r="B167" s="43">
        <v>0</v>
      </c>
      <c r="C167" s="43">
        <v>0</v>
      </c>
      <c r="D167" s="34" t="e">
        <f t="shared" si="8"/>
        <v>#DIV/0!</v>
      </c>
      <c r="E167" s="35">
        <f t="shared" si="6"/>
        <v>0</v>
      </c>
      <c r="F167" s="35">
        <f t="shared" si="7"/>
        <v>0</v>
      </c>
    </row>
    <row r="168" spans="1:6" x14ac:dyDescent="0.25">
      <c r="A168" s="42" t="s">
        <v>288</v>
      </c>
      <c r="B168" s="43">
        <v>0</v>
      </c>
      <c r="C168" s="43">
        <v>0</v>
      </c>
      <c r="D168" s="34" t="e">
        <f t="shared" si="8"/>
        <v>#DIV/0!</v>
      </c>
      <c r="E168" s="35">
        <f t="shared" si="6"/>
        <v>0</v>
      </c>
      <c r="F168" s="35">
        <f t="shared" si="7"/>
        <v>0</v>
      </c>
    </row>
    <row r="169" spans="1:6" x14ac:dyDescent="0.25">
      <c r="A169" s="42" t="s">
        <v>287</v>
      </c>
      <c r="B169" s="43">
        <v>0</v>
      </c>
      <c r="C169" s="43">
        <v>0</v>
      </c>
      <c r="D169" s="34" t="e">
        <f t="shared" si="8"/>
        <v>#DIV/0!</v>
      </c>
      <c r="E169" s="35">
        <f t="shared" si="6"/>
        <v>0</v>
      </c>
      <c r="F169" s="35">
        <f t="shared" si="7"/>
        <v>0</v>
      </c>
    </row>
    <row r="170" spans="1:6" x14ac:dyDescent="0.25">
      <c r="A170" s="42" t="s">
        <v>286</v>
      </c>
      <c r="B170" s="43">
        <v>-617407</v>
      </c>
      <c r="C170" s="43">
        <v>-312670</v>
      </c>
      <c r="D170" s="34">
        <f t="shared" si="8"/>
        <v>-0.49357555064973346</v>
      </c>
      <c r="E170" s="35">
        <f t="shared" si="6"/>
        <v>-6.8466709310570674E-3</v>
      </c>
      <c r="F170" s="35">
        <f t="shared" si="7"/>
        <v>-3.7293023836977566E-3</v>
      </c>
    </row>
    <row r="171" spans="1:6" x14ac:dyDescent="0.25">
      <c r="A171" s="42" t="s">
        <v>154</v>
      </c>
      <c r="B171" s="43">
        <v>0</v>
      </c>
      <c r="C171" s="43">
        <v>0</v>
      </c>
      <c r="D171" s="34" t="e">
        <f t="shared" si="8"/>
        <v>#DIV/0!</v>
      </c>
      <c r="E171" s="35">
        <f t="shared" si="6"/>
        <v>0</v>
      </c>
      <c r="F171" s="35">
        <f t="shared" si="7"/>
        <v>0</v>
      </c>
    </row>
    <row r="172" spans="1:6" x14ac:dyDescent="0.25">
      <c r="A172" s="42" t="s">
        <v>197</v>
      </c>
      <c r="B172" s="43">
        <v>1328047</v>
      </c>
      <c r="C172" s="43">
        <v>1179639</v>
      </c>
      <c r="D172" s="34">
        <f t="shared" si="8"/>
        <v>-0.11174905707403426</v>
      </c>
      <c r="E172" s="35">
        <f t="shared" si="6"/>
        <v>1.4727239551831361E-2</v>
      </c>
      <c r="F172" s="35">
        <f t="shared" si="7"/>
        <v>1.4069883693999545E-2</v>
      </c>
    </row>
    <row r="173" spans="1:6" x14ac:dyDescent="0.25">
      <c r="A173" s="40" t="s">
        <v>170</v>
      </c>
      <c r="B173" s="41">
        <v>0</v>
      </c>
      <c r="C173" s="41">
        <v>0</v>
      </c>
      <c r="D173" s="34" t="e">
        <f t="shared" si="8"/>
        <v>#DIV/0!</v>
      </c>
      <c r="E173" s="35">
        <f t="shared" si="6"/>
        <v>0</v>
      </c>
      <c r="F173" s="35">
        <f t="shared" si="7"/>
        <v>0</v>
      </c>
    </row>
    <row r="174" spans="1:6" x14ac:dyDescent="0.25">
      <c r="A174" s="40" t="s">
        <v>167</v>
      </c>
      <c r="B174" s="41">
        <v>8201323</v>
      </c>
      <c r="C174" s="41">
        <v>9700248</v>
      </c>
      <c r="D174" s="34">
        <f t="shared" si="8"/>
        <v>0.18276624393405805</v>
      </c>
      <c r="E174" s="35">
        <f t="shared" si="6"/>
        <v>9.0947721325332798E-2</v>
      </c>
      <c r="F174" s="35">
        <f t="shared" si="7"/>
        <v>0.11569756608839799</v>
      </c>
    </row>
    <row r="175" spans="1:6" x14ac:dyDescent="0.25">
      <c r="A175" s="42" t="s">
        <v>166</v>
      </c>
      <c r="B175" s="43">
        <v>4456</v>
      </c>
      <c r="C175" s="43">
        <v>4456</v>
      </c>
      <c r="D175" s="34">
        <f t="shared" si="8"/>
        <v>0</v>
      </c>
      <c r="E175" s="35">
        <f t="shared" si="6"/>
        <v>4.9414350126885985E-5</v>
      </c>
      <c r="F175" s="35">
        <f t="shared" si="7"/>
        <v>5.3147956061525579E-5</v>
      </c>
    </row>
    <row r="176" spans="1:6" x14ac:dyDescent="0.25">
      <c r="A176" s="42" t="s">
        <v>165</v>
      </c>
      <c r="B176" s="43">
        <v>2141424</v>
      </c>
      <c r="C176" s="43">
        <v>3859995</v>
      </c>
      <c r="D176" s="34">
        <f t="shared" si="8"/>
        <v>0.8025365364355681</v>
      </c>
      <c r="E176" s="35">
        <f t="shared" si="6"/>
        <v>2.3747099485214695E-2</v>
      </c>
      <c r="F176" s="35">
        <f t="shared" si="7"/>
        <v>4.6039238029108719E-2</v>
      </c>
    </row>
    <row r="177" spans="1:6" x14ac:dyDescent="0.25">
      <c r="A177" s="42" t="s">
        <v>164</v>
      </c>
      <c r="B177" s="43">
        <v>0</v>
      </c>
      <c r="C177" s="43">
        <v>0</v>
      </c>
      <c r="D177" s="34" t="e">
        <f t="shared" si="8"/>
        <v>#DIV/0!</v>
      </c>
      <c r="E177" s="35">
        <f t="shared" si="6"/>
        <v>0</v>
      </c>
      <c r="F177" s="35">
        <f t="shared" si="7"/>
        <v>0</v>
      </c>
    </row>
    <row r="178" spans="1:6" x14ac:dyDescent="0.25">
      <c r="A178" s="42" t="s">
        <v>163</v>
      </c>
      <c r="B178" s="43">
        <v>0</v>
      </c>
      <c r="C178" s="43">
        <v>0</v>
      </c>
      <c r="D178" s="34" t="e">
        <f t="shared" si="8"/>
        <v>#DIV/0!</v>
      </c>
      <c r="E178" s="35">
        <f t="shared" si="6"/>
        <v>0</v>
      </c>
      <c r="F178" s="35">
        <f t="shared" si="7"/>
        <v>0</v>
      </c>
    </row>
    <row r="179" spans="1:6" x14ac:dyDescent="0.25">
      <c r="A179" s="42" t="s">
        <v>162</v>
      </c>
      <c r="B179" s="43">
        <v>0</v>
      </c>
      <c r="C179" s="43">
        <v>0</v>
      </c>
      <c r="D179" s="34" t="e">
        <f t="shared" si="8"/>
        <v>#DIV/0!</v>
      </c>
      <c r="E179" s="35">
        <f t="shared" si="6"/>
        <v>0</v>
      </c>
      <c r="F179" s="35">
        <f t="shared" si="7"/>
        <v>0</v>
      </c>
    </row>
    <row r="180" spans="1:6" x14ac:dyDescent="0.25">
      <c r="A180" s="42" t="s">
        <v>161</v>
      </c>
      <c r="B180" s="43">
        <v>0</v>
      </c>
      <c r="C180" s="43">
        <v>0</v>
      </c>
      <c r="D180" s="34" t="e">
        <f t="shared" si="8"/>
        <v>#DIV/0!</v>
      </c>
      <c r="E180" s="35">
        <f t="shared" si="6"/>
        <v>0</v>
      </c>
      <c r="F180" s="35">
        <f t="shared" si="7"/>
        <v>0</v>
      </c>
    </row>
    <row r="181" spans="1:6" x14ac:dyDescent="0.25">
      <c r="A181" s="42" t="s">
        <v>285</v>
      </c>
      <c r="B181" s="43">
        <v>4016272</v>
      </c>
      <c r="C181" s="43">
        <v>5835797</v>
      </c>
      <c r="D181" s="34">
        <f t="shared" si="8"/>
        <v>0.45303829023532272</v>
      </c>
      <c r="E181" s="35">
        <f t="shared" si="6"/>
        <v>4.4538032049553103E-2</v>
      </c>
      <c r="F181" s="35">
        <f t="shared" si="7"/>
        <v>6.9605180103227735E-2</v>
      </c>
    </row>
    <row r="182" spans="1:6" x14ac:dyDescent="0.25">
      <c r="A182" s="42" t="s">
        <v>284</v>
      </c>
      <c r="B182" s="43">
        <v>2039171</v>
      </c>
      <c r="C182" s="43">
        <v>0</v>
      </c>
      <c r="D182" s="34">
        <f t="shared" si="8"/>
        <v>-1</v>
      </c>
      <c r="E182" s="35">
        <f t="shared" si="6"/>
        <v>2.2613175440438109E-2</v>
      </c>
      <c r="F182" s="35">
        <f t="shared" si="7"/>
        <v>0</v>
      </c>
    </row>
    <row r="183" spans="1:6" x14ac:dyDescent="0.25">
      <c r="A183" s="42" t="s">
        <v>283</v>
      </c>
      <c r="B183" s="43">
        <v>0</v>
      </c>
      <c r="C183" s="43">
        <v>0</v>
      </c>
      <c r="D183" s="34" t="e">
        <f t="shared" si="8"/>
        <v>#DIV/0!</v>
      </c>
      <c r="E183" s="35">
        <f t="shared" si="6"/>
        <v>0</v>
      </c>
      <c r="F183" s="35">
        <f t="shared" si="7"/>
        <v>0</v>
      </c>
    </row>
    <row r="184" spans="1:6" x14ac:dyDescent="0.25">
      <c r="A184" s="42" t="s">
        <v>197</v>
      </c>
      <c r="B184" s="43">
        <v>0</v>
      </c>
      <c r="C184" s="43">
        <v>0</v>
      </c>
      <c r="D184" s="34" t="e">
        <f t="shared" si="8"/>
        <v>#DIV/0!</v>
      </c>
      <c r="E184" s="35">
        <f t="shared" si="6"/>
        <v>0</v>
      </c>
      <c r="F184" s="35">
        <f t="shared" si="7"/>
        <v>0</v>
      </c>
    </row>
    <row r="185" spans="1:6" x14ac:dyDescent="0.25">
      <c r="A185" s="40" t="s">
        <v>155</v>
      </c>
      <c r="B185" s="41">
        <v>0</v>
      </c>
      <c r="C185" s="41">
        <v>0</v>
      </c>
      <c r="D185" s="34" t="e">
        <f t="shared" si="8"/>
        <v>#DIV/0!</v>
      </c>
      <c r="E185" s="35">
        <f t="shared" si="6"/>
        <v>0</v>
      </c>
      <c r="F185" s="35">
        <f t="shared" si="7"/>
        <v>0</v>
      </c>
    </row>
    <row r="186" spans="1:6" x14ac:dyDescent="0.25">
      <c r="A186" s="40" t="s">
        <v>159</v>
      </c>
      <c r="B186" s="41">
        <v>-71857031</v>
      </c>
      <c r="C186" s="41">
        <v>-77019120</v>
      </c>
      <c r="D186" s="34">
        <f t="shared" si="8"/>
        <v>7.1838328527656481E-2</v>
      </c>
      <c r="E186" s="35">
        <f t="shared" si="6"/>
        <v>-0.7968510971527154</v>
      </c>
      <c r="F186" s="35">
        <f t="shared" si="7"/>
        <v>-0.91862854705057584</v>
      </c>
    </row>
    <row r="187" spans="1:6" x14ac:dyDescent="0.25">
      <c r="A187" s="40" t="s">
        <v>157</v>
      </c>
      <c r="B187" s="41">
        <v>0</v>
      </c>
      <c r="C187" s="41">
        <v>0</v>
      </c>
      <c r="D187" s="34" t="e">
        <f t="shared" si="8"/>
        <v>#DIV/0!</v>
      </c>
      <c r="E187" s="35">
        <f t="shared" si="6"/>
        <v>0</v>
      </c>
      <c r="F187" s="35">
        <f t="shared" si="7"/>
        <v>0</v>
      </c>
    </row>
    <row r="188" spans="1:6" x14ac:dyDescent="0.25">
      <c r="A188" s="40" t="s">
        <v>282</v>
      </c>
      <c r="B188" s="41">
        <v>0</v>
      </c>
      <c r="C188" s="41">
        <v>0</v>
      </c>
      <c r="D188" s="34" t="e">
        <f t="shared" si="8"/>
        <v>#DIV/0!</v>
      </c>
      <c r="E188" s="35">
        <f t="shared" si="6"/>
        <v>0</v>
      </c>
      <c r="F188" s="35">
        <f t="shared" si="7"/>
        <v>0</v>
      </c>
    </row>
    <row r="189" spans="1:6" x14ac:dyDescent="0.25">
      <c r="A189" s="29"/>
      <c r="B189" s="30"/>
      <c r="C189" s="30"/>
    </row>
    <row r="190" spans="1:6" x14ac:dyDescent="0.25">
      <c r="A190" s="29" t="s">
        <v>152</v>
      </c>
      <c r="B190" s="30" t="s">
        <v>0</v>
      </c>
      <c r="C190" s="30" t="s">
        <v>0</v>
      </c>
    </row>
    <row r="191" spans="1:6" x14ac:dyDescent="0.25">
      <c r="A191" s="31" t="s">
        <v>119</v>
      </c>
      <c r="B191" s="32">
        <v>12</v>
      </c>
      <c r="C191" s="32">
        <v>12</v>
      </c>
    </row>
    <row r="192" spans="1:6" x14ac:dyDescent="0.25">
      <c r="A192" s="29"/>
      <c r="B192" s="30"/>
      <c r="C192" s="30"/>
    </row>
    <row r="193" spans="1:5" x14ac:dyDescent="0.25">
      <c r="A193" s="31" t="s">
        <v>281</v>
      </c>
      <c r="B193" s="33">
        <v>46720141</v>
      </c>
      <c r="C193" s="33">
        <v>45602561</v>
      </c>
    </row>
    <row r="194" spans="1:5" x14ac:dyDescent="0.25">
      <c r="A194" s="31" t="s">
        <v>148</v>
      </c>
      <c r="B194" s="33">
        <v>16061371</v>
      </c>
      <c r="C194" s="33">
        <v>16677959</v>
      </c>
    </row>
    <row r="195" spans="1:5" x14ac:dyDescent="0.25">
      <c r="A195" s="31" t="s">
        <v>147</v>
      </c>
      <c r="B195" s="33">
        <v>30658770</v>
      </c>
      <c r="C195" s="33">
        <v>28924602</v>
      </c>
      <c r="D195" s="35">
        <f>B195/B193</f>
        <v>0.65622169248162154</v>
      </c>
      <c r="E195" s="35">
        <f>C195/C193</f>
        <v>0.6342758249914956</v>
      </c>
    </row>
    <row r="196" spans="1:5" x14ac:dyDescent="0.25">
      <c r="A196" s="31" t="s">
        <v>280</v>
      </c>
      <c r="B196" s="33">
        <v>11877178</v>
      </c>
      <c r="C196" s="33">
        <v>11824227</v>
      </c>
    </row>
    <row r="197" spans="1:5" x14ac:dyDescent="0.25">
      <c r="A197" s="36" t="s">
        <v>279</v>
      </c>
      <c r="B197" s="37">
        <v>11177879</v>
      </c>
      <c r="C197" s="37">
        <v>12010512</v>
      </c>
    </row>
    <row r="198" spans="1:5" x14ac:dyDescent="0.25">
      <c r="A198" s="36" t="s">
        <v>278</v>
      </c>
      <c r="B198" s="37">
        <v>2281256</v>
      </c>
      <c r="C198" s="37">
        <v>2166097</v>
      </c>
    </row>
    <row r="199" spans="1:5" x14ac:dyDescent="0.25">
      <c r="A199" s="36" t="s">
        <v>277</v>
      </c>
      <c r="B199" s="37">
        <v>0</v>
      </c>
      <c r="C199" s="37">
        <v>0</v>
      </c>
    </row>
    <row r="200" spans="1:5" x14ac:dyDescent="0.25">
      <c r="A200" s="36" t="s">
        <v>276</v>
      </c>
      <c r="B200" s="37">
        <v>2218357</v>
      </c>
      <c r="C200" s="37">
        <v>2747125</v>
      </c>
    </row>
    <row r="201" spans="1:5" x14ac:dyDescent="0.25">
      <c r="A201" s="36" t="s">
        <v>275</v>
      </c>
      <c r="B201" s="37">
        <v>639494</v>
      </c>
      <c r="C201" s="37">
        <v>389758</v>
      </c>
    </row>
    <row r="202" spans="1:5" x14ac:dyDescent="0.25">
      <c r="A202" s="36" t="s">
        <v>274</v>
      </c>
      <c r="B202" s="37">
        <v>3094</v>
      </c>
      <c r="C202" s="37">
        <v>-4985</v>
      </c>
    </row>
    <row r="203" spans="1:5" x14ac:dyDescent="0.25">
      <c r="A203" s="31" t="s">
        <v>273</v>
      </c>
      <c r="B203" s="33">
        <v>18781592</v>
      </c>
      <c r="C203" s="33">
        <v>17100375</v>
      </c>
    </row>
    <row r="204" spans="1:5" x14ac:dyDescent="0.25">
      <c r="A204" s="31" t="s">
        <v>272</v>
      </c>
      <c r="B204" s="33">
        <v>-2268203</v>
      </c>
      <c r="C204" s="33">
        <v>-3702005</v>
      </c>
    </row>
    <row r="205" spans="1:5" x14ac:dyDescent="0.25">
      <c r="A205" s="36" t="s">
        <v>138</v>
      </c>
      <c r="B205" s="37">
        <v>1294226</v>
      </c>
      <c r="C205" s="37">
        <v>895947</v>
      </c>
    </row>
    <row r="206" spans="1:5" x14ac:dyDescent="0.25">
      <c r="A206" s="36" t="s">
        <v>271</v>
      </c>
      <c r="B206" s="37">
        <v>3562429</v>
      </c>
      <c r="C206" s="37">
        <v>4597952</v>
      </c>
    </row>
    <row r="207" spans="1:5" x14ac:dyDescent="0.25">
      <c r="A207" s="31" t="s">
        <v>129</v>
      </c>
      <c r="B207" s="33">
        <v>16513389</v>
      </c>
      <c r="C207" s="33">
        <v>13398370</v>
      </c>
    </row>
    <row r="208" spans="1:5" x14ac:dyDescent="0.25">
      <c r="A208" s="31" t="s">
        <v>270</v>
      </c>
      <c r="B208" s="33">
        <v>3634248</v>
      </c>
      <c r="C208" s="33">
        <v>314973</v>
      </c>
    </row>
    <row r="209" spans="1:5" x14ac:dyDescent="0.25">
      <c r="A209" s="36" t="s">
        <v>269</v>
      </c>
      <c r="B209" s="37">
        <v>1227888</v>
      </c>
      <c r="C209" s="37">
        <v>413907</v>
      </c>
    </row>
    <row r="210" spans="1:5" x14ac:dyDescent="0.25">
      <c r="A210" s="36" t="s">
        <v>268</v>
      </c>
      <c r="B210" s="37">
        <v>2406360</v>
      </c>
      <c r="C210" s="37">
        <v>-98934</v>
      </c>
    </row>
    <row r="211" spans="1:5" x14ac:dyDescent="0.25">
      <c r="A211" s="31" t="s">
        <v>267</v>
      </c>
      <c r="B211" s="33">
        <v>12879141</v>
      </c>
      <c r="C211" s="33">
        <v>13083397</v>
      </c>
    </row>
    <row r="212" spans="1:5" x14ac:dyDescent="0.25">
      <c r="A212" s="31" t="s">
        <v>266</v>
      </c>
      <c r="B212" s="33">
        <v>0</v>
      </c>
      <c r="C212" s="33">
        <v>0</v>
      </c>
    </row>
    <row r="213" spans="1:5" x14ac:dyDescent="0.25">
      <c r="A213" s="36" t="s">
        <v>265</v>
      </c>
      <c r="B213" s="37">
        <v>0</v>
      </c>
      <c r="C213" s="37">
        <v>0</v>
      </c>
    </row>
    <row r="214" spans="1:5" x14ac:dyDescent="0.25">
      <c r="A214" s="36" t="s">
        <v>264</v>
      </c>
      <c r="B214" s="37">
        <v>0</v>
      </c>
      <c r="C214" s="37">
        <v>0</v>
      </c>
    </row>
    <row r="215" spans="1:5" x14ac:dyDescent="0.25">
      <c r="A215" s="31" t="s">
        <v>263</v>
      </c>
      <c r="B215" s="33">
        <v>12879141</v>
      </c>
      <c r="C215" s="33">
        <v>13083397</v>
      </c>
    </row>
    <row r="216" spans="1:5" x14ac:dyDescent="0.25">
      <c r="A216" s="31" t="s">
        <v>122</v>
      </c>
      <c r="B216" s="33">
        <v>455370</v>
      </c>
      <c r="C216" s="33">
        <v>536787</v>
      </c>
    </row>
    <row r="217" spans="1:5" x14ac:dyDescent="0.25">
      <c r="A217" s="31" t="s">
        <v>121</v>
      </c>
      <c r="B217" s="33">
        <v>12423771</v>
      </c>
      <c r="C217" s="33">
        <v>12546610</v>
      </c>
      <c r="D217" s="25">
        <f>B217/B193</f>
        <v>0.26591895345521327</v>
      </c>
      <c r="E217" s="25">
        <f>C217/C193</f>
        <v>0.2751295042399044</v>
      </c>
    </row>
    <row r="218" spans="1:5" x14ac:dyDescent="0.25">
      <c r="A218" s="29"/>
      <c r="B218" s="30"/>
      <c r="C218" s="30"/>
    </row>
    <row r="219" spans="1:5" x14ac:dyDescent="0.25">
      <c r="A219" s="29" t="s">
        <v>262</v>
      </c>
      <c r="B219" s="30" t="s">
        <v>0</v>
      </c>
      <c r="C219" s="30" t="s">
        <v>0</v>
      </c>
    </row>
    <row r="220" spans="1:5" x14ac:dyDescent="0.25">
      <c r="A220" s="31" t="s">
        <v>119</v>
      </c>
      <c r="B220" s="32">
        <v>12</v>
      </c>
      <c r="C220" s="32">
        <v>12</v>
      </c>
    </row>
    <row r="221" spans="1:5" x14ac:dyDescent="0.25">
      <c r="A221" s="29"/>
      <c r="B221" s="30"/>
      <c r="C221" s="30"/>
    </row>
    <row r="222" spans="1:5" x14ac:dyDescent="0.25">
      <c r="A222" s="31" t="s">
        <v>261</v>
      </c>
      <c r="B222" s="33">
        <v>23580946</v>
      </c>
      <c r="C222" s="33">
        <v>12344513</v>
      </c>
    </row>
    <row r="223" spans="1:5" x14ac:dyDescent="0.25">
      <c r="A223" s="36" t="s">
        <v>260</v>
      </c>
      <c r="B223" s="37">
        <v>21272321</v>
      </c>
      <c r="C223" s="37">
        <v>19283093</v>
      </c>
    </row>
    <row r="224" spans="1:5" x14ac:dyDescent="0.25">
      <c r="A224" s="38" t="s">
        <v>259</v>
      </c>
      <c r="B224" s="39">
        <v>12879141</v>
      </c>
      <c r="C224" s="39">
        <v>13083397</v>
      </c>
    </row>
    <row r="225" spans="1:3" x14ac:dyDescent="0.25">
      <c r="A225" s="38" t="s">
        <v>258</v>
      </c>
      <c r="B225" s="39">
        <v>3074620</v>
      </c>
      <c r="C225" s="39">
        <v>3512005</v>
      </c>
    </row>
    <row r="226" spans="1:3" x14ac:dyDescent="0.25">
      <c r="A226" s="38" t="s">
        <v>257</v>
      </c>
      <c r="B226" s="39">
        <v>2268203</v>
      </c>
      <c r="C226" s="39">
        <v>3702005</v>
      </c>
    </row>
    <row r="227" spans="1:3" x14ac:dyDescent="0.25">
      <c r="A227" s="38" t="s">
        <v>256</v>
      </c>
      <c r="B227" s="39">
        <v>-27858</v>
      </c>
      <c r="C227" s="39">
        <v>-70882</v>
      </c>
    </row>
    <row r="228" spans="1:3" x14ac:dyDescent="0.25">
      <c r="A228" s="38" t="s">
        <v>255</v>
      </c>
      <c r="B228" s="39">
        <v>0</v>
      </c>
      <c r="C228" s="39">
        <v>0</v>
      </c>
    </row>
    <row r="229" spans="1:3" x14ac:dyDescent="0.25">
      <c r="A229" s="38" t="s">
        <v>254</v>
      </c>
      <c r="B229" s="39">
        <v>0</v>
      </c>
      <c r="C229" s="39">
        <v>4985</v>
      </c>
    </row>
    <row r="230" spans="1:3" x14ac:dyDescent="0.25">
      <c r="A230" s="38" t="s">
        <v>253</v>
      </c>
      <c r="B230" s="39">
        <v>-3094</v>
      </c>
      <c r="C230" s="39">
        <v>0</v>
      </c>
    </row>
    <row r="231" spans="1:3" x14ac:dyDescent="0.25">
      <c r="A231" s="38" t="s">
        <v>252</v>
      </c>
      <c r="B231" s="39">
        <v>0</v>
      </c>
      <c r="C231" s="39">
        <v>0</v>
      </c>
    </row>
    <row r="232" spans="1:3" x14ac:dyDescent="0.25">
      <c r="A232" s="38" t="s">
        <v>251</v>
      </c>
      <c r="B232" s="39">
        <v>3081309</v>
      </c>
      <c r="C232" s="39">
        <v>-948417</v>
      </c>
    </row>
    <row r="233" spans="1:3" x14ac:dyDescent="0.25">
      <c r="A233" s="36" t="s">
        <v>250</v>
      </c>
      <c r="B233" s="37">
        <v>2308625</v>
      </c>
      <c r="C233" s="37">
        <v>-6938580</v>
      </c>
    </row>
    <row r="234" spans="1:3" x14ac:dyDescent="0.25">
      <c r="A234" s="38" t="s">
        <v>249</v>
      </c>
      <c r="B234" s="39">
        <v>-380775</v>
      </c>
      <c r="C234" s="39">
        <v>-578436</v>
      </c>
    </row>
    <row r="235" spans="1:3" x14ac:dyDescent="0.25">
      <c r="A235" s="38" t="s">
        <v>248</v>
      </c>
      <c r="B235" s="39">
        <v>-681475</v>
      </c>
      <c r="C235" s="39">
        <v>-437052</v>
      </c>
    </row>
    <row r="236" spans="1:3" x14ac:dyDescent="0.25">
      <c r="A236" s="38" t="s">
        <v>247</v>
      </c>
      <c r="B236" s="39">
        <v>670980</v>
      </c>
      <c r="C236" s="39">
        <v>708690</v>
      </c>
    </row>
    <row r="237" spans="1:3" x14ac:dyDescent="0.25">
      <c r="A237" s="38" t="s">
        <v>246</v>
      </c>
      <c r="B237" s="39">
        <v>5083225</v>
      </c>
      <c r="C237" s="39">
        <v>0</v>
      </c>
    </row>
    <row r="238" spans="1:3" x14ac:dyDescent="0.25">
      <c r="A238" s="38" t="s">
        <v>245</v>
      </c>
      <c r="B238" s="39">
        <v>-2126064</v>
      </c>
      <c r="C238" s="39">
        <v>-5341784</v>
      </c>
    </row>
    <row r="239" spans="1:3" x14ac:dyDescent="0.25">
      <c r="A239" s="38" t="s">
        <v>244</v>
      </c>
      <c r="B239" s="39">
        <v>-257266</v>
      </c>
      <c r="C239" s="39">
        <v>-1289998</v>
      </c>
    </row>
    <row r="240" spans="1:3" x14ac:dyDescent="0.25">
      <c r="A240" s="36" t="s">
        <v>243</v>
      </c>
      <c r="B240" s="37">
        <v>0</v>
      </c>
      <c r="C240" s="37">
        <v>0</v>
      </c>
    </row>
    <row r="241" spans="1:3" x14ac:dyDescent="0.25">
      <c r="A241" s="31" t="s">
        <v>242</v>
      </c>
      <c r="B241" s="33">
        <v>-5997067</v>
      </c>
      <c r="C241" s="33">
        <v>-5897908</v>
      </c>
    </row>
    <row r="242" spans="1:3" x14ac:dyDescent="0.25">
      <c r="A242" s="36" t="s">
        <v>241</v>
      </c>
      <c r="B242" s="37">
        <v>-5190636</v>
      </c>
      <c r="C242" s="37">
        <v>-5860764</v>
      </c>
    </row>
    <row r="243" spans="1:3" x14ac:dyDescent="0.25">
      <c r="A243" s="38" t="s">
        <v>240</v>
      </c>
      <c r="B243" s="39">
        <v>-123444</v>
      </c>
      <c r="C243" s="39">
        <v>-1861727</v>
      </c>
    </row>
    <row r="244" spans="1:3" x14ac:dyDescent="0.25">
      <c r="A244" s="38" t="s">
        <v>239</v>
      </c>
      <c r="B244" s="39">
        <v>-5261228</v>
      </c>
      <c r="C244" s="39">
        <v>-4132658</v>
      </c>
    </row>
    <row r="245" spans="1:3" x14ac:dyDescent="0.25">
      <c r="A245" s="38" t="s">
        <v>238</v>
      </c>
      <c r="B245" s="39">
        <v>194036</v>
      </c>
      <c r="C245" s="39">
        <v>133621</v>
      </c>
    </row>
    <row r="246" spans="1:3" x14ac:dyDescent="0.25">
      <c r="A246" s="36" t="s">
        <v>97</v>
      </c>
      <c r="B246" s="37">
        <v>0</v>
      </c>
      <c r="C246" s="37">
        <v>0</v>
      </c>
    </row>
    <row r="247" spans="1:3" x14ac:dyDescent="0.25">
      <c r="A247" s="36" t="s">
        <v>237</v>
      </c>
      <c r="B247" s="37">
        <v>405766</v>
      </c>
      <c r="C247" s="37">
        <v>-37144</v>
      </c>
    </row>
    <row r="248" spans="1:3" x14ac:dyDescent="0.25">
      <c r="A248" s="36" t="s">
        <v>236</v>
      </c>
      <c r="B248" s="37">
        <v>-1212197</v>
      </c>
      <c r="C248" s="37">
        <v>0</v>
      </c>
    </row>
    <row r="249" spans="1:3" x14ac:dyDescent="0.25">
      <c r="A249" s="31" t="s">
        <v>235</v>
      </c>
      <c r="B249" s="33">
        <v>-15327939</v>
      </c>
      <c r="C249" s="33">
        <v>-11645142</v>
      </c>
    </row>
    <row r="250" spans="1:3" x14ac:dyDescent="0.25">
      <c r="A250" s="36" t="s">
        <v>234</v>
      </c>
      <c r="B250" s="37">
        <v>-3023405</v>
      </c>
      <c r="C250" s="37">
        <v>-1314927</v>
      </c>
    </row>
    <row r="251" spans="1:3" x14ac:dyDescent="0.25">
      <c r="A251" s="38" t="s">
        <v>233</v>
      </c>
      <c r="B251" s="39">
        <v>4964621</v>
      </c>
      <c r="C251" s="39">
        <v>3791965</v>
      </c>
    </row>
    <row r="252" spans="1:3" x14ac:dyDescent="0.25">
      <c r="A252" s="38" t="s">
        <v>232</v>
      </c>
      <c r="B252" s="39">
        <v>-7988026</v>
      </c>
      <c r="C252" s="39">
        <v>-5106892</v>
      </c>
    </row>
    <row r="253" spans="1:3" x14ac:dyDescent="0.25">
      <c r="A253" s="36" t="s">
        <v>231</v>
      </c>
      <c r="B253" s="37">
        <v>-814313</v>
      </c>
      <c r="C253" s="37">
        <v>0</v>
      </c>
    </row>
    <row r="254" spans="1:3" x14ac:dyDescent="0.25">
      <c r="A254" s="38" t="s">
        <v>230</v>
      </c>
      <c r="B254" s="39">
        <v>9873</v>
      </c>
      <c r="C254" s="39">
        <v>0</v>
      </c>
    </row>
    <row r="255" spans="1:3" x14ac:dyDescent="0.25">
      <c r="A255" s="38" t="s">
        <v>229</v>
      </c>
      <c r="B255" s="39">
        <v>-824186</v>
      </c>
      <c r="C255" s="39">
        <v>0</v>
      </c>
    </row>
    <row r="256" spans="1:3" x14ac:dyDescent="0.25">
      <c r="A256" s="36" t="s">
        <v>228</v>
      </c>
      <c r="B256" s="37">
        <v>-11490221</v>
      </c>
      <c r="C256" s="37">
        <v>-10330601</v>
      </c>
    </row>
    <row r="257" spans="1:3" x14ac:dyDescent="0.25">
      <c r="A257" s="36" t="s">
        <v>227</v>
      </c>
      <c r="B257" s="37">
        <v>0</v>
      </c>
      <c r="C257" s="37">
        <v>386</v>
      </c>
    </row>
    <row r="258" spans="1:3" x14ac:dyDescent="0.25">
      <c r="A258" s="31" t="s">
        <v>226</v>
      </c>
      <c r="B258" s="33">
        <v>1738704</v>
      </c>
      <c r="C258" s="33">
        <v>-542236</v>
      </c>
    </row>
    <row r="259" spans="1:3" x14ac:dyDescent="0.25">
      <c r="A259" s="31" t="s">
        <v>225</v>
      </c>
      <c r="B259" s="33">
        <v>0</v>
      </c>
      <c r="C259" s="33">
        <v>0</v>
      </c>
    </row>
    <row r="260" spans="1:3" x14ac:dyDescent="0.25">
      <c r="A260" s="31" t="s">
        <v>224</v>
      </c>
      <c r="B260" s="33">
        <v>3994644</v>
      </c>
      <c r="C260" s="33">
        <v>-5740773</v>
      </c>
    </row>
    <row r="261" spans="1:3" x14ac:dyDescent="0.25">
      <c r="A261" s="29"/>
      <c r="B261" s="30"/>
      <c r="C261" s="30"/>
    </row>
    <row r="262" spans="1:3" x14ac:dyDescent="0.25">
      <c r="A262" s="29" t="s">
        <v>70</v>
      </c>
      <c r="B262" s="30" t="s">
        <v>0</v>
      </c>
      <c r="C262" s="30" t="s">
        <v>0</v>
      </c>
    </row>
    <row r="263" spans="1:3" x14ac:dyDescent="0.25">
      <c r="A263" s="31" t="s">
        <v>64</v>
      </c>
      <c r="B263" s="32" t="s">
        <v>63</v>
      </c>
      <c r="C263" s="32" t="s">
        <v>63</v>
      </c>
    </row>
    <row r="264" spans="1:3" x14ac:dyDescent="0.25">
      <c r="A264" s="29"/>
      <c r="B264" s="30"/>
      <c r="C264" s="30"/>
    </row>
    <row r="265" spans="1:3" x14ac:dyDescent="0.25">
      <c r="A265" s="29" t="s">
        <v>223</v>
      </c>
      <c r="B265" s="30" t="s">
        <v>0</v>
      </c>
      <c r="C265" s="30" t="s">
        <v>0</v>
      </c>
    </row>
    <row r="266" spans="1:3" x14ac:dyDescent="0.25">
      <c r="A266" s="31" t="s">
        <v>222</v>
      </c>
      <c r="B266" s="33">
        <v>90176234</v>
      </c>
      <c r="C266" s="33">
        <v>83841418</v>
      </c>
    </row>
    <row r="267" spans="1:3" x14ac:dyDescent="0.25">
      <c r="A267" s="36" t="s">
        <v>221</v>
      </c>
      <c r="B267" s="37">
        <v>28314489</v>
      </c>
      <c r="C267" s="37">
        <v>23886851</v>
      </c>
    </row>
    <row r="268" spans="1:3" x14ac:dyDescent="0.25">
      <c r="A268" s="38" t="s">
        <v>220</v>
      </c>
      <c r="B268" s="44" t="s">
        <v>37</v>
      </c>
      <c r="C268" s="44" t="s">
        <v>37</v>
      </c>
    </row>
    <row r="269" spans="1:3" x14ac:dyDescent="0.25">
      <c r="A269" s="38" t="s">
        <v>219</v>
      </c>
      <c r="B269" s="44" t="s">
        <v>37</v>
      </c>
      <c r="C269" s="44" t="s">
        <v>37</v>
      </c>
    </row>
    <row r="270" spans="1:3" x14ac:dyDescent="0.25">
      <c r="A270" s="40" t="s">
        <v>218</v>
      </c>
      <c r="B270" s="41">
        <v>4081046</v>
      </c>
      <c r="C270" s="41">
        <v>4330810</v>
      </c>
    </row>
    <row r="271" spans="1:3" x14ac:dyDescent="0.25">
      <c r="A271" s="40" t="s">
        <v>217</v>
      </c>
      <c r="B271" s="45" t="s">
        <v>37</v>
      </c>
      <c r="C271" s="45" t="s">
        <v>37</v>
      </c>
    </row>
    <row r="272" spans="1:3" x14ac:dyDescent="0.25">
      <c r="A272" s="42" t="s">
        <v>216</v>
      </c>
      <c r="B272" s="30" t="s">
        <v>37</v>
      </c>
      <c r="C272" s="30" t="s">
        <v>37</v>
      </c>
    </row>
    <row r="273" spans="1:3" x14ac:dyDescent="0.25">
      <c r="A273" s="42" t="s">
        <v>215</v>
      </c>
      <c r="B273" s="30" t="s">
        <v>37</v>
      </c>
      <c r="C273" s="30" t="s">
        <v>37</v>
      </c>
    </row>
    <row r="274" spans="1:3" x14ac:dyDescent="0.25">
      <c r="A274" s="38" t="s">
        <v>214</v>
      </c>
      <c r="B274" s="39">
        <v>4338172</v>
      </c>
      <c r="C274" s="39">
        <v>4347052</v>
      </c>
    </row>
    <row r="275" spans="1:3" x14ac:dyDescent="0.25">
      <c r="A275" s="38" t="s">
        <v>213</v>
      </c>
      <c r="B275" s="44" t="s">
        <v>37</v>
      </c>
      <c r="C275" s="44" t="s">
        <v>37</v>
      </c>
    </row>
    <row r="276" spans="1:3" x14ac:dyDescent="0.25">
      <c r="A276" s="36" t="s">
        <v>212</v>
      </c>
      <c r="B276" s="37">
        <v>61861745</v>
      </c>
      <c r="C276" s="37">
        <v>59954567</v>
      </c>
    </row>
    <row r="277" spans="1:3" x14ac:dyDescent="0.25">
      <c r="A277" s="38" t="s">
        <v>211</v>
      </c>
      <c r="B277" s="39">
        <v>5961469</v>
      </c>
      <c r="C277" s="39">
        <v>4743535</v>
      </c>
    </row>
    <row r="278" spans="1:3" x14ac:dyDescent="0.25">
      <c r="A278" s="40" t="s">
        <v>210</v>
      </c>
      <c r="B278" s="45" t="s">
        <v>37</v>
      </c>
      <c r="C278" s="45" t="s">
        <v>37</v>
      </c>
    </row>
    <row r="279" spans="1:3" x14ac:dyDescent="0.25">
      <c r="A279" s="40" t="s">
        <v>209</v>
      </c>
      <c r="B279" s="45" t="s">
        <v>37</v>
      </c>
      <c r="C279" s="45" t="s">
        <v>37</v>
      </c>
    </row>
    <row r="280" spans="1:3" x14ac:dyDescent="0.25">
      <c r="A280" s="42" t="s">
        <v>208</v>
      </c>
      <c r="B280" s="43">
        <v>0</v>
      </c>
      <c r="C280" s="43">
        <v>0</v>
      </c>
    </row>
    <row r="281" spans="1:3" x14ac:dyDescent="0.25">
      <c r="A281" s="42" t="s">
        <v>207</v>
      </c>
      <c r="B281" s="43">
        <v>0</v>
      </c>
      <c r="C281" s="43">
        <v>0</v>
      </c>
    </row>
    <row r="282" spans="1:3" x14ac:dyDescent="0.25">
      <c r="A282" s="42" t="s">
        <v>206</v>
      </c>
      <c r="B282" s="30" t="s">
        <v>37</v>
      </c>
      <c r="C282" s="30" t="s">
        <v>37</v>
      </c>
    </row>
    <row r="283" spans="1:3" x14ac:dyDescent="0.25">
      <c r="A283" s="40" t="s">
        <v>205</v>
      </c>
      <c r="B283" s="45" t="s">
        <v>37</v>
      </c>
      <c r="C283" s="45" t="s">
        <v>37</v>
      </c>
    </row>
    <row r="284" spans="1:3" x14ac:dyDescent="0.25">
      <c r="A284" s="38" t="s">
        <v>204</v>
      </c>
      <c r="B284" s="44" t="s">
        <v>37</v>
      </c>
      <c r="C284" s="44" t="s">
        <v>37</v>
      </c>
    </row>
    <row r="285" spans="1:3" x14ac:dyDescent="0.25">
      <c r="A285" s="40" t="s">
        <v>203</v>
      </c>
      <c r="B285" s="41">
        <v>714925</v>
      </c>
      <c r="C285" s="41">
        <v>300115</v>
      </c>
    </row>
    <row r="286" spans="1:3" x14ac:dyDescent="0.25">
      <c r="A286" s="42" t="s">
        <v>202</v>
      </c>
      <c r="B286" s="30" t="s">
        <v>37</v>
      </c>
      <c r="C286" s="30" t="s">
        <v>37</v>
      </c>
    </row>
    <row r="287" spans="1:3" x14ac:dyDescent="0.25">
      <c r="A287" s="42" t="s">
        <v>201</v>
      </c>
      <c r="B287" s="30" t="s">
        <v>37</v>
      </c>
      <c r="C287" s="30" t="s">
        <v>37</v>
      </c>
    </row>
    <row r="288" spans="1:3" x14ac:dyDescent="0.25">
      <c r="A288" s="42" t="s">
        <v>200</v>
      </c>
      <c r="B288" s="30" t="s">
        <v>37</v>
      </c>
      <c r="C288" s="30" t="s">
        <v>37</v>
      </c>
    </row>
    <row r="289" spans="1:3" x14ac:dyDescent="0.25">
      <c r="A289" s="42" t="s">
        <v>199</v>
      </c>
      <c r="B289" s="30" t="s">
        <v>37</v>
      </c>
      <c r="C289" s="30" t="s">
        <v>37</v>
      </c>
    </row>
    <row r="290" spans="1:3" x14ac:dyDescent="0.25">
      <c r="A290" s="42" t="s">
        <v>198</v>
      </c>
      <c r="B290" s="30" t="s">
        <v>37</v>
      </c>
      <c r="C290" s="30" t="s">
        <v>37</v>
      </c>
    </row>
    <row r="291" spans="1:3" x14ac:dyDescent="0.25">
      <c r="A291" s="42" t="s">
        <v>197</v>
      </c>
      <c r="B291" s="30" t="s">
        <v>37</v>
      </c>
      <c r="C291" s="30" t="s">
        <v>37</v>
      </c>
    </row>
    <row r="292" spans="1:3" x14ac:dyDescent="0.25">
      <c r="A292" s="40" t="s">
        <v>196</v>
      </c>
      <c r="B292" s="41">
        <v>19140087</v>
      </c>
      <c r="C292" s="41">
        <v>19153836</v>
      </c>
    </row>
    <row r="293" spans="1:3" x14ac:dyDescent="0.25">
      <c r="A293" s="40" t="s">
        <v>195</v>
      </c>
      <c r="B293" s="45" t="s">
        <v>37</v>
      </c>
      <c r="C293" s="45" t="s">
        <v>37</v>
      </c>
    </row>
    <row r="294" spans="1:3" x14ac:dyDescent="0.25">
      <c r="A294" s="40" t="s">
        <v>194</v>
      </c>
      <c r="B294" s="41">
        <v>0</v>
      </c>
      <c r="C294" s="41">
        <v>0</v>
      </c>
    </row>
    <row r="295" spans="1:3" x14ac:dyDescent="0.25">
      <c r="A295" s="29"/>
      <c r="B295" s="30"/>
      <c r="C295" s="30"/>
    </row>
    <row r="296" spans="1:3" x14ac:dyDescent="0.25">
      <c r="A296" s="29" t="s">
        <v>193</v>
      </c>
      <c r="B296" s="30" t="s">
        <v>0</v>
      </c>
      <c r="C296" s="30" t="s">
        <v>0</v>
      </c>
    </row>
    <row r="297" spans="1:3" x14ac:dyDescent="0.25">
      <c r="A297" s="31" t="s">
        <v>192</v>
      </c>
      <c r="B297" s="33">
        <v>90176234</v>
      </c>
      <c r="C297" s="33">
        <v>83841418</v>
      </c>
    </row>
    <row r="298" spans="1:3" x14ac:dyDescent="0.25">
      <c r="A298" s="36" t="s">
        <v>191</v>
      </c>
      <c r="B298" s="37">
        <v>30141913</v>
      </c>
      <c r="C298" s="37">
        <v>28773650</v>
      </c>
    </row>
    <row r="299" spans="1:3" x14ac:dyDescent="0.25">
      <c r="A299" s="38" t="s">
        <v>190</v>
      </c>
      <c r="B299" s="39">
        <v>1282573</v>
      </c>
      <c r="C299" s="39">
        <v>3630604</v>
      </c>
    </row>
    <row r="300" spans="1:3" x14ac:dyDescent="0.25">
      <c r="A300" s="38" t="s">
        <v>189</v>
      </c>
      <c r="B300" s="39">
        <v>0</v>
      </c>
      <c r="C300" s="39">
        <v>0</v>
      </c>
    </row>
    <row r="301" spans="1:3" x14ac:dyDescent="0.25">
      <c r="A301" s="38" t="s">
        <v>188</v>
      </c>
      <c r="B301" s="39">
        <v>11109093</v>
      </c>
      <c r="C301" s="39">
        <v>9793009</v>
      </c>
    </row>
    <row r="302" spans="1:3" x14ac:dyDescent="0.25">
      <c r="A302" s="38" t="s">
        <v>187</v>
      </c>
      <c r="B302" s="44" t="s">
        <v>37</v>
      </c>
      <c r="C302" s="44" t="s">
        <v>37</v>
      </c>
    </row>
    <row r="303" spans="1:3" x14ac:dyDescent="0.25">
      <c r="A303" s="38" t="s">
        <v>186</v>
      </c>
      <c r="B303" s="39">
        <v>598573</v>
      </c>
      <c r="C303" s="39">
        <v>1714401</v>
      </c>
    </row>
    <row r="304" spans="1:3" x14ac:dyDescent="0.25">
      <c r="A304" s="38" t="s">
        <v>185</v>
      </c>
      <c r="B304" s="39">
        <v>123149</v>
      </c>
      <c r="C304" s="39">
        <v>168636</v>
      </c>
    </row>
    <row r="305" spans="1:3" x14ac:dyDescent="0.25">
      <c r="A305" s="38" t="s">
        <v>184</v>
      </c>
      <c r="B305" s="44" t="s">
        <v>37</v>
      </c>
      <c r="C305" s="44" t="s">
        <v>37</v>
      </c>
    </row>
    <row r="306" spans="1:3" x14ac:dyDescent="0.25">
      <c r="A306" s="38" t="s">
        <v>183</v>
      </c>
      <c r="B306" s="44" t="s">
        <v>37</v>
      </c>
      <c r="C306" s="44" t="s">
        <v>37</v>
      </c>
    </row>
    <row r="307" spans="1:3" x14ac:dyDescent="0.25">
      <c r="A307" s="36" t="s">
        <v>182</v>
      </c>
      <c r="B307" s="37">
        <v>9700688</v>
      </c>
      <c r="C307" s="37">
        <v>8416495</v>
      </c>
    </row>
    <row r="308" spans="1:3" x14ac:dyDescent="0.25">
      <c r="A308" s="38" t="s">
        <v>181</v>
      </c>
      <c r="B308" s="44" t="s">
        <v>37</v>
      </c>
      <c r="C308" s="44" t="s">
        <v>37</v>
      </c>
    </row>
    <row r="309" spans="1:3" x14ac:dyDescent="0.25">
      <c r="A309" s="40" t="s">
        <v>180</v>
      </c>
      <c r="B309" s="41">
        <v>2218037</v>
      </c>
      <c r="C309" s="41">
        <v>1664903</v>
      </c>
    </row>
    <row r="310" spans="1:3" x14ac:dyDescent="0.25">
      <c r="A310" s="40" t="s">
        <v>179</v>
      </c>
      <c r="B310" s="41">
        <v>98866</v>
      </c>
      <c r="C310" s="41">
        <v>100803</v>
      </c>
    </row>
    <row r="311" spans="1:3" x14ac:dyDescent="0.25">
      <c r="A311" s="40" t="s">
        <v>178</v>
      </c>
      <c r="B311" s="41">
        <v>499524</v>
      </c>
      <c r="C311" s="41">
        <v>765370</v>
      </c>
    </row>
    <row r="312" spans="1:3" x14ac:dyDescent="0.25">
      <c r="A312" s="40" t="s">
        <v>177</v>
      </c>
      <c r="B312" s="45" t="s">
        <v>37</v>
      </c>
      <c r="C312" s="45" t="s">
        <v>37</v>
      </c>
    </row>
    <row r="313" spans="1:3" x14ac:dyDescent="0.25">
      <c r="A313" s="40" t="s">
        <v>154</v>
      </c>
      <c r="B313" s="45" t="s">
        <v>37</v>
      </c>
      <c r="C313" s="45" t="s">
        <v>37</v>
      </c>
    </row>
    <row r="314" spans="1:3" x14ac:dyDescent="0.25">
      <c r="A314" s="40" t="s">
        <v>176</v>
      </c>
      <c r="B314" s="45" t="s">
        <v>37</v>
      </c>
      <c r="C314" s="45" t="s">
        <v>37</v>
      </c>
    </row>
    <row r="315" spans="1:3" x14ac:dyDescent="0.25">
      <c r="A315" s="36" t="s">
        <v>175</v>
      </c>
      <c r="B315" s="37">
        <v>0</v>
      </c>
      <c r="C315" s="37">
        <v>0</v>
      </c>
    </row>
    <row r="316" spans="1:3" x14ac:dyDescent="0.25">
      <c r="A316" s="36" t="s">
        <v>174</v>
      </c>
      <c r="B316" s="37">
        <v>2001750</v>
      </c>
      <c r="C316" s="37">
        <v>1826225</v>
      </c>
    </row>
    <row r="317" spans="1:3" x14ac:dyDescent="0.25">
      <c r="A317" s="36" t="s">
        <v>173</v>
      </c>
      <c r="B317" s="37">
        <v>48331883</v>
      </c>
      <c r="C317" s="37">
        <v>44825048</v>
      </c>
    </row>
    <row r="318" spans="1:3" x14ac:dyDescent="0.25">
      <c r="A318" s="38" t="s">
        <v>172</v>
      </c>
      <c r="B318" s="39">
        <v>57614140</v>
      </c>
      <c r="C318" s="39">
        <v>57614140</v>
      </c>
    </row>
    <row r="319" spans="1:3" x14ac:dyDescent="0.25">
      <c r="A319" s="38" t="s">
        <v>171</v>
      </c>
      <c r="B319" s="39">
        <v>54373451</v>
      </c>
      <c r="C319" s="39">
        <v>54529780</v>
      </c>
    </row>
    <row r="320" spans="1:3" x14ac:dyDescent="0.25">
      <c r="A320" s="38" t="s">
        <v>170</v>
      </c>
      <c r="B320" s="39">
        <v>0</v>
      </c>
      <c r="C320" s="39">
        <v>0</v>
      </c>
    </row>
    <row r="321" spans="1:3" x14ac:dyDescent="0.25">
      <c r="A321" s="40" t="s">
        <v>169</v>
      </c>
      <c r="B321" s="41">
        <v>0</v>
      </c>
      <c r="C321" s="41">
        <v>0</v>
      </c>
    </row>
    <row r="322" spans="1:3" x14ac:dyDescent="0.25">
      <c r="A322" s="40" t="s">
        <v>168</v>
      </c>
      <c r="B322" s="41">
        <v>0</v>
      </c>
      <c r="C322" s="41">
        <v>0</v>
      </c>
    </row>
    <row r="323" spans="1:3" x14ac:dyDescent="0.25">
      <c r="A323" s="38" t="s">
        <v>167</v>
      </c>
      <c r="B323" s="39">
        <v>8201323</v>
      </c>
      <c r="C323" s="39">
        <v>9700248</v>
      </c>
    </row>
    <row r="324" spans="1:3" x14ac:dyDescent="0.25">
      <c r="A324" s="40" t="s">
        <v>166</v>
      </c>
      <c r="B324" s="41">
        <v>4456</v>
      </c>
      <c r="C324" s="41">
        <v>4456</v>
      </c>
    </row>
    <row r="325" spans="1:3" x14ac:dyDescent="0.25">
      <c r="A325" s="40" t="s">
        <v>165</v>
      </c>
      <c r="B325" s="41">
        <v>2141424</v>
      </c>
      <c r="C325" s="41">
        <v>3859995</v>
      </c>
    </row>
    <row r="326" spans="1:3" x14ac:dyDescent="0.25">
      <c r="A326" s="40" t="s">
        <v>164</v>
      </c>
      <c r="B326" s="41">
        <v>0</v>
      </c>
      <c r="C326" s="41">
        <v>0</v>
      </c>
    </row>
    <row r="327" spans="1:3" x14ac:dyDescent="0.25">
      <c r="A327" s="40" t="s">
        <v>163</v>
      </c>
      <c r="B327" s="41">
        <v>0</v>
      </c>
      <c r="C327" s="41">
        <v>0</v>
      </c>
    </row>
    <row r="328" spans="1:3" x14ac:dyDescent="0.25">
      <c r="A328" s="40" t="s">
        <v>162</v>
      </c>
      <c r="B328" s="41">
        <v>0</v>
      </c>
      <c r="C328" s="41">
        <v>0</v>
      </c>
    </row>
    <row r="329" spans="1:3" x14ac:dyDescent="0.25">
      <c r="A329" s="40" t="s">
        <v>161</v>
      </c>
      <c r="B329" s="41">
        <v>0</v>
      </c>
      <c r="C329" s="41">
        <v>0</v>
      </c>
    </row>
    <row r="330" spans="1:3" x14ac:dyDescent="0.25">
      <c r="A330" s="40" t="s">
        <v>160</v>
      </c>
      <c r="B330" s="45" t="s">
        <v>37</v>
      </c>
      <c r="C330" s="45" t="s">
        <v>37</v>
      </c>
    </row>
    <row r="331" spans="1:3" x14ac:dyDescent="0.25">
      <c r="A331" s="38" t="s">
        <v>159</v>
      </c>
      <c r="B331" s="44" t="s">
        <v>37</v>
      </c>
      <c r="C331" s="44" t="s">
        <v>37</v>
      </c>
    </row>
    <row r="332" spans="1:3" x14ac:dyDescent="0.25">
      <c r="A332" s="40" t="s">
        <v>158</v>
      </c>
      <c r="B332" s="45" t="s">
        <v>37</v>
      </c>
      <c r="C332" s="45" t="s">
        <v>37</v>
      </c>
    </row>
    <row r="333" spans="1:3" x14ac:dyDescent="0.25">
      <c r="A333" s="40" t="s">
        <v>157</v>
      </c>
      <c r="B333" s="45" t="s">
        <v>37</v>
      </c>
      <c r="C333" s="45" t="s">
        <v>37</v>
      </c>
    </row>
    <row r="334" spans="1:3" x14ac:dyDescent="0.25">
      <c r="A334" s="40" t="s">
        <v>156</v>
      </c>
      <c r="B334" s="45" t="s">
        <v>37</v>
      </c>
      <c r="C334" s="45" t="s">
        <v>37</v>
      </c>
    </row>
    <row r="335" spans="1:3" x14ac:dyDescent="0.25">
      <c r="A335" s="38" t="s">
        <v>155</v>
      </c>
      <c r="B335" s="39">
        <v>0</v>
      </c>
      <c r="C335" s="39">
        <v>0</v>
      </c>
    </row>
    <row r="336" spans="1:3" x14ac:dyDescent="0.25">
      <c r="A336" s="38" t="s">
        <v>154</v>
      </c>
      <c r="B336" s="39">
        <v>0</v>
      </c>
      <c r="C336" s="39">
        <v>0</v>
      </c>
    </row>
    <row r="337" spans="1:3" x14ac:dyDescent="0.25">
      <c r="A337" s="31" t="s">
        <v>153</v>
      </c>
      <c r="B337" s="32" t="s">
        <v>37</v>
      </c>
      <c r="C337" s="32" t="s">
        <v>37</v>
      </c>
    </row>
    <row r="338" spans="1:3" x14ac:dyDescent="0.25">
      <c r="A338" s="29"/>
      <c r="B338" s="30"/>
      <c r="C338" s="30"/>
    </row>
    <row r="339" spans="1:3" x14ac:dyDescent="0.25">
      <c r="A339" s="29" t="s">
        <v>152</v>
      </c>
      <c r="B339" s="30" t="s">
        <v>0</v>
      </c>
      <c r="C339" s="30" t="s">
        <v>0</v>
      </c>
    </row>
    <row r="340" spans="1:3" x14ac:dyDescent="0.25">
      <c r="A340" s="31" t="s">
        <v>119</v>
      </c>
      <c r="B340" s="32">
        <v>12</v>
      </c>
      <c r="C340" s="32">
        <v>12</v>
      </c>
    </row>
    <row r="341" spans="1:3" x14ac:dyDescent="0.25">
      <c r="A341" s="29"/>
      <c r="B341" s="30"/>
      <c r="C341" s="30"/>
    </row>
    <row r="342" spans="1:3" x14ac:dyDescent="0.25">
      <c r="A342" s="31" t="s">
        <v>151</v>
      </c>
      <c r="B342" s="32" t="s">
        <v>37</v>
      </c>
      <c r="C342" s="32" t="s">
        <v>37</v>
      </c>
    </row>
    <row r="343" spans="1:3" x14ac:dyDescent="0.25">
      <c r="A343" s="31" t="s">
        <v>150</v>
      </c>
      <c r="B343" s="32" t="s">
        <v>37</v>
      </c>
      <c r="C343" s="32" t="s">
        <v>37</v>
      </c>
    </row>
    <row r="344" spans="1:3" x14ac:dyDescent="0.25">
      <c r="A344" s="31" t="s">
        <v>149</v>
      </c>
      <c r="B344" s="33">
        <v>46720141</v>
      </c>
      <c r="C344" s="33">
        <v>45602561</v>
      </c>
    </row>
    <row r="345" spans="1:3" x14ac:dyDescent="0.25">
      <c r="A345" s="31" t="s">
        <v>148</v>
      </c>
      <c r="B345" s="33">
        <v>16061371</v>
      </c>
      <c r="C345" s="33">
        <v>16677959</v>
      </c>
    </row>
    <row r="346" spans="1:3" x14ac:dyDescent="0.25">
      <c r="A346" s="31" t="s">
        <v>147</v>
      </c>
      <c r="B346" s="33">
        <v>30658770</v>
      </c>
      <c r="C346" s="33">
        <v>28924602</v>
      </c>
    </row>
    <row r="347" spans="1:3" x14ac:dyDescent="0.25">
      <c r="A347" s="31" t="s">
        <v>146</v>
      </c>
      <c r="B347" s="32" t="s">
        <v>37</v>
      </c>
      <c r="C347" s="32" t="s">
        <v>37</v>
      </c>
    </row>
    <row r="348" spans="1:3" x14ac:dyDescent="0.25">
      <c r="A348" s="36" t="s">
        <v>145</v>
      </c>
      <c r="B348" s="37">
        <v>11177879</v>
      </c>
      <c r="C348" s="37">
        <v>12010512</v>
      </c>
    </row>
    <row r="349" spans="1:3" x14ac:dyDescent="0.25">
      <c r="A349" s="36" t="s">
        <v>144</v>
      </c>
      <c r="B349" s="37">
        <v>2281256</v>
      </c>
      <c r="C349" s="37">
        <v>2166097</v>
      </c>
    </row>
    <row r="350" spans="1:3" x14ac:dyDescent="0.25">
      <c r="A350" s="31" t="s">
        <v>143</v>
      </c>
      <c r="B350" s="32" t="s">
        <v>37</v>
      </c>
      <c r="C350" s="32" t="s">
        <v>37</v>
      </c>
    </row>
    <row r="351" spans="1:3" x14ac:dyDescent="0.25">
      <c r="A351" s="36" t="s">
        <v>142</v>
      </c>
      <c r="B351" s="46" t="s">
        <v>37</v>
      </c>
      <c r="C351" s="46" t="s">
        <v>37</v>
      </c>
    </row>
    <row r="352" spans="1:3" x14ac:dyDescent="0.25">
      <c r="A352" s="36" t="s">
        <v>141</v>
      </c>
      <c r="B352" s="46" t="s">
        <v>37</v>
      </c>
      <c r="C352" s="46" t="s">
        <v>37</v>
      </c>
    </row>
    <row r="353" spans="1:3" x14ac:dyDescent="0.25">
      <c r="A353" s="31" t="s">
        <v>140</v>
      </c>
      <c r="B353" s="32" t="s">
        <v>37</v>
      </c>
      <c r="C353" s="32" t="s">
        <v>37</v>
      </c>
    </row>
    <row r="354" spans="1:3" x14ac:dyDescent="0.25">
      <c r="A354" s="31" t="s">
        <v>139</v>
      </c>
      <c r="B354" s="32" t="s">
        <v>37</v>
      </c>
      <c r="C354" s="32" t="s">
        <v>37</v>
      </c>
    </row>
    <row r="355" spans="1:3" x14ac:dyDescent="0.25">
      <c r="A355" s="36" t="s">
        <v>138</v>
      </c>
      <c r="B355" s="37">
        <v>1294226</v>
      </c>
      <c r="C355" s="37">
        <v>895947</v>
      </c>
    </row>
    <row r="356" spans="1:3" x14ac:dyDescent="0.25">
      <c r="A356" s="36" t="s">
        <v>137</v>
      </c>
      <c r="B356" s="46" t="s">
        <v>37</v>
      </c>
      <c r="C356" s="46" t="s">
        <v>37</v>
      </c>
    </row>
    <row r="357" spans="1:3" x14ac:dyDescent="0.25">
      <c r="A357" s="38" t="s">
        <v>136</v>
      </c>
      <c r="B357" s="39">
        <v>3562429</v>
      </c>
      <c r="C357" s="39">
        <v>4597952</v>
      </c>
    </row>
    <row r="358" spans="1:3" x14ac:dyDescent="0.25">
      <c r="A358" s="38" t="s">
        <v>135</v>
      </c>
      <c r="B358" s="44" t="s">
        <v>37</v>
      </c>
      <c r="C358" s="44" t="s">
        <v>37</v>
      </c>
    </row>
    <row r="359" spans="1:3" x14ac:dyDescent="0.25">
      <c r="A359" s="31" t="s">
        <v>134</v>
      </c>
      <c r="B359" s="33">
        <v>3094</v>
      </c>
      <c r="C359" s="33">
        <v>-4985</v>
      </c>
    </row>
    <row r="360" spans="1:3" x14ac:dyDescent="0.25">
      <c r="A360" s="31" t="s">
        <v>133</v>
      </c>
      <c r="B360" s="32" t="s">
        <v>37</v>
      </c>
      <c r="C360" s="32" t="s">
        <v>37</v>
      </c>
    </row>
    <row r="361" spans="1:3" x14ac:dyDescent="0.25">
      <c r="A361" s="31" t="s">
        <v>132</v>
      </c>
      <c r="B361" s="32" t="s">
        <v>37</v>
      </c>
      <c r="C361" s="32" t="s">
        <v>37</v>
      </c>
    </row>
    <row r="362" spans="1:3" x14ac:dyDescent="0.25">
      <c r="A362" s="36" t="s">
        <v>131</v>
      </c>
      <c r="B362" s="46" t="s">
        <v>37</v>
      </c>
      <c r="C362" s="46" t="s">
        <v>37</v>
      </c>
    </row>
    <row r="363" spans="1:3" x14ac:dyDescent="0.25">
      <c r="A363" s="36" t="s">
        <v>130</v>
      </c>
      <c r="B363" s="46" t="s">
        <v>37</v>
      </c>
      <c r="C363" s="46" t="s">
        <v>37</v>
      </c>
    </row>
    <row r="364" spans="1:3" x14ac:dyDescent="0.25">
      <c r="A364" s="31" t="s">
        <v>129</v>
      </c>
      <c r="B364" s="33">
        <v>16513389</v>
      </c>
      <c r="C364" s="33">
        <v>13398370</v>
      </c>
    </row>
    <row r="365" spans="1:3" x14ac:dyDescent="0.25">
      <c r="A365" s="31" t="s">
        <v>128</v>
      </c>
      <c r="B365" s="33">
        <v>1227888</v>
      </c>
      <c r="C365" s="33">
        <v>413907</v>
      </c>
    </row>
    <row r="366" spans="1:3" x14ac:dyDescent="0.25">
      <c r="A366" s="31" t="s">
        <v>127</v>
      </c>
      <c r="B366" s="33">
        <v>2406360</v>
      </c>
      <c r="C366" s="33">
        <v>-98934</v>
      </c>
    </row>
    <row r="367" spans="1:3" x14ac:dyDescent="0.25">
      <c r="A367" s="31" t="s">
        <v>126</v>
      </c>
      <c r="B367" s="32" t="s">
        <v>37</v>
      </c>
      <c r="C367" s="32" t="s">
        <v>37</v>
      </c>
    </row>
    <row r="368" spans="1:3" x14ac:dyDescent="0.25">
      <c r="A368" s="36" t="s">
        <v>125</v>
      </c>
      <c r="B368" s="46" t="s">
        <v>37</v>
      </c>
      <c r="C368" s="46" t="s">
        <v>37</v>
      </c>
    </row>
    <row r="369" spans="1:3" x14ac:dyDescent="0.25">
      <c r="A369" s="36" t="s">
        <v>124</v>
      </c>
      <c r="B369" s="46" t="s">
        <v>37</v>
      </c>
      <c r="C369" s="46" t="s">
        <v>37</v>
      </c>
    </row>
    <row r="370" spans="1:3" x14ac:dyDescent="0.25">
      <c r="A370" s="31" t="s">
        <v>123</v>
      </c>
      <c r="B370" s="32" t="s">
        <v>37</v>
      </c>
      <c r="C370" s="32" t="s">
        <v>37</v>
      </c>
    </row>
    <row r="371" spans="1:3" x14ac:dyDescent="0.25">
      <c r="A371" s="31" t="s">
        <v>122</v>
      </c>
      <c r="B371" s="33">
        <v>455370</v>
      </c>
      <c r="C371" s="33">
        <v>536787</v>
      </c>
    </row>
    <row r="372" spans="1:3" x14ac:dyDescent="0.25">
      <c r="A372" s="31" t="s">
        <v>121</v>
      </c>
      <c r="B372" s="33">
        <v>12423771</v>
      </c>
      <c r="C372" s="33">
        <v>12546610</v>
      </c>
    </row>
    <row r="373" spans="1:3" x14ac:dyDescent="0.25">
      <c r="A373" s="29"/>
      <c r="B373" s="30"/>
      <c r="C373" s="30"/>
    </row>
    <row r="374" spans="1:3" x14ac:dyDescent="0.25">
      <c r="A374" s="29" t="s">
        <v>120</v>
      </c>
      <c r="B374" s="30" t="s">
        <v>0</v>
      </c>
      <c r="C374" s="30" t="s">
        <v>0</v>
      </c>
    </row>
    <row r="375" spans="1:3" x14ac:dyDescent="0.25">
      <c r="A375" s="31" t="s">
        <v>119</v>
      </c>
      <c r="B375" s="32">
        <v>12</v>
      </c>
      <c r="C375" s="32">
        <v>12</v>
      </c>
    </row>
    <row r="376" spans="1:3" x14ac:dyDescent="0.25">
      <c r="A376" s="29"/>
      <c r="B376" s="30"/>
      <c r="C376" s="30"/>
    </row>
    <row r="377" spans="1:3" x14ac:dyDescent="0.25">
      <c r="A377" s="31" t="s">
        <v>118</v>
      </c>
      <c r="B377" s="32" t="s">
        <v>37</v>
      </c>
      <c r="C377" s="32" t="s">
        <v>37</v>
      </c>
    </row>
    <row r="378" spans="1:3" x14ac:dyDescent="0.25">
      <c r="A378" s="36" t="s">
        <v>117</v>
      </c>
      <c r="B378" s="46" t="s">
        <v>37</v>
      </c>
      <c r="C378" s="46" t="s">
        <v>37</v>
      </c>
    </row>
    <row r="379" spans="1:3" x14ac:dyDescent="0.25">
      <c r="A379" s="38" t="s">
        <v>116</v>
      </c>
      <c r="B379" s="44" t="s">
        <v>37</v>
      </c>
      <c r="C379" s="44" t="s">
        <v>37</v>
      </c>
    </row>
    <row r="380" spans="1:3" x14ac:dyDescent="0.25">
      <c r="A380" s="38" t="s">
        <v>115</v>
      </c>
      <c r="B380" s="44" t="s">
        <v>37</v>
      </c>
      <c r="C380" s="44" t="s">
        <v>37</v>
      </c>
    </row>
    <row r="381" spans="1:3" x14ac:dyDescent="0.25">
      <c r="A381" s="40" t="s">
        <v>114</v>
      </c>
      <c r="B381" s="45" t="s">
        <v>37</v>
      </c>
      <c r="C381" s="45" t="s">
        <v>37</v>
      </c>
    </row>
    <row r="382" spans="1:3" x14ac:dyDescent="0.25">
      <c r="A382" s="40" t="s">
        <v>113</v>
      </c>
      <c r="B382" s="45" t="s">
        <v>37</v>
      </c>
      <c r="C382" s="45" t="s">
        <v>37</v>
      </c>
    </row>
    <row r="383" spans="1:3" x14ac:dyDescent="0.25">
      <c r="A383" s="40" t="s">
        <v>112</v>
      </c>
      <c r="B383" s="45" t="s">
        <v>37</v>
      </c>
      <c r="C383" s="45" t="s">
        <v>37</v>
      </c>
    </row>
    <row r="384" spans="1:3" x14ac:dyDescent="0.25">
      <c r="A384" s="40" t="s">
        <v>111</v>
      </c>
      <c r="B384" s="45" t="s">
        <v>37</v>
      </c>
      <c r="C384" s="45" t="s">
        <v>37</v>
      </c>
    </row>
    <row r="385" spans="1:3" x14ac:dyDescent="0.25">
      <c r="A385" s="40" t="s">
        <v>110</v>
      </c>
      <c r="B385" s="45" t="s">
        <v>37</v>
      </c>
      <c r="C385" s="45" t="s">
        <v>37</v>
      </c>
    </row>
    <row r="386" spans="1:3" x14ac:dyDescent="0.25">
      <c r="A386" s="40" t="s">
        <v>109</v>
      </c>
      <c r="B386" s="45" t="s">
        <v>37</v>
      </c>
      <c r="C386" s="45" t="s">
        <v>37</v>
      </c>
    </row>
    <row r="387" spans="1:3" x14ac:dyDescent="0.25">
      <c r="A387" s="40" t="s">
        <v>108</v>
      </c>
      <c r="B387" s="45" t="s">
        <v>37</v>
      </c>
      <c r="C387" s="45" t="s">
        <v>37</v>
      </c>
    </row>
    <row r="388" spans="1:3" x14ac:dyDescent="0.25">
      <c r="A388" s="40" t="s">
        <v>107</v>
      </c>
      <c r="B388" s="45" t="s">
        <v>37</v>
      </c>
      <c r="C388" s="45" t="s">
        <v>37</v>
      </c>
    </row>
    <row r="389" spans="1:3" x14ac:dyDescent="0.25">
      <c r="A389" s="40" t="s">
        <v>106</v>
      </c>
      <c r="B389" s="45" t="s">
        <v>37</v>
      </c>
      <c r="C389" s="45" t="s">
        <v>37</v>
      </c>
    </row>
    <row r="390" spans="1:3" x14ac:dyDescent="0.25">
      <c r="A390" s="40" t="s">
        <v>105</v>
      </c>
      <c r="B390" s="45" t="s">
        <v>37</v>
      </c>
      <c r="C390" s="45" t="s">
        <v>37</v>
      </c>
    </row>
    <row r="391" spans="1:3" x14ac:dyDescent="0.25">
      <c r="A391" s="40" t="s">
        <v>104</v>
      </c>
      <c r="B391" s="45" t="s">
        <v>37</v>
      </c>
      <c r="C391" s="45" t="s">
        <v>37</v>
      </c>
    </row>
    <row r="392" spans="1:3" x14ac:dyDescent="0.25">
      <c r="A392" s="40" t="s">
        <v>103</v>
      </c>
      <c r="B392" s="45" t="s">
        <v>37</v>
      </c>
      <c r="C392" s="45" t="s">
        <v>37</v>
      </c>
    </row>
    <row r="393" spans="1:3" x14ac:dyDescent="0.25">
      <c r="A393" s="40" t="s">
        <v>102</v>
      </c>
      <c r="B393" s="45" t="s">
        <v>37</v>
      </c>
      <c r="C393" s="45" t="s">
        <v>37</v>
      </c>
    </row>
    <row r="394" spans="1:3" x14ac:dyDescent="0.25">
      <c r="A394" s="40" t="s">
        <v>101</v>
      </c>
      <c r="B394" s="45" t="s">
        <v>37</v>
      </c>
      <c r="C394" s="45" t="s">
        <v>37</v>
      </c>
    </row>
    <row r="395" spans="1:3" x14ac:dyDescent="0.25">
      <c r="A395" s="36" t="s">
        <v>100</v>
      </c>
      <c r="B395" s="46" t="s">
        <v>37</v>
      </c>
      <c r="C395" s="46" t="s">
        <v>37</v>
      </c>
    </row>
    <row r="396" spans="1:3" x14ac:dyDescent="0.25">
      <c r="A396" s="36" t="s">
        <v>99</v>
      </c>
      <c r="B396" s="46" t="s">
        <v>37</v>
      </c>
      <c r="C396" s="46" t="s">
        <v>37</v>
      </c>
    </row>
    <row r="397" spans="1:3" x14ac:dyDescent="0.25">
      <c r="A397" s="38" t="s">
        <v>98</v>
      </c>
      <c r="B397" s="44" t="s">
        <v>37</v>
      </c>
      <c r="C397" s="44" t="s">
        <v>37</v>
      </c>
    </row>
    <row r="398" spans="1:3" x14ac:dyDescent="0.25">
      <c r="A398" s="38" t="s">
        <v>97</v>
      </c>
      <c r="B398" s="44" t="s">
        <v>37</v>
      </c>
      <c r="C398" s="44" t="s">
        <v>37</v>
      </c>
    </row>
    <row r="399" spans="1:3" x14ac:dyDescent="0.25">
      <c r="A399" s="38" t="s">
        <v>96</v>
      </c>
      <c r="B399" s="44" t="s">
        <v>37</v>
      </c>
      <c r="C399" s="44" t="s">
        <v>37</v>
      </c>
    </row>
    <row r="400" spans="1:3" x14ac:dyDescent="0.25">
      <c r="A400" s="38" t="s">
        <v>95</v>
      </c>
      <c r="B400" s="44" t="s">
        <v>37</v>
      </c>
      <c r="C400" s="44" t="s">
        <v>37</v>
      </c>
    </row>
    <row r="401" spans="1:3" x14ac:dyDescent="0.25">
      <c r="A401" s="38" t="s">
        <v>94</v>
      </c>
      <c r="B401" s="44" t="s">
        <v>37</v>
      </c>
      <c r="C401" s="44" t="s">
        <v>37</v>
      </c>
    </row>
    <row r="402" spans="1:3" x14ac:dyDescent="0.25">
      <c r="A402" s="38" t="s">
        <v>93</v>
      </c>
      <c r="B402" s="44" t="s">
        <v>37</v>
      </c>
      <c r="C402" s="44" t="s">
        <v>37</v>
      </c>
    </row>
    <row r="403" spans="1:3" x14ac:dyDescent="0.25">
      <c r="A403" s="38" t="s">
        <v>92</v>
      </c>
      <c r="B403" s="44" t="s">
        <v>37</v>
      </c>
      <c r="C403" s="44" t="s">
        <v>37</v>
      </c>
    </row>
    <row r="404" spans="1:3" x14ac:dyDescent="0.25">
      <c r="A404" s="38" t="s">
        <v>91</v>
      </c>
      <c r="B404" s="44" t="s">
        <v>37</v>
      </c>
      <c r="C404" s="44" t="s">
        <v>37</v>
      </c>
    </row>
    <row r="405" spans="1:3" x14ac:dyDescent="0.25">
      <c r="A405" s="38" t="s">
        <v>90</v>
      </c>
      <c r="B405" s="44" t="s">
        <v>37</v>
      </c>
      <c r="C405" s="44" t="s">
        <v>37</v>
      </c>
    </row>
    <row r="406" spans="1:3" x14ac:dyDescent="0.25">
      <c r="A406" s="38" t="s">
        <v>89</v>
      </c>
      <c r="B406" s="44" t="s">
        <v>37</v>
      </c>
      <c r="C406" s="44" t="s">
        <v>37</v>
      </c>
    </row>
    <row r="407" spans="1:3" x14ac:dyDescent="0.25">
      <c r="A407" s="31" t="s">
        <v>88</v>
      </c>
      <c r="B407" s="32" t="s">
        <v>37</v>
      </c>
      <c r="C407" s="32" t="s">
        <v>37</v>
      </c>
    </row>
    <row r="408" spans="1:3" x14ac:dyDescent="0.25">
      <c r="A408" s="36" t="s">
        <v>87</v>
      </c>
      <c r="B408" s="46" t="s">
        <v>37</v>
      </c>
      <c r="C408" s="46" t="s">
        <v>37</v>
      </c>
    </row>
    <row r="409" spans="1:3" x14ac:dyDescent="0.25">
      <c r="A409" s="38" t="s">
        <v>86</v>
      </c>
      <c r="B409" s="44" t="s">
        <v>37</v>
      </c>
      <c r="C409" s="44" t="s">
        <v>37</v>
      </c>
    </row>
    <row r="410" spans="1:3" x14ac:dyDescent="0.25">
      <c r="A410" s="38" t="s">
        <v>85</v>
      </c>
      <c r="B410" s="44" t="s">
        <v>37</v>
      </c>
      <c r="C410" s="44" t="s">
        <v>37</v>
      </c>
    </row>
    <row r="411" spans="1:3" x14ac:dyDescent="0.25">
      <c r="A411" s="38" t="s">
        <v>84</v>
      </c>
      <c r="B411" s="44" t="s">
        <v>37</v>
      </c>
      <c r="C411" s="44" t="s">
        <v>37</v>
      </c>
    </row>
    <row r="412" spans="1:3" x14ac:dyDescent="0.25">
      <c r="A412" s="36" t="s">
        <v>83</v>
      </c>
      <c r="B412" s="46" t="s">
        <v>37</v>
      </c>
      <c r="C412" s="46" t="s">
        <v>37</v>
      </c>
    </row>
    <row r="413" spans="1:3" x14ac:dyDescent="0.25">
      <c r="A413" s="36" t="s">
        <v>82</v>
      </c>
      <c r="B413" s="46" t="s">
        <v>37</v>
      </c>
      <c r="C413" s="46" t="s">
        <v>37</v>
      </c>
    </row>
    <row r="414" spans="1:3" x14ac:dyDescent="0.25">
      <c r="A414" s="36" t="s">
        <v>81</v>
      </c>
      <c r="B414" s="46" t="s">
        <v>37</v>
      </c>
      <c r="C414" s="46" t="s">
        <v>37</v>
      </c>
    </row>
    <row r="415" spans="1:3" x14ac:dyDescent="0.25">
      <c r="A415" s="36" t="s">
        <v>80</v>
      </c>
      <c r="B415" s="46" t="s">
        <v>37</v>
      </c>
      <c r="C415" s="46" t="s">
        <v>37</v>
      </c>
    </row>
    <row r="416" spans="1:3" x14ac:dyDescent="0.25">
      <c r="A416" s="36" t="s">
        <v>79</v>
      </c>
      <c r="B416" s="46" t="s">
        <v>37</v>
      </c>
      <c r="C416" s="46" t="s">
        <v>37</v>
      </c>
    </row>
    <row r="417" spans="1:3" x14ac:dyDescent="0.25">
      <c r="A417" s="36" t="s">
        <v>78</v>
      </c>
      <c r="B417" s="46" t="s">
        <v>37</v>
      </c>
      <c r="C417" s="46" t="s">
        <v>37</v>
      </c>
    </row>
    <row r="418" spans="1:3" x14ac:dyDescent="0.25">
      <c r="A418" s="36" t="s">
        <v>77</v>
      </c>
      <c r="B418" s="46" t="s">
        <v>37</v>
      </c>
      <c r="C418" s="46" t="s">
        <v>37</v>
      </c>
    </row>
    <row r="419" spans="1:3" x14ac:dyDescent="0.25">
      <c r="A419" s="36" t="s">
        <v>76</v>
      </c>
      <c r="B419" s="46" t="s">
        <v>37</v>
      </c>
      <c r="C419" s="46" t="s">
        <v>37</v>
      </c>
    </row>
    <row r="420" spans="1:3" x14ac:dyDescent="0.25">
      <c r="A420" s="36" t="s">
        <v>75</v>
      </c>
      <c r="B420" s="46" t="s">
        <v>37</v>
      </c>
      <c r="C420" s="46" t="s">
        <v>37</v>
      </c>
    </row>
    <row r="421" spans="1:3" x14ac:dyDescent="0.25">
      <c r="A421" s="36" t="s">
        <v>74</v>
      </c>
      <c r="B421" s="46" t="s">
        <v>37</v>
      </c>
      <c r="C421" s="46" t="s">
        <v>37</v>
      </c>
    </row>
    <row r="422" spans="1:3" x14ac:dyDescent="0.25">
      <c r="A422" s="31" t="s">
        <v>73</v>
      </c>
      <c r="B422" s="32" t="s">
        <v>37</v>
      </c>
      <c r="C422" s="32" t="s">
        <v>37</v>
      </c>
    </row>
    <row r="423" spans="1:3" x14ac:dyDescent="0.25">
      <c r="A423" s="29"/>
      <c r="B423" s="30"/>
      <c r="C423" s="30"/>
    </row>
    <row r="424" spans="1:3" x14ac:dyDescent="0.25">
      <c r="A424" s="29" t="s">
        <v>72</v>
      </c>
      <c r="B424" s="30" t="s">
        <v>0</v>
      </c>
      <c r="C424" s="30" t="s">
        <v>0</v>
      </c>
    </row>
    <row r="425" spans="1:3" x14ac:dyDescent="0.25">
      <c r="A425" s="31" t="s">
        <v>71</v>
      </c>
      <c r="B425" s="33">
        <v>15685094</v>
      </c>
      <c r="C425" s="33">
        <v>15701103</v>
      </c>
    </row>
    <row r="426" spans="1:3" x14ac:dyDescent="0.25">
      <c r="A426" s="29"/>
      <c r="B426" s="30"/>
      <c r="C426" s="30"/>
    </row>
    <row r="427" spans="1:3" x14ac:dyDescent="0.25">
      <c r="A427" s="29" t="s">
        <v>70</v>
      </c>
      <c r="B427" s="30" t="s">
        <v>0</v>
      </c>
      <c r="C427" s="30" t="s">
        <v>0</v>
      </c>
    </row>
    <row r="428" spans="1:3" x14ac:dyDescent="0.25">
      <c r="A428" s="31" t="s">
        <v>69</v>
      </c>
      <c r="B428" s="47">
        <v>42369</v>
      </c>
      <c r="C428" s="47">
        <v>42735</v>
      </c>
    </row>
    <row r="429" spans="1:3" x14ac:dyDescent="0.25">
      <c r="A429" s="31" t="s">
        <v>68</v>
      </c>
      <c r="B429" s="47">
        <v>42369</v>
      </c>
      <c r="C429" s="47">
        <v>42735</v>
      </c>
    </row>
    <row r="430" spans="1:3" x14ac:dyDescent="0.25">
      <c r="A430" s="31" t="s">
        <v>67</v>
      </c>
      <c r="B430" s="47">
        <v>42774</v>
      </c>
      <c r="C430" s="47">
        <v>42796</v>
      </c>
    </row>
    <row r="431" spans="1:3" x14ac:dyDescent="0.25">
      <c r="A431" s="31" t="s">
        <v>66</v>
      </c>
      <c r="B431" s="32" t="s">
        <v>65</v>
      </c>
      <c r="C431" s="32" t="s">
        <v>65</v>
      </c>
    </row>
    <row r="432" spans="1:3" x14ac:dyDescent="0.25">
      <c r="A432" s="31" t="s">
        <v>64</v>
      </c>
      <c r="B432" s="32" t="s">
        <v>63</v>
      </c>
      <c r="C432" s="32" t="s">
        <v>63</v>
      </c>
    </row>
    <row r="433" spans="1:3" x14ac:dyDescent="0.25">
      <c r="A433" s="31" t="s">
        <v>62</v>
      </c>
      <c r="B433" s="32" t="s">
        <v>61</v>
      </c>
      <c r="C433" s="32" t="s">
        <v>61</v>
      </c>
    </row>
    <row r="434" spans="1:3" x14ac:dyDescent="0.25">
      <c r="A434" s="31" t="s">
        <v>60</v>
      </c>
      <c r="B434" s="32" t="s">
        <v>59</v>
      </c>
      <c r="C434" s="32" t="s">
        <v>59</v>
      </c>
    </row>
  </sheetData>
  <pageMargins left="0.7" right="0.7" top="0.75" bottom="0.75" header="0.3" footer="0.3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2"/>
  <sheetViews>
    <sheetView showGridLines="0" zoomScale="130" zoomScaleNormal="130" workbookViewId="0">
      <selection activeCell="C15" sqref="C15"/>
    </sheetView>
  </sheetViews>
  <sheetFormatPr defaultRowHeight="15" x14ac:dyDescent="0.25"/>
  <cols>
    <col min="3" max="3" width="22.5703125" bestFit="1" customWidth="1"/>
    <col min="4" max="5" width="15.140625" bestFit="1" customWidth="1"/>
  </cols>
  <sheetData>
    <row r="2" spans="3:5" x14ac:dyDescent="0.25">
      <c r="C2" s="2" t="s">
        <v>62</v>
      </c>
      <c r="D2" s="3">
        <v>42369</v>
      </c>
      <c r="E2" s="3">
        <v>42735</v>
      </c>
    </row>
    <row r="3" spans="3:5" x14ac:dyDescent="0.25">
      <c r="C3" s="4" t="str">
        <f>ABEV3!A9</f>
        <v>ATIVO</v>
      </c>
      <c r="D3" s="4" t="str">
        <f>ABEV3!B9</f>
        <v/>
      </c>
      <c r="E3" s="4" t="str">
        <f>ABEV3!C9</f>
        <v/>
      </c>
    </row>
    <row r="4" spans="3:5" x14ac:dyDescent="0.25">
      <c r="C4" s="4" t="str">
        <f>ABEV3!A10</f>
        <v>Ativo total</v>
      </c>
      <c r="D4" s="5">
        <f>ABEV3!B10</f>
        <v>90176234</v>
      </c>
      <c r="E4" s="5">
        <f>ABEV3!C10</f>
        <v>83841418</v>
      </c>
    </row>
    <row r="5" spans="3:5" x14ac:dyDescent="0.25">
      <c r="C5" s="4" t="str">
        <f>ABEV3!A11</f>
        <v>Ativo Circulante</v>
      </c>
      <c r="D5" s="5">
        <f>ABEV3!B11</f>
        <v>28314489</v>
      </c>
      <c r="E5" s="5">
        <f>ABEV3!C11</f>
        <v>23886851</v>
      </c>
    </row>
    <row r="6" spans="3:5" x14ac:dyDescent="0.25">
      <c r="C6" s="4" t="str">
        <f>ABEV3!A32</f>
        <v>Ativo nao circulante</v>
      </c>
      <c r="D6" s="5">
        <f>ABEV3!B32</f>
        <v>61861745</v>
      </c>
      <c r="E6" s="5">
        <f>ABEV3!C32</f>
        <v>59954567</v>
      </c>
    </row>
    <row r="7" spans="3:5" x14ac:dyDescent="0.25">
      <c r="C7" s="4"/>
      <c r="D7" s="5"/>
      <c r="E7" s="5"/>
    </row>
    <row r="8" spans="3:5" x14ac:dyDescent="0.25">
      <c r="C8" s="4" t="str">
        <f>ABEV3!A76</f>
        <v>PASSIVO</v>
      </c>
      <c r="D8" s="5"/>
      <c r="E8" s="5"/>
    </row>
    <row r="9" spans="3:5" x14ac:dyDescent="0.25">
      <c r="C9" s="4" t="str">
        <f>ABEV3!A78</f>
        <v>Passivo Circulante</v>
      </c>
      <c r="D9" s="5">
        <f>ABEV3!B78</f>
        <v>30141913</v>
      </c>
      <c r="E9" s="5">
        <f>ABEV3!C78</f>
        <v>28773650</v>
      </c>
    </row>
    <row r="10" spans="3:5" x14ac:dyDescent="0.25">
      <c r="C10" s="4" t="str">
        <f>ABEV3!A123</f>
        <v>Passivo nao circulante</v>
      </c>
      <c r="D10" s="5">
        <f>ABEV3!B123</f>
        <v>9700688</v>
      </c>
      <c r="E10" s="5">
        <f>ABEV3!C123</f>
        <v>8416495</v>
      </c>
    </row>
    <row r="11" spans="3:5" x14ac:dyDescent="0.25">
      <c r="C11" s="4" t="str">
        <f>ABEV3!A161</f>
        <v>Patrim liq consolidado</v>
      </c>
      <c r="D11" s="5">
        <f>ABEV3!B161</f>
        <v>50333633</v>
      </c>
      <c r="E11" s="5">
        <f>ABEV3!C161</f>
        <v>46651273</v>
      </c>
    </row>
    <row r="12" spans="3:5" x14ac:dyDescent="0.25">
      <c r="C12" s="4" t="str">
        <f>ABEV3!A77</f>
        <v>Passivo e patrimonio liq</v>
      </c>
      <c r="D12" s="5">
        <f>ABEV3!B77</f>
        <v>90176234</v>
      </c>
      <c r="E12" s="5">
        <f>ABEV3!C77</f>
        <v>83841418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5"/>
  <sheetViews>
    <sheetView showGridLines="0" workbookViewId="0">
      <selection activeCell="F14" sqref="F14"/>
    </sheetView>
  </sheetViews>
  <sheetFormatPr defaultRowHeight="15" x14ac:dyDescent="0.25"/>
  <cols>
    <col min="4" max="4" width="17.28515625" bestFit="1" customWidth="1"/>
    <col min="5" max="6" width="14.28515625" bestFit="1" customWidth="1"/>
  </cols>
  <sheetData>
    <row r="2" spans="4:6" x14ac:dyDescent="0.25">
      <c r="D2" s="6" t="str">
        <f>'BP resumido'!C2</f>
        <v>Consolidado</v>
      </c>
      <c r="E2" s="7">
        <f>'BP resumido'!D2</f>
        <v>42369</v>
      </c>
      <c r="F2" s="7">
        <f>'BP resumido'!E2</f>
        <v>42735</v>
      </c>
    </row>
    <row r="3" spans="4:6" x14ac:dyDescent="0.25">
      <c r="D3" s="4" t="str">
        <f>'BP resumido'!C5</f>
        <v>Ativo Circulante</v>
      </c>
      <c r="E3" s="5">
        <f>'BP resumido'!D5</f>
        <v>28314489</v>
      </c>
      <c r="F3" s="5">
        <f>'BP resumido'!E5</f>
        <v>23886851</v>
      </c>
    </row>
    <row r="4" spans="4:6" x14ac:dyDescent="0.25">
      <c r="D4" s="4" t="str">
        <f>'BP resumido'!C9</f>
        <v>Passivo Circulante</v>
      </c>
      <c r="E4" s="5">
        <f>'BP resumido'!D9</f>
        <v>30141913</v>
      </c>
      <c r="F4" s="5">
        <f>'BP resumido'!E9</f>
        <v>28773650</v>
      </c>
    </row>
    <row r="5" spans="4:6" x14ac:dyDescent="0.25">
      <c r="D5" s="8" t="s">
        <v>411</v>
      </c>
      <c r="E5" s="9">
        <f>E3-E4</f>
        <v>-1827424</v>
      </c>
      <c r="F5" s="9">
        <f>F3-F4</f>
        <v>-4886799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F62" sqref="F6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1"/>
  <sheetViews>
    <sheetView showGridLines="0" workbookViewId="0">
      <selection activeCell="F14" sqref="F14"/>
    </sheetView>
  </sheetViews>
  <sheetFormatPr defaultRowHeight="15" x14ac:dyDescent="0.25"/>
  <cols>
    <col min="2" max="2" width="24.42578125" bestFit="1" customWidth="1"/>
    <col min="3" max="5" width="14.28515625" bestFit="1" customWidth="1"/>
  </cols>
  <sheetData>
    <row r="5" spans="2:5" x14ac:dyDescent="0.25">
      <c r="B5" s="6" t="str">
        <f>ABEV3!A4</f>
        <v>Consolidado</v>
      </c>
      <c r="C5" s="7">
        <f>ABEV3!B4</f>
        <v>42369</v>
      </c>
      <c r="D5" s="7">
        <f>ABEV3!C4</f>
        <v>42735</v>
      </c>
    </row>
    <row r="6" spans="2:5" x14ac:dyDescent="0.25">
      <c r="B6" s="4" t="str">
        <f>ABEV3!A23</f>
        <v>Estoques</v>
      </c>
      <c r="C6" s="5">
        <f>ABEV3!B23</f>
        <v>4338172</v>
      </c>
      <c r="D6" s="5">
        <f>ABEV3!C23</f>
        <v>4347052</v>
      </c>
    </row>
    <row r="7" spans="2:5" x14ac:dyDescent="0.25">
      <c r="B7" s="4" t="str">
        <f>ABEV3!A20</f>
        <v>Contas a receber CP</v>
      </c>
      <c r="C7" s="5">
        <f>ABEV3!B20</f>
        <v>4165670</v>
      </c>
      <c r="D7" s="5">
        <f>ABEV3!C20</f>
        <v>4368059</v>
      </c>
    </row>
    <row r="8" spans="2:5" x14ac:dyDescent="0.25">
      <c r="B8" s="4"/>
      <c r="C8" s="5"/>
      <c r="D8" s="5"/>
    </row>
    <row r="9" spans="2:5" x14ac:dyDescent="0.25">
      <c r="B9" s="4" t="str">
        <f>ABEV3!A82</f>
        <v>Fornecedores CP</v>
      </c>
      <c r="C9" s="5">
        <f>ABEV3!B82</f>
        <v>11109093</v>
      </c>
      <c r="D9" s="5">
        <f>ABEV3!C82</f>
        <v>9793009</v>
      </c>
      <c r="E9" s="77"/>
    </row>
    <row r="10" spans="2:5" x14ac:dyDescent="0.25">
      <c r="B10" s="4"/>
      <c r="C10" s="5"/>
      <c r="D10" s="5"/>
    </row>
    <row r="11" spans="2:5" x14ac:dyDescent="0.25">
      <c r="B11" s="4" t="str">
        <f>ABEV3!A193</f>
        <v>+Receita liquida operac</v>
      </c>
      <c r="C11" s="5">
        <f>ABEV3!B193</f>
        <v>46720141</v>
      </c>
      <c r="D11" s="5">
        <f>ABEV3!C193</f>
        <v>45602561</v>
      </c>
    </row>
    <row r="12" spans="2:5" x14ac:dyDescent="0.25">
      <c r="B12" s="4" t="str">
        <f>ABEV3!A194</f>
        <v>-Custo Produtos Vendidos</v>
      </c>
      <c r="C12" s="5">
        <f>ABEV3!B194</f>
        <v>16061371</v>
      </c>
      <c r="D12" s="5">
        <f>ABEV3!C194</f>
        <v>16677959</v>
      </c>
    </row>
    <row r="14" spans="2:5" ht="15.75" thickBot="1" x14ac:dyDescent="0.3"/>
    <row r="15" spans="2:5" ht="15.75" thickBot="1" x14ac:dyDescent="0.3">
      <c r="B15" s="53" t="s">
        <v>421</v>
      </c>
      <c r="C15" s="54"/>
      <c r="D15" s="55">
        <f>((C6+D6)/2)/D12*360</f>
        <v>93.736908694882871</v>
      </c>
      <c r="E15" s="56" t="s">
        <v>422</v>
      </c>
    </row>
    <row r="16" spans="2:5" ht="15.75" thickBot="1" x14ac:dyDescent="0.3">
      <c r="B16" s="57"/>
      <c r="C16" s="57"/>
      <c r="D16" s="58"/>
      <c r="E16" s="57"/>
    </row>
    <row r="17" spans="2:5" ht="15.75" thickBot="1" x14ac:dyDescent="0.3">
      <c r="B17" s="53" t="s">
        <v>423</v>
      </c>
      <c r="C17" s="54"/>
      <c r="D17" s="59">
        <f>((C7+D7)/2)/D11*360</f>
        <v>33.683880604863397</v>
      </c>
      <c r="E17" s="56" t="s">
        <v>422</v>
      </c>
    </row>
    <row r="18" spans="2:5" ht="15.75" thickBot="1" x14ac:dyDescent="0.3"/>
    <row r="19" spans="2:5" x14ac:dyDescent="0.25">
      <c r="B19" s="60" t="s">
        <v>424</v>
      </c>
      <c r="C19" s="61">
        <f>D6-C6+D12</f>
        <v>16686839</v>
      </c>
      <c r="D19" s="62"/>
      <c r="E19" s="63"/>
    </row>
    <row r="20" spans="2:5" ht="15.75" thickBot="1" x14ac:dyDescent="0.3">
      <c r="B20" s="64" t="s">
        <v>425</v>
      </c>
      <c r="C20" s="65"/>
      <c r="D20" s="66">
        <f>((C9+D9)/2)/C19*360</f>
        <v>225.46980647443175</v>
      </c>
      <c r="E20" s="67" t="s">
        <v>422</v>
      </c>
    </row>
    <row r="21" spans="2:5" ht="15.75" thickBot="1" x14ac:dyDescent="0.3">
      <c r="C21" s="52"/>
    </row>
    <row r="22" spans="2:5" x14ac:dyDescent="0.25">
      <c r="B22" s="60" t="s">
        <v>426</v>
      </c>
      <c r="C22" s="61"/>
      <c r="D22" s="62"/>
      <c r="E22" s="63"/>
    </row>
    <row r="23" spans="2:5" x14ac:dyDescent="0.25">
      <c r="B23" s="68" t="s">
        <v>427</v>
      </c>
      <c r="C23" s="50"/>
      <c r="D23" s="50"/>
      <c r="E23" s="69"/>
    </row>
    <row r="24" spans="2:5" ht="15.75" thickBot="1" x14ac:dyDescent="0.3">
      <c r="B24" s="64" t="s">
        <v>426</v>
      </c>
      <c r="C24" s="65"/>
      <c r="D24" s="70">
        <f>D15+D17</f>
        <v>127.42078929974627</v>
      </c>
      <c r="E24" s="67" t="s">
        <v>422</v>
      </c>
    </row>
    <row r="25" spans="2:5" ht="15.75" thickBot="1" x14ac:dyDescent="0.3">
      <c r="B25" s="53" t="s">
        <v>429</v>
      </c>
      <c r="C25" s="54"/>
      <c r="D25" s="71">
        <f>Geral!P17+Geral!T17</f>
        <v>84.542361796444439</v>
      </c>
      <c r="E25" s="56" t="s">
        <v>422</v>
      </c>
    </row>
    <row r="27" spans="2:5" ht="15.75" thickBot="1" x14ac:dyDescent="0.3"/>
    <row r="28" spans="2:5" x14ac:dyDescent="0.25">
      <c r="B28" s="60" t="s">
        <v>431</v>
      </c>
      <c r="C28" s="62"/>
      <c r="D28" s="62"/>
      <c r="E28" s="63"/>
    </row>
    <row r="29" spans="2:5" x14ac:dyDescent="0.25">
      <c r="B29" s="68" t="s">
        <v>432</v>
      </c>
      <c r="C29" s="50"/>
      <c r="D29" s="50"/>
      <c r="E29" s="69"/>
    </row>
    <row r="30" spans="2:5" ht="15.75" thickBot="1" x14ac:dyDescent="0.3">
      <c r="B30" s="72" t="s">
        <v>428</v>
      </c>
      <c r="C30" s="57"/>
      <c r="D30" s="74">
        <f>D24-D20</f>
        <v>-98.049017174685474</v>
      </c>
      <c r="E30" s="73" t="s">
        <v>422</v>
      </c>
    </row>
    <row r="31" spans="2:5" ht="15.75" thickBot="1" x14ac:dyDescent="0.3">
      <c r="B31" s="53" t="s">
        <v>430</v>
      </c>
      <c r="C31" s="54"/>
      <c r="D31" s="71">
        <f>D25-Geral!R17</f>
        <v>10.909427728555556</v>
      </c>
      <c r="E31" s="56" t="s">
        <v>422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zoomScale="130" zoomScaleNormal="130" workbookViewId="0">
      <selection activeCell="C14" sqref="C14"/>
    </sheetView>
  </sheetViews>
  <sheetFormatPr defaultRowHeight="15" x14ac:dyDescent="0.25"/>
  <cols>
    <col min="2" max="2" width="22.140625" bestFit="1" customWidth="1"/>
    <col min="3" max="4" width="14.28515625" bestFit="1" customWidth="1"/>
  </cols>
  <sheetData>
    <row r="3" spans="2:4" x14ac:dyDescent="0.25">
      <c r="B3" s="6" t="str">
        <f>ABEV3!A4</f>
        <v>Consolidado</v>
      </c>
      <c r="C3" s="7">
        <f>ABEV3!B4</f>
        <v>42369</v>
      </c>
      <c r="D3" s="7">
        <f>ABEV3!C4</f>
        <v>42735</v>
      </c>
    </row>
    <row r="4" spans="2:4" x14ac:dyDescent="0.25">
      <c r="B4" s="75" t="str">
        <f>ABEV3!A11</f>
        <v>Ativo Circulante</v>
      </c>
      <c r="C4" s="76">
        <f>ABEV3!B11</f>
        <v>28314489</v>
      </c>
      <c r="D4" s="76">
        <f>ABEV3!C11</f>
        <v>23886851</v>
      </c>
    </row>
    <row r="5" spans="2:4" x14ac:dyDescent="0.25">
      <c r="B5" s="4" t="str">
        <f>ABEV3!A12</f>
        <v>Caixa e equival caixa</v>
      </c>
      <c r="C5" s="5">
        <f>ABEV3!B12</f>
        <v>13620161</v>
      </c>
      <c r="D5" s="5">
        <f>ABEV3!C12</f>
        <v>7876849</v>
      </c>
    </row>
    <row r="6" spans="2:4" x14ac:dyDescent="0.25">
      <c r="B6" s="4" t="str">
        <f>ABEV3!A23</f>
        <v>Estoques</v>
      </c>
      <c r="C6" s="5">
        <f>ABEV3!B23</f>
        <v>4338172</v>
      </c>
      <c r="D6" s="5">
        <f>ABEV3!C23</f>
        <v>4347052</v>
      </c>
    </row>
    <row r="7" spans="2:4" x14ac:dyDescent="0.25">
      <c r="B7" s="4" t="str">
        <f>ABEV3!A27</f>
        <v>Despesas pagas antecip</v>
      </c>
      <c r="C7" s="5">
        <f>ABEV3!B27</f>
        <v>1017140</v>
      </c>
      <c r="D7" s="5">
        <f>ABEV3!C27</f>
        <v>771257</v>
      </c>
    </row>
    <row r="8" spans="2:4" x14ac:dyDescent="0.25">
      <c r="B8" s="4" t="str">
        <f>ABEV3!A33</f>
        <v>Realizavel LP</v>
      </c>
      <c r="C8" s="5">
        <f>ABEV3!B33</f>
        <v>5961469</v>
      </c>
      <c r="D8" s="5">
        <f>ABEV3!C33</f>
        <v>4743535</v>
      </c>
    </row>
    <row r="9" spans="2:4" x14ac:dyDescent="0.25">
      <c r="B9" s="75" t="str">
        <f>ABEV3!A78</f>
        <v>Passivo Circulante</v>
      </c>
      <c r="C9" s="76">
        <f>ABEV3!B78</f>
        <v>30141913</v>
      </c>
      <c r="D9" s="76">
        <f>ABEV3!C78</f>
        <v>28773650</v>
      </c>
    </row>
    <row r="10" spans="2:4" x14ac:dyDescent="0.25">
      <c r="B10" s="4" t="str">
        <f>ABEV3!A123</f>
        <v>Passivo nao circulante</v>
      </c>
      <c r="C10" s="5">
        <f>ABEV3!B123</f>
        <v>9700688</v>
      </c>
      <c r="D10" s="5">
        <f>ABEV3!C123</f>
        <v>8416495</v>
      </c>
    </row>
    <row r="12" spans="2:4" x14ac:dyDescent="0.25">
      <c r="B12" s="6" t="s">
        <v>416</v>
      </c>
      <c r="C12" s="7">
        <f>C3</f>
        <v>42369</v>
      </c>
      <c r="D12" s="7">
        <f>D3</f>
        <v>42735</v>
      </c>
    </row>
    <row r="13" spans="2:4" x14ac:dyDescent="0.25">
      <c r="B13" s="4" t="s">
        <v>417</v>
      </c>
      <c r="C13" s="51">
        <f>C5/C9</f>
        <v>0.45186783599302405</v>
      </c>
      <c r="D13" s="51">
        <f>D5/D9</f>
        <v>0.27375216560985483</v>
      </c>
    </row>
    <row r="14" spans="2:4" x14ac:dyDescent="0.25">
      <c r="B14" s="4" t="s">
        <v>419</v>
      </c>
      <c r="C14" s="51">
        <f>C4/C9</f>
        <v>0.93937266025550537</v>
      </c>
      <c r="D14" s="51">
        <f>D4/D9</f>
        <v>0.83016409110418732</v>
      </c>
    </row>
    <row r="15" spans="2:4" x14ac:dyDescent="0.25">
      <c r="B15" s="4" t="s">
        <v>418</v>
      </c>
      <c r="C15" s="51">
        <f>(C4-C6-C7)/C9</f>
        <v>0.76170271608175633</v>
      </c>
      <c r="D15" s="51">
        <f>(D4-D6-D7)/D9</f>
        <v>0.6522822790991063</v>
      </c>
    </row>
    <row r="16" spans="2:4" x14ac:dyDescent="0.25">
      <c r="B16" s="4" t="s">
        <v>420</v>
      </c>
      <c r="C16" s="51">
        <f>(C4+C8)/(C9+C10)</f>
        <v>0.8602841466098059</v>
      </c>
      <c r="D16" s="51">
        <f>(D4+D8)/(D9+D10)</f>
        <v>0.76983797723832481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Gráfico</vt:lpstr>
      <vt:lpstr>Geral</vt:lpstr>
      <vt:lpstr>ABEV3</vt:lpstr>
      <vt:lpstr>BP resumido</vt:lpstr>
      <vt:lpstr>CCL</vt:lpstr>
      <vt:lpstr>Graficos</vt:lpstr>
      <vt:lpstr>Cálculo dos Prazos</vt:lpstr>
      <vt:lpstr>Cálculo da Liquidez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Peres Tortoli</dc:creator>
  <cp:lastModifiedBy>Ricardo</cp:lastModifiedBy>
  <dcterms:created xsi:type="dcterms:W3CDTF">2000-01-01T12:00:00Z</dcterms:created>
  <dcterms:modified xsi:type="dcterms:W3CDTF">2017-03-29T14:53:46Z</dcterms:modified>
</cp:coreProperties>
</file>