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40" tabRatio="599" activeTab="0"/>
  </bookViews>
  <sheets>
    <sheet name="Simulação" sheetId="1" r:id="rId1"/>
    <sheet name="Gráfico" sheetId="2" r:id="rId2"/>
    <sheet name="Acumulada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<sst xmlns="http://schemas.openxmlformats.org/spreadsheetml/2006/main" count="44" uniqueCount="33">
  <si>
    <t>Poisson</t>
  </si>
  <si>
    <t>P(x)</t>
  </si>
  <si>
    <t>x</t>
  </si>
  <si>
    <t>Emáx</t>
  </si>
  <si>
    <t>Pm</t>
  </si>
  <si>
    <t>Em</t>
  </si>
  <si>
    <t>Emáx-x</t>
  </si>
  <si>
    <t>P(x).(Emáx-x)</t>
  </si>
  <si>
    <t>positivos</t>
  </si>
  <si>
    <t>x-Emáx</t>
  </si>
  <si>
    <t>P(x).(x-Emáx)</t>
  </si>
  <si>
    <t>CT ($/dia)</t>
  </si>
  <si>
    <t>cf/(cf+ce)</t>
  </si>
  <si>
    <t>F(x)</t>
  </si>
  <si>
    <t>Proporção de ciclos com atendimento integral</t>
  </si>
  <si>
    <t>Proporção de demanda atendida</t>
  </si>
  <si>
    <t>ce ($/un)</t>
  </si>
  <si>
    <t>cf ($/un)</t>
  </si>
  <si>
    <t>Normal</t>
  </si>
  <si>
    <t>Emáx final</t>
  </si>
  <si>
    <t>Coeficiente de segurança inicial (z inicial)</t>
  </si>
  <si>
    <t>Coeficiente de segurança final (z final)</t>
  </si>
  <si>
    <t>I(z) = f(z) - z * (1 - F(z))</t>
  </si>
  <si>
    <t>Média (un/dia)</t>
  </si>
  <si>
    <t>Desvio-padrão (un/dia)</t>
  </si>
  <si>
    <t>Pm = desvio-padrão *  I(z)</t>
  </si>
  <si>
    <t>Em = Emáx - (Média - Pm)</t>
  </si>
  <si>
    <t>Emáx inicial = Média + Desvio-padrão * z inicial</t>
  </si>
  <si>
    <t>Lucro ($/dia)</t>
  </si>
  <si>
    <t>receita unitária ($/un)</t>
  </si>
  <si>
    <t>custo unitário de material ($/un)</t>
  </si>
  <si>
    <t>taxa de estocagem (/dia)</t>
  </si>
  <si>
    <t>Congelados (reaproveitáveis)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</si>
</sst>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_);_(* \(#,##0.000\);_(* &quot;-&quot;???_);_(@_)"/>
    <numFmt numFmtId="167" formatCode="0.000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_(* #,##0.00_);_(* \(#,##0.00\);_(* &quot;-&quot;?_);_(@_)"/>
    <numFmt numFmtId="182" formatCode="_(* #,##0.000_);_(* \(#,##0.000\);_(* &quot;-&quot;?_);_(@_)"/>
    <numFmt numFmtId="183" formatCode="0.000%"/>
  </numFmts>
  <fonts count="4">
    <font>
      <sz val="12"/>
      <name val="Times New Roman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3" fontId="0" fillId="0" borderId="0" xfId="18" applyAlignment="1">
      <alignment/>
    </xf>
    <xf numFmtId="164" fontId="0" fillId="0" borderId="0" xfId="18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1" xfId="18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67" fontId="0" fillId="0" borderId="1" xfId="18" applyNumberFormat="1" applyBorder="1" applyAlignment="1">
      <alignment/>
    </xf>
    <xf numFmtId="164" fontId="0" fillId="0" borderId="1" xfId="18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18" applyNumberFormat="1" applyBorder="1" applyAlignment="1">
      <alignment/>
    </xf>
    <xf numFmtId="165" fontId="0" fillId="0" borderId="1" xfId="18" applyNumberFormat="1" applyBorder="1" applyAlignment="1">
      <alignment/>
    </xf>
    <xf numFmtId="173" fontId="0" fillId="0" borderId="1" xfId="18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center"/>
    </xf>
    <xf numFmtId="10" fontId="0" fillId="0" borderId="0" xfId="17" applyNumberFormat="1" applyAlignment="1">
      <alignment/>
    </xf>
    <xf numFmtId="1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43" fontId="0" fillId="0" borderId="3" xfId="18" applyBorder="1" applyAlignment="1">
      <alignment/>
    </xf>
    <xf numFmtId="176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0" fontId="0" fillId="0" borderId="1" xfId="17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8" fontId="0" fillId="0" borderId="1" xfId="18" applyNumberFormat="1" applyBorder="1" applyAlignment="1">
      <alignment/>
    </xf>
    <xf numFmtId="165" fontId="0" fillId="0" borderId="8" xfId="0" applyNumberFormat="1" applyBorder="1" applyAlignment="1">
      <alignment/>
    </xf>
    <xf numFmtId="43" fontId="0" fillId="0" borderId="8" xfId="18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18" applyBorder="1" applyAlignment="1">
      <alignment/>
    </xf>
    <xf numFmtId="1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172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Distribuição de Poisson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255"/>
          <c:w val="0.92575"/>
          <c:h val="0.80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Simulação!$A$13:$A$63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Simulação!$C$13:$C$63</c:f>
              <c:numCache>
                <c:ptCount val="51"/>
                <c:pt idx="0">
                  <c:v>2.061153622438586E-09</c:v>
                </c:pt>
                <c:pt idx="1">
                  <c:v>4.122307244877172E-08</c:v>
                </c:pt>
                <c:pt idx="2">
                  <c:v>4.1223072448771714E-07</c:v>
                </c:pt>
                <c:pt idx="3">
                  <c:v>2.7482048299181145E-06</c:v>
                </c:pt>
                <c:pt idx="4">
                  <c:v>1.3741024149590572E-05</c:v>
                </c:pt>
                <c:pt idx="5">
                  <c:v>5.496409659836229E-05</c:v>
                </c:pt>
                <c:pt idx="6">
                  <c:v>0.0001832136553278743</c:v>
                </c:pt>
                <c:pt idx="7">
                  <c:v>0.0005234675866510695</c:v>
                </c:pt>
                <c:pt idx="8">
                  <c:v>0.0013086689666276738</c:v>
                </c:pt>
                <c:pt idx="9">
                  <c:v>0.002908153259172608</c:v>
                </c:pt>
                <c:pt idx="10">
                  <c:v>0.005816306518345216</c:v>
                </c:pt>
                <c:pt idx="11">
                  <c:v>0.010575102760627664</c:v>
                </c:pt>
                <c:pt idx="12">
                  <c:v>0.017625171267712774</c:v>
                </c:pt>
                <c:pt idx="13">
                  <c:v>0.027115648104173502</c:v>
                </c:pt>
                <c:pt idx="14">
                  <c:v>0.038736640148819286</c:v>
                </c:pt>
                <c:pt idx="15">
                  <c:v>0.05164885353175905</c:v>
                </c:pt>
                <c:pt idx="16">
                  <c:v>0.0645610669146988</c:v>
                </c:pt>
                <c:pt idx="17">
                  <c:v>0.07595419637023389</c:v>
                </c:pt>
                <c:pt idx="18">
                  <c:v>0.0843935515224821</c:v>
                </c:pt>
                <c:pt idx="19">
                  <c:v>0.08883531739208642</c:v>
                </c:pt>
                <c:pt idx="20">
                  <c:v>0.08883531739208642</c:v>
                </c:pt>
                <c:pt idx="21">
                  <c:v>0.08460506418293944</c:v>
                </c:pt>
                <c:pt idx="22">
                  <c:v>0.07691369471176313</c:v>
                </c:pt>
                <c:pt idx="23">
                  <c:v>0.06688147366240271</c:v>
                </c:pt>
                <c:pt idx="24">
                  <c:v>0.055734561385335606</c:v>
                </c:pt>
                <c:pt idx="25">
                  <c:v>0.04458764910826849</c:v>
                </c:pt>
                <c:pt idx="26">
                  <c:v>0.03429819162174499</c:v>
                </c:pt>
                <c:pt idx="27">
                  <c:v>0.02540606786795925</c:v>
                </c:pt>
                <c:pt idx="28">
                  <c:v>0.01814719133425661</c:v>
                </c:pt>
                <c:pt idx="29">
                  <c:v>0.012515304368452832</c:v>
                </c:pt>
                <c:pt idx="30">
                  <c:v>0.00834353624563522</c:v>
                </c:pt>
                <c:pt idx="31">
                  <c:v>0.005382926610087239</c:v>
                </c:pt>
                <c:pt idx="32">
                  <c:v>0.0033643291313045246</c:v>
                </c:pt>
                <c:pt idx="33">
                  <c:v>0.0020389873523057726</c:v>
                </c:pt>
                <c:pt idx="34">
                  <c:v>0.0011994043248857486</c:v>
                </c:pt>
                <c:pt idx="35">
                  <c:v>0.0006853738999347134</c:v>
                </c:pt>
                <c:pt idx="36">
                  <c:v>0.00038076327774150747</c:v>
                </c:pt>
                <c:pt idx="37">
                  <c:v>0.00020581798796838244</c:v>
                </c:pt>
                <c:pt idx="38">
                  <c:v>0.00010832525682546442</c:v>
                </c:pt>
                <c:pt idx="39">
                  <c:v>5.555141375664841E-05</c:v>
                </c:pt>
                <c:pt idx="40">
                  <c:v>2.7775706878324207E-05</c:v>
                </c:pt>
                <c:pt idx="41">
                  <c:v>1.3549125306499613E-05</c:v>
                </c:pt>
                <c:pt idx="42">
                  <c:v>6.451964431666482E-06</c:v>
                </c:pt>
                <c:pt idx="43">
                  <c:v>3.0009136891472007E-06</c:v>
                </c:pt>
                <c:pt idx="44">
                  <c:v>1.3640516768850912E-06</c:v>
                </c:pt>
                <c:pt idx="45">
                  <c:v>6.062451897267072E-07</c:v>
                </c:pt>
                <c:pt idx="46">
                  <c:v>2.635848650985683E-07</c:v>
                </c:pt>
                <c:pt idx="47">
                  <c:v>1.1216377238236951E-07</c:v>
                </c:pt>
                <c:pt idx="48">
                  <c:v>4.673490515932063E-08</c:v>
                </c:pt>
                <c:pt idx="49">
                  <c:v>1.907547149360026E-08</c:v>
                </c:pt>
                <c:pt idx="50">
                  <c:v>7.630188597440104E-09</c:v>
                </c:pt>
              </c:numCache>
            </c:numRef>
          </c:yVal>
          <c:smooth val="0"/>
        </c:ser>
        <c:axId val="33061488"/>
        <c:axId val="9400177"/>
      </c:scatterChart>
      <c:valAx>
        <c:axId val="3306148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Demanda (unidades)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400177"/>
        <c:crosses val="autoZero"/>
        <c:crossBetween val="midCat"/>
        <c:dispUnits/>
        <c:majorUnit val="5"/>
        <c:minorUnit val="1"/>
      </c:valAx>
      <c:valAx>
        <c:axId val="9400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 (demanda)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33061488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Distribuição acumulada 
de Poisson
 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7925"/>
          <c:w val="0.92575"/>
          <c:h val="0.7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Simulação!$A$13:$A$63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Simulação!$B$13:$B$63</c:f>
              <c:numCache>
                <c:ptCount val="51"/>
                <c:pt idx="0">
                  <c:v>2.061153622438586E-09</c:v>
                </c:pt>
                <c:pt idx="1">
                  <c:v>4.32842260712103E-08</c:v>
                </c:pt>
                <c:pt idx="2">
                  <c:v>4.5551495055892744E-07</c:v>
                </c:pt>
                <c:pt idx="3">
                  <c:v>3.203719780477042E-06</c:v>
                </c:pt>
                <c:pt idx="4">
                  <c:v>1.6944743930067616E-05</c:v>
                </c:pt>
                <c:pt idx="5">
                  <c:v>7.19088405284299E-05</c:v>
                </c:pt>
                <c:pt idx="6">
                  <c:v>0.0002551224958563042</c:v>
                </c:pt>
                <c:pt idx="7">
                  <c:v>0.0007785900825073738</c:v>
                </c:pt>
                <c:pt idx="8">
                  <c:v>0.0020872590491350473</c:v>
                </c:pt>
                <c:pt idx="9">
                  <c:v>0.004995412308307657</c:v>
                </c:pt>
                <c:pt idx="10">
                  <c:v>0.010811718826652873</c:v>
                </c:pt>
                <c:pt idx="11">
                  <c:v>0.021386821587280534</c:v>
                </c:pt>
                <c:pt idx="12">
                  <c:v>0.03901199285499332</c:v>
                </c:pt>
                <c:pt idx="13">
                  <c:v>0.0661276409591668</c:v>
                </c:pt>
                <c:pt idx="14">
                  <c:v>0.10486428110798612</c:v>
                </c:pt>
                <c:pt idx="15">
                  <c:v>0.1565131346397452</c:v>
                </c:pt>
                <c:pt idx="16">
                  <c:v>0.22107420155444402</c:v>
                </c:pt>
                <c:pt idx="17">
                  <c:v>0.2970283979246779</c:v>
                </c:pt>
                <c:pt idx="18">
                  <c:v>0.38142194944715985</c:v>
                </c:pt>
                <c:pt idx="19">
                  <c:v>0.4702572668392462</c:v>
                </c:pt>
                <c:pt idx="20">
                  <c:v>0.5590925842313327</c:v>
                </c:pt>
                <c:pt idx="21">
                  <c:v>0.6436976484142721</c:v>
                </c:pt>
                <c:pt idx="22">
                  <c:v>0.720611343126035</c:v>
                </c:pt>
                <c:pt idx="23">
                  <c:v>0.7874928167884379</c:v>
                </c:pt>
                <c:pt idx="24">
                  <c:v>0.8432273781737734</c:v>
                </c:pt>
                <c:pt idx="25">
                  <c:v>0.8878150272820419</c:v>
                </c:pt>
                <c:pt idx="26">
                  <c:v>0.9221132189037867</c:v>
                </c:pt>
                <c:pt idx="27">
                  <c:v>0.9475192867717461</c:v>
                </c:pt>
                <c:pt idx="28">
                  <c:v>0.9656664781060029</c:v>
                </c:pt>
                <c:pt idx="29">
                  <c:v>0.9781817824744555</c:v>
                </c:pt>
                <c:pt idx="30">
                  <c:v>0.986525318720091</c:v>
                </c:pt>
                <c:pt idx="31">
                  <c:v>0.991908245330178</c:v>
                </c:pt>
                <c:pt idx="32">
                  <c:v>0.9952725744614827</c:v>
                </c:pt>
                <c:pt idx="33">
                  <c:v>0.9973115618137884</c:v>
                </c:pt>
                <c:pt idx="34">
                  <c:v>0.9985109661386742</c:v>
                </c:pt>
                <c:pt idx="35">
                  <c:v>0.9991963400386089</c:v>
                </c:pt>
                <c:pt idx="36">
                  <c:v>0.9995771033163504</c:v>
                </c:pt>
                <c:pt idx="37">
                  <c:v>0.9997829213043189</c:v>
                </c:pt>
                <c:pt idx="38">
                  <c:v>0.9998912465611445</c:v>
                </c:pt>
                <c:pt idx="39">
                  <c:v>0.999946797974901</c:v>
                </c:pt>
                <c:pt idx="40">
                  <c:v>0.9999745736817794</c:v>
                </c:pt>
                <c:pt idx="41">
                  <c:v>0.9999881228070859</c:v>
                </c:pt>
                <c:pt idx="42">
                  <c:v>0.9999945747715174</c:v>
                </c:pt>
                <c:pt idx="43">
                  <c:v>0.9999975756852066</c:v>
                </c:pt>
                <c:pt idx="44">
                  <c:v>0.9999989397368837</c:v>
                </c:pt>
                <c:pt idx="45">
                  <c:v>0.9999995459820732</c:v>
                </c:pt>
                <c:pt idx="46">
                  <c:v>0.9999998095669385</c:v>
                </c:pt>
                <c:pt idx="47">
                  <c:v>0.9999999217307107</c:v>
                </c:pt>
                <c:pt idx="48">
                  <c:v>0.9999999684656159</c:v>
                </c:pt>
                <c:pt idx="49">
                  <c:v>0.9999999875410877</c:v>
                </c:pt>
                <c:pt idx="50">
                  <c:v>0.9999999951712762</c:v>
                </c:pt>
              </c:numCache>
            </c:numRef>
          </c:yVal>
          <c:smooth val="0"/>
        </c:ser>
        <c:axId val="57955490"/>
        <c:axId val="21246723"/>
      </c:scatterChart>
      <c:valAx>
        <c:axId val="5795549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Demanda (unidades)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246723"/>
        <c:crosses val="autoZero"/>
        <c:crossBetween val="midCat"/>
        <c:dispUnits/>
        <c:majorUnit val="5"/>
        <c:minorUnit val="1"/>
      </c:valAx>
      <c:valAx>
        <c:axId val="212467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F (demanda)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57955490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90" zoomScaleNormal="90" workbookViewId="0" topLeftCell="A1">
      <selection activeCell="A4" sqref="A4"/>
    </sheetView>
  </sheetViews>
  <sheetFormatPr defaultColWidth="9.00390625" defaultRowHeight="15" customHeight="1"/>
  <cols>
    <col min="1" max="1" width="7.75390625" style="0" bestFit="1" customWidth="1"/>
    <col min="2" max="2" width="12.625" style="21" customWidth="1"/>
    <col min="3" max="3" width="8.375" style="1" customWidth="1"/>
    <col min="4" max="4" width="10.625" style="4" customWidth="1"/>
    <col min="5" max="5" width="9.625" style="0" customWidth="1"/>
    <col min="6" max="6" width="11.50390625" style="0" customWidth="1"/>
    <col min="7" max="7" width="8.125" style="0" customWidth="1"/>
    <col min="8" max="8" width="9.50390625" style="0" customWidth="1"/>
    <col min="9" max="9" width="11.75390625" style="0" bestFit="1" customWidth="1"/>
    <col min="10" max="10" width="0.6171875" style="0" customWidth="1"/>
    <col min="11" max="11" width="10.375" style="0" customWidth="1"/>
    <col min="12" max="12" width="3.875" style="0" customWidth="1"/>
    <col min="13" max="13" width="39.875" style="0" bestFit="1" customWidth="1"/>
  </cols>
  <sheetData>
    <row r="1" ht="15" customHeight="1">
      <c r="A1" s="47" t="s">
        <v>32</v>
      </c>
    </row>
    <row r="2" spans="1:13" ht="15" customHeight="1">
      <c r="A2" s="47" t="s">
        <v>0</v>
      </c>
      <c r="B2" s="20" t="s">
        <v>23</v>
      </c>
      <c r="C2" s="35">
        <v>20</v>
      </c>
      <c r="D2" s="40"/>
      <c r="E2" s="42" t="s">
        <v>31</v>
      </c>
      <c r="F2" s="41">
        <v>0.002</v>
      </c>
      <c r="G2" s="43"/>
      <c r="H2" s="42" t="s">
        <v>29</v>
      </c>
      <c r="I2" s="50">
        <v>10</v>
      </c>
      <c r="M2" s="47" t="s">
        <v>18</v>
      </c>
    </row>
    <row r="3" spans="6:14" ht="15" customHeight="1" thickBot="1">
      <c r="F3" s="43"/>
      <c r="G3" s="45"/>
      <c r="H3" s="42" t="s">
        <v>30</v>
      </c>
      <c r="I3" s="51">
        <v>8.5</v>
      </c>
      <c r="M3" s="46" t="s">
        <v>29</v>
      </c>
      <c r="N3" s="48">
        <v>10</v>
      </c>
    </row>
    <row r="4" spans="2:14" ht="15" customHeight="1">
      <c r="B4" s="38"/>
      <c r="C4" s="39"/>
      <c r="E4" s="13" t="s">
        <v>16</v>
      </c>
      <c r="F4" s="44">
        <f>F2*I3</f>
        <v>0.017</v>
      </c>
      <c r="H4" s="44" t="s">
        <v>17</v>
      </c>
      <c r="I4" s="12">
        <f>I2-I3</f>
        <v>1.5</v>
      </c>
      <c r="J4" s="14"/>
      <c r="K4" s="31" t="s">
        <v>12</v>
      </c>
      <c r="M4" s="46" t="s">
        <v>30</v>
      </c>
      <c r="N4" s="49">
        <v>8.5</v>
      </c>
    </row>
    <row r="5" spans="2:11" ht="7.5" customHeight="1">
      <c r="B5" s="36"/>
      <c r="C5" s="37"/>
      <c r="E5" s="14"/>
      <c r="F5" s="14"/>
      <c r="H5" s="14"/>
      <c r="I5" s="14"/>
      <c r="J5" s="14"/>
      <c r="K5" s="32"/>
    </row>
    <row r="6" spans="2:14" ht="15" customHeight="1" thickBot="1">
      <c r="B6" s="30" t="s">
        <v>3</v>
      </c>
      <c r="C6" s="24">
        <v>31</v>
      </c>
      <c r="E6" s="27" t="s">
        <v>14</v>
      </c>
      <c r="F6" s="25"/>
      <c r="G6" s="26"/>
      <c r="H6" s="28"/>
      <c r="I6" s="29">
        <f>POISSON(C6,$C$2,TRUE)</f>
        <v>0.991908245330178</v>
      </c>
      <c r="K6" s="52">
        <f>I4/(I4+F4)</f>
        <v>0.988793671720501</v>
      </c>
      <c r="M6" t="s">
        <v>16</v>
      </c>
      <c r="N6">
        <v>0.017</v>
      </c>
    </row>
    <row r="7" spans="2:14" ht="15" customHeight="1">
      <c r="B7" s="20" t="s">
        <v>11</v>
      </c>
      <c r="C7" s="11">
        <f>F4*F10+I4*I10</f>
        <v>0.21529088317383227</v>
      </c>
      <c r="E7" s="27" t="s">
        <v>15</v>
      </c>
      <c r="F7" s="25"/>
      <c r="G7" s="26"/>
      <c r="H7" s="28"/>
      <c r="I7" s="29">
        <f>1-I10/C2</f>
        <v>0.9990675384583447</v>
      </c>
      <c r="J7" s="15"/>
      <c r="K7" s="3"/>
      <c r="M7" t="s">
        <v>17</v>
      </c>
      <c r="N7" s="3">
        <v>1.5</v>
      </c>
    </row>
    <row r="8" spans="5:10" ht="7.5" customHeight="1">
      <c r="E8" s="3"/>
      <c r="H8" s="3"/>
      <c r="J8" s="16"/>
    </row>
    <row r="9" spans="2:14" ht="15" customHeight="1">
      <c r="B9" s="20" t="s">
        <v>28</v>
      </c>
      <c r="C9" s="11">
        <f>(C2-I10)*(I2-I3)-F10*F4</f>
        <v>29.784709116826168</v>
      </c>
      <c r="F9" s="5" t="s">
        <v>5</v>
      </c>
      <c r="H9" s="3"/>
      <c r="I9" s="5" t="s">
        <v>4</v>
      </c>
      <c r="J9" s="16"/>
      <c r="M9" t="s">
        <v>23</v>
      </c>
      <c r="N9" s="34">
        <v>200</v>
      </c>
    </row>
    <row r="10" spans="6:14" ht="15" customHeight="1">
      <c r="F10" s="12">
        <f>SUM(F13:F93)</f>
        <v>11.018649230833706</v>
      </c>
      <c r="H10" s="3"/>
      <c r="I10" s="12">
        <f>SUM(I13:I93)</f>
        <v>0.018649230833106177</v>
      </c>
      <c r="J10" s="16"/>
      <c r="M10" t="s">
        <v>24</v>
      </c>
      <c r="N10" s="34">
        <f>SQRT(N9)</f>
        <v>14.142135623730951</v>
      </c>
    </row>
    <row r="11" spans="1:10" ht="7.5" customHeight="1">
      <c r="A11" s="3"/>
      <c r="C11" s="3"/>
      <c r="D11" s="2"/>
      <c r="E11" s="3"/>
      <c r="F11" s="3"/>
      <c r="H11" s="3"/>
      <c r="I11" s="3"/>
      <c r="J11" s="3"/>
    </row>
    <row r="12" spans="1:14" ht="15" customHeight="1">
      <c r="A12" s="5" t="s">
        <v>2</v>
      </c>
      <c r="B12" s="22" t="s">
        <v>13</v>
      </c>
      <c r="C12" s="6" t="s">
        <v>1</v>
      </c>
      <c r="D12" s="7" t="s">
        <v>6</v>
      </c>
      <c r="E12" s="5" t="s">
        <v>8</v>
      </c>
      <c r="F12" s="5" t="s">
        <v>7</v>
      </c>
      <c r="G12" s="8" t="s">
        <v>9</v>
      </c>
      <c r="H12" s="5" t="s">
        <v>8</v>
      </c>
      <c r="I12" s="5" t="s">
        <v>10</v>
      </c>
      <c r="J12" s="15"/>
      <c r="M12" t="s">
        <v>12</v>
      </c>
      <c r="N12" s="3">
        <f>N7/(N7+N6)</f>
        <v>0.988793671720501</v>
      </c>
    </row>
    <row r="13" spans="1:14" ht="15" customHeight="1">
      <c r="A13" s="9">
        <v>0</v>
      </c>
      <c r="B13" s="18">
        <f aca="true" t="shared" si="0" ref="B13:B44">POISSON(A13,$C$2,TRUE)</f>
        <v>2.061153622438586E-09</v>
      </c>
      <c r="C13" s="10">
        <f aca="true" t="shared" si="1" ref="C13:C44">POISSON(A13,$C$2,FALSE)</f>
        <v>2.061153622438586E-09</v>
      </c>
      <c r="D13" s="9">
        <f aca="true" t="shared" si="2" ref="D13:D49">$C$6-A13</f>
        <v>31</v>
      </c>
      <c r="E13" s="9">
        <f>IF(D13&lt;0,0,D13)</f>
        <v>31</v>
      </c>
      <c r="F13" s="11">
        <f>E13*C13</f>
        <v>6.389576229559617E-08</v>
      </c>
      <c r="G13" s="9">
        <f aca="true" t="shared" si="3" ref="G13:G49">A13-$C$6</f>
        <v>-31</v>
      </c>
      <c r="H13" s="9">
        <f>IF(G13&lt;0,0,G13)</f>
        <v>0</v>
      </c>
      <c r="I13" s="19">
        <f>H13*C13</f>
        <v>0</v>
      </c>
      <c r="J13" s="17"/>
      <c r="M13" t="s">
        <v>20</v>
      </c>
      <c r="N13" s="34">
        <f>NORMSINV(N12)</f>
        <v>2.28330078940634</v>
      </c>
    </row>
    <row r="14" spans="1:14" ht="15" customHeight="1">
      <c r="A14" s="9">
        <v>1</v>
      </c>
      <c r="B14" s="18">
        <f t="shared" si="0"/>
        <v>4.32842260712103E-08</v>
      </c>
      <c r="C14" s="10">
        <f t="shared" si="1"/>
        <v>4.122307244877172E-08</v>
      </c>
      <c r="D14" s="9">
        <f t="shared" si="2"/>
        <v>30</v>
      </c>
      <c r="E14" s="9">
        <f aca="true" t="shared" si="4" ref="E14:E77">IF(D14&lt;0,0,D14)</f>
        <v>30</v>
      </c>
      <c r="F14" s="11">
        <f aca="true" t="shared" si="5" ref="F14:F49">E14*C14</f>
        <v>1.2366921734631517E-06</v>
      </c>
      <c r="G14" s="9">
        <f t="shared" si="3"/>
        <v>-30</v>
      </c>
      <c r="H14" s="9">
        <f aca="true" t="shared" si="6" ref="H14:H77">IF(G14&lt;0,0,G14)</f>
        <v>0</v>
      </c>
      <c r="I14" s="19">
        <f aca="true" t="shared" si="7" ref="I14:I49">H14*C14</f>
        <v>0</v>
      </c>
      <c r="J14" s="17"/>
      <c r="M14" t="s">
        <v>27</v>
      </c>
      <c r="N14" s="34">
        <f>N9+N13*N10</f>
        <v>232.2907494335564</v>
      </c>
    </row>
    <row r="15" spans="1:10" ht="15" customHeight="1">
      <c r="A15" s="9">
        <v>2</v>
      </c>
      <c r="B15" s="18">
        <f t="shared" si="0"/>
        <v>4.5551495055892744E-07</v>
      </c>
      <c r="C15" s="10">
        <f t="shared" si="1"/>
        <v>4.1223072448771714E-07</v>
      </c>
      <c r="D15" s="9">
        <f t="shared" si="2"/>
        <v>29</v>
      </c>
      <c r="E15" s="9">
        <f t="shared" si="4"/>
        <v>29</v>
      </c>
      <c r="F15" s="11">
        <f t="shared" si="5"/>
        <v>1.1954691010143797E-05</v>
      </c>
      <c r="G15" s="9">
        <f t="shared" si="3"/>
        <v>-29</v>
      </c>
      <c r="H15" s="9">
        <f t="shared" si="6"/>
        <v>0</v>
      </c>
      <c r="I15" s="19">
        <f t="shared" si="7"/>
        <v>0</v>
      </c>
      <c r="J15" s="17"/>
    </row>
    <row r="16" spans="1:14" ht="15" customHeight="1">
      <c r="A16" s="9">
        <v>3</v>
      </c>
      <c r="B16" s="18">
        <f t="shared" si="0"/>
        <v>3.203719780477042E-06</v>
      </c>
      <c r="C16" s="10">
        <f t="shared" si="1"/>
        <v>2.7482048299181145E-06</v>
      </c>
      <c r="D16" s="9">
        <f t="shared" si="2"/>
        <v>28</v>
      </c>
      <c r="E16" s="9">
        <f t="shared" si="4"/>
        <v>28</v>
      </c>
      <c r="F16" s="11">
        <f t="shared" si="5"/>
        <v>7.694973523770721E-05</v>
      </c>
      <c r="G16" s="9">
        <f t="shared" si="3"/>
        <v>-28</v>
      </c>
      <c r="H16" s="9">
        <f t="shared" si="6"/>
        <v>0</v>
      </c>
      <c r="I16" s="19">
        <f t="shared" si="7"/>
        <v>0</v>
      </c>
      <c r="J16" s="17"/>
      <c r="M16" t="s">
        <v>19</v>
      </c>
      <c r="N16" s="34">
        <f>ROUNDUP(N14,0)</f>
        <v>233</v>
      </c>
    </row>
    <row r="17" spans="1:14" ht="15" customHeight="1">
      <c r="A17" s="9">
        <v>4</v>
      </c>
      <c r="B17" s="18">
        <f t="shared" si="0"/>
        <v>1.6944743930067616E-05</v>
      </c>
      <c r="C17" s="10">
        <f t="shared" si="1"/>
        <v>1.3741024149590572E-05</v>
      </c>
      <c r="D17" s="9">
        <f t="shared" si="2"/>
        <v>27</v>
      </c>
      <c r="E17" s="9">
        <f t="shared" si="4"/>
        <v>27</v>
      </c>
      <c r="F17" s="11">
        <f t="shared" si="5"/>
        <v>0.0003710076520389454</v>
      </c>
      <c r="G17" s="9">
        <f t="shared" si="3"/>
        <v>-27</v>
      </c>
      <c r="H17" s="9">
        <f t="shared" si="6"/>
        <v>0</v>
      </c>
      <c r="I17" s="19">
        <f t="shared" si="7"/>
        <v>0</v>
      </c>
      <c r="J17" s="17"/>
      <c r="M17" t="s">
        <v>21</v>
      </c>
      <c r="N17" s="34">
        <f>(N16-N9)/N10</f>
        <v>2.3334523779156067</v>
      </c>
    </row>
    <row r="18" spans="1:14" ht="15" customHeight="1">
      <c r="A18" s="9">
        <v>5</v>
      </c>
      <c r="B18" s="18">
        <f t="shared" si="0"/>
        <v>7.19088405284299E-05</v>
      </c>
      <c r="C18" s="10">
        <f t="shared" si="1"/>
        <v>5.496409659836229E-05</v>
      </c>
      <c r="D18" s="9">
        <f t="shared" si="2"/>
        <v>26</v>
      </c>
      <c r="E18" s="9">
        <f t="shared" si="4"/>
        <v>26</v>
      </c>
      <c r="F18" s="11">
        <f t="shared" si="5"/>
        <v>0.0014290665115574196</v>
      </c>
      <c r="G18" s="9">
        <f t="shared" si="3"/>
        <v>-26</v>
      </c>
      <c r="H18" s="9">
        <f t="shared" si="6"/>
        <v>0</v>
      </c>
      <c r="I18" s="19">
        <f t="shared" si="7"/>
        <v>0</v>
      </c>
      <c r="J18" s="17"/>
      <c r="M18" t="s">
        <v>22</v>
      </c>
      <c r="N18" s="33">
        <f>NORMDIST(N17,0,1,FALSE)-N17*(1-NORMSDIST(N17))</f>
        <v>0.003318287350960066</v>
      </c>
    </row>
    <row r="19" spans="1:14" ht="15" customHeight="1">
      <c r="A19" s="9">
        <v>6</v>
      </c>
      <c r="B19" s="18">
        <f t="shared" si="0"/>
        <v>0.0002551224958563042</v>
      </c>
      <c r="C19" s="10">
        <f t="shared" si="1"/>
        <v>0.0001832136553278743</v>
      </c>
      <c r="D19" s="9">
        <f t="shared" si="2"/>
        <v>25</v>
      </c>
      <c r="E19" s="9">
        <f t="shared" si="4"/>
        <v>25</v>
      </c>
      <c r="F19" s="11">
        <f t="shared" si="5"/>
        <v>0.004580341383196857</v>
      </c>
      <c r="G19" s="9">
        <f t="shared" si="3"/>
        <v>-25</v>
      </c>
      <c r="H19" s="9">
        <f t="shared" si="6"/>
        <v>0</v>
      </c>
      <c r="I19" s="19">
        <f t="shared" si="7"/>
        <v>0</v>
      </c>
      <c r="J19" s="17"/>
      <c r="M19" t="s">
        <v>25</v>
      </c>
      <c r="N19" s="3">
        <f>N18*N10</f>
        <v>0.04692766975578816</v>
      </c>
    </row>
    <row r="20" spans="1:14" ht="15" customHeight="1">
      <c r="A20" s="9">
        <v>7</v>
      </c>
      <c r="B20" s="18">
        <f t="shared" si="0"/>
        <v>0.0007785900825073738</v>
      </c>
      <c r="C20" s="10">
        <f t="shared" si="1"/>
        <v>0.0005234675866510695</v>
      </c>
      <c r="D20" s="9">
        <f t="shared" si="2"/>
        <v>24</v>
      </c>
      <c r="E20" s="9">
        <f t="shared" si="4"/>
        <v>24</v>
      </c>
      <c r="F20" s="11">
        <f t="shared" si="5"/>
        <v>0.01256322207962567</v>
      </c>
      <c r="G20" s="9">
        <f t="shared" si="3"/>
        <v>-24</v>
      </c>
      <c r="H20" s="9">
        <f t="shared" si="6"/>
        <v>0</v>
      </c>
      <c r="I20" s="19">
        <f t="shared" si="7"/>
        <v>0</v>
      </c>
      <c r="J20" s="17"/>
      <c r="M20" t="s">
        <v>26</v>
      </c>
      <c r="N20" s="3">
        <f>N16-(N9-N19)</f>
        <v>33.046927669755775</v>
      </c>
    </row>
    <row r="21" spans="1:10" ht="15" customHeight="1">
      <c r="A21" s="9">
        <v>8</v>
      </c>
      <c r="B21" s="18">
        <f t="shared" si="0"/>
        <v>0.0020872590491350473</v>
      </c>
      <c r="C21" s="10">
        <f t="shared" si="1"/>
        <v>0.0013086689666276738</v>
      </c>
      <c r="D21" s="9">
        <f t="shared" si="2"/>
        <v>23</v>
      </c>
      <c r="E21" s="9">
        <f t="shared" si="4"/>
        <v>23</v>
      </c>
      <c r="F21" s="11">
        <f t="shared" si="5"/>
        <v>0.030099386232436496</v>
      </c>
      <c r="G21" s="9">
        <f t="shared" si="3"/>
        <v>-23</v>
      </c>
      <c r="H21" s="9">
        <f t="shared" si="6"/>
        <v>0</v>
      </c>
      <c r="I21" s="19">
        <f t="shared" si="7"/>
        <v>0</v>
      </c>
      <c r="J21" s="17"/>
    </row>
    <row r="22" spans="1:14" ht="15" customHeight="1">
      <c r="A22" s="9">
        <v>9</v>
      </c>
      <c r="B22" s="18">
        <f t="shared" si="0"/>
        <v>0.004995412308307657</v>
      </c>
      <c r="C22" s="10">
        <f t="shared" si="1"/>
        <v>0.002908153259172608</v>
      </c>
      <c r="D22" s="9">
        <f t="shared" si="2"/>
        <v>22</v>
      </c>
      <c r="E22" s="9">
        <f t="shared" si="4"/>
        <v>22</v>
      </c>
      <c r="F22" s="11">
        <f t="shared" si="5"/>
        <v>0.06397937170179738</v>
      </c>
      <c r="G22" s="9">
        <f t="shared" si="3"/>
        <v>-22</v>
      </c>
      <c r="H22" s="9">
        <f t="shared" si="6"/>
        <v>0</v>
      </c>
      <c r="I22" s="19">
        <f t="shared" si="7"/>
        <v>0</v>
      </c>
      <c r="J22" s="17"/>
      <c r="M22" t="s">
        <v>11</v>
      </c>
      <c r="N22" s="3">
        <f>N19*N7+N20*N6</f>
        <v>0.6321892750195305</v>
      </c>
    </row>
    <row r="23" spans="1:14" ht="15" customHeight="1">
      <c r="A23" s="9">
        <v>10</v>
      </c>
      <c r="B23" s="18">
        <f t="shared" si="0"/>
        <v>0.010811718826652873</v>
      </c>
      <c r="C23" s="10">
        <f t="shared" si="1"/>
        <v>0.005816306518345216</v>
      </c>
      <c r="D23" s="9">
        <f t="shared" si="2"/>
        <v>21</v>
      </c>
      <c r="E23" s="9">
        <f t="shared" si="4"/>
        <v>21</v>
      </c>
      <c r="F23" s="11">
        <f t="shared" si="5"/>
        <v>0.12214243688524953</v>
      </c>
      <c r="G23" s="9">
        <f t="shared" si="3"/>
        <v>-21</v>
      </c>
      <c r="H23" s="9">
        <f t="shared" si="6"/>
        <v>0</v>
      </c>
      <c r="I23" s="19">
        <f t="shared" si="7"/>
        <v>0</v>
      </c>
      <c r="J23" s="17"/>
      <c r="M23" t="s">
        <v>28</v>
      </c>
      <c r="N23" s="3">
        <f>(N9-N19)*(N3-N4)-N6*N20</f>
        <v>299.3678107249805</v>
      </c>
    </row>
    <row r="24" spans="1:14" ht="15" customHeight="1">
      <c r="A24" s="9">
        <v>11</v>
      </c>
      <c r="B24" s="18">
        <f t="shared" si="0"/>
        <v>0.021386821587280534</v>
      </c>
      <c r="C24" s="10">
        <f t="shared" si="1"/>
        <v>0.010575102760627664</v>
      </c>
      <c r="D24" s="9">
        <f t="shared" si="2"/>
        <v>20</v>
      </c>
      <c r="E24" s="9">
        <f t="shared" si="4"/>
        <v>20</v>
      </c>
      <c r="F24" s="11">
        <f t="shared" si="5"/>
        <v>0.21150205521255327</v>
      </c>
      <c r="G24" s="9">
        <f t="shared" si="3"/>
        <v>-20</v>
      </c>
      <c r="H24" s="9">
        <f t="shared" si="6"/>
        <v>0</v>
      </c>
      <c r="I24" s="19">
        <f t="shared" si="7"/>
        <v>0</v>
      </c>
      <c r="J24" s="17"/>
      <c r="M24" t="s">
        <v>14</v>
      </c>
      <c r="N24" s="23">
        <f>NORMSDIST(N17)</f>
        <v>0.9901877925116802</v>
      </c>
    </row>
    <row r="25" spans="1:14" ht="15" customHeight="1">
      <c r="A25" s="9">
        <v>12</v>
      </c>
      <c r="B25" s="18">
        <f t="shared" si="0"/>
        <v>0.03901199285499332</v>
      </c>
      <c r="C25" s="10">
        <f t="shared" si="1"/>
        <v>0.017625171267712774</v>
      </c>
      <c r="D25" s="9">
        <f t="shared" si="2"/>
        <v>19</v>
      </c>
      <c r="E25" s="9">
        <f t="shared" si="4"/>
        <v>19</v>
      </c>
      <c r="F25" s="11">
        <f t="shared" si="5"/>
        <v>0.3348782540865427</v>
      </c>
      <c r="G25" s="9">
        <f t="shared" si="3"/>
        <v>-19</v>
      </c>
      <c r="H25" s="9">
        <f t="shared" si="6"/>
        <v>0</v>
      </c>
      <c r="I25" s="19">
        <f t="shared" si="7"/>
        <v>0</v>
      </c>
      <c r="J25" s="17"/>
      <c r="M25" t="s">
        <v>15</v>
      </c>
      <c r="N25" s="23">
        <f>1-N19/N9</f>
        <v>0.9997653616512211</v>
      </c>
    </row>
    <row r="26" spans="1:10" ht="15" customHeight="1">
      <c r="A26" s="9">
        <v>13</v>
      </c>
      <c r="B26" s="18">
        <f t="shared" si="0"/>
        <v>0.0661276409591668</v>
      </c>
      <c r="C26" s="10">
        <f t="shared" si="1"/>
        <v>0.027115648104173502</v>
      </c>
      <c r="D26" s="9">
        <f t="shared" si="2"/>
        <v>18</v>
      </c>
      <c r="E26" s="9">
        <f t="shared" si="4"/>
        <v>18</v>
      </c>
      <c r="F26" s="11">
        <f t="shared" si="5"/>
        <v>0.488081665875123</v>
      </c>
      <c r="G26" s="9">
        <f t="shared" si="3"/>
        <v>-18</v>
      </c>
      <c r="H26" s="9">
        <f t="shared" si="6"/>
        <v>0</v>
      </c>
      <c r="I26" s="19">
        <f t="shared" si="7"/>
        <v>0</v>
      </c>
      <c r="J26" s="17"/>
    </row>
    <row r="27" spans="1:10" ht="15" customHeight="1">
      <c r="A27" s="9">
        <v>14</v>
      </c>
      <c r="B27" s="18">
        <f t="shared" si="0"/>
        <v>0.10486428110798612</v>
      </c>
      <c r="C27" s="10">
        <f t="shared" si="1"/>
        <v>0.038736640148819286</v>
      </c>
      <c r="D27" s="9">
        <f t="shared" si="2"/>
        <v>17</v>
      </c>
      <c r="E27" s="9">
        <f t="shared" si="4"/>
        <v>17</v>
      </c>
      <c r="F27" s="11">
        <f t="shared" si="5"/>
        <v>0.6585228825299279</v>
      </c>
      <c r="G27" s="9">
        <f t="shared" si="3"/>
        <v>-17</v>
      </c>
      <c r="H27" s="9">
        <f t="shared" si="6"/>
        <v>0</v>
      </c>
      <c r="I27" s="19">
        <f t="shared" si="7"/>
        <v>0</v>
      </c>
      <c r="J27" s="17"/>
    </row>
    <row r="28" spans="1:10" ht="15" customHeight="1">
      <c r="A28" s="9">
        <v>15</v>
      </c>
      <c r="B28" s="18">
        <f t="shared" si="0"/>
        <v>0.1565131346397452</v>
      </c>
      <c r="C28" s="10">
        <f t="shared" si="1"/>
        <v>0.05164885353175905</v>
      </c>
      <c r="D28" s="9">
        <f t="shared" si="2"/>
        <v>16</v>
      </c>
      <c r="E28" s="9">
        <f t="shared" si="4"/>
        <v>16</v>
      </c>
      <c r="F28" s="11">
        <f t="shared" si="5"/>
        <v>0.8263816565081448</v>
      </c>
      <c r="G28" s="9">
        <f t="shared" si="3"/>
        <v>-16</v>
      </c>
      <c r="H28" s="9">
        <f t="shared" si="6"/>
        <v>0</v>
      </c>
      <c r="I28" s="19">
        <f t="shared" si="7"/>
        <v>0</v>
      </c>
      <c r="J28" s="17"/>
    </row>
    <row r="29" spans="1:10" ht="15" customHeight="1">
      <c r="A29" s="9">
        <v>16</v>
      </c>
      <c r="B29" s="18">
        <f t="shared" si="0"/>
        <v>0.22107420155444402</v>
      </c>
      <c r="C29" s="10">
        <f t="shared" si="1"/>
        <v>0.0645610669146988</v>
      </c>
      <c r="D29" s="9">
        <f t="shared" si="2"/>
        <v>15</v>
      </c>
      <c r="E29" s="9">
        <f t="shared" si="4"/>
        <v>15</v>
      </c>
      <c r="F29" s="11">
        <f t="shared" si="5"/>
        <v>0.9684160037204821</v>
      </c>
      <c r="G29" s="9">
        <f t="shared" si="3"/>
        <v>-15</v>
      </c>
      <c r="H29" s="9">
        <f t="shared" si="6"/>
        <v>0</v>
      </c>
      <c r="I29" s="19">
        <f t="shared" si="7"/>
        <v>0</v>
      </c>
      <c r="J29" s="17"/>
    </row>
    <row r="30" spans="1:10" ht="15" customHeight="1">
      <c r="A30" s="9">
        <v>17</v>
      </c>
      <c r="B30" s="18">
        <f t="shared" si="0"/>
        <v>0.2970283979246779</v>
      </c>
      <c r="C30" s="10">
        <f t="shared" si="1"/>
        <v>0.07595419637023389</v>
      </c>
      <c r="D30" s="9">
        <f t="shared" si="2"/>
        <v>14</v>
      </c>
      <c r="E30" s="9">
        <f t="shared" si="4"/>
        <v>14</v>
      </c>
      <c r="F30" s="11">
        <f t="shared" si="5"/>
        <v>1.0633587491832743</v>
      </c>
      <c r="G30" s="9">
        <f t="shared" si="3"/>
        <v>-14</v>
      </c>
      <c r="H30" s="9">
        <f t="shared" si="6"/>
        <v>0</v>
      </c>
      <c r="I30" s="19">
        <f t="shared" si="7"/>
        <v>0</v>
      </c>
      <c r="J30" s="17"/>
    </row>
    <row r="31" spans="1:10" ht="15" customHeight="1">
      <c r="A31" s="9">
        <v>18</v>
      </c>
      <c r="B31" s="18">
        <f t="shared" si="0"/>
        <v>0.38142194944715985</v>
      </c>
      <c r="C31" s="10">
        <f t="shared" si="1"/>
        <v>0.0843935515224821</v>
      </c>
      <c r="D31" s="9">
        <f t="shared" si="2"/>
        <v>13</v>
      </c>
      <c r="E31" s="9">
        <f t="shared" si="4"/>
        <v>13</v>
      </c>
      <c r="F31" s="11">
        <f t="shared" si="5"/>
        <v>1.0971161697922673</v>
      </c>
      <c r="G31" s="9">
        <f t="shared" si="3"/>
        <v>-13</v>
      </c>
      <c r="H31" s="9">
        <f t="shared" si="6"/>
        <v>0</v>
      </c>
      <c r="I31" s="19">
        <f t="shared" si="7"/>
        <v>0</v>
      </c>
      <c r="J31" s="17"/>
    </row>
    <row r="32" spans="1:10" ht="15" customHeight="1">
      <c r="A32" s="9">
        <v>19</v>
      </c>
      <c r="B32" s="18">
        <f t="shared" si="0"/>
        <v>0.4702572668392462</v>
      </c>
      <c r="C32" s="10">
        <f t="shared" si="1"/>
        <v>0.08883531739208642</v>
      </c>
      <c r="D32" s="9">
        <f t="shared" si="2"/>
        <v>12</v>
      </c>
      <c r="E32" s="9">
        <f t="shared" si="4"/>
        <v>12</v>
      </c>
      <c r="F32" s="11">
        <f t="shared" si="5"/>
        <v>1.066023808705037</v>
      </c>
      <c r="G32" s="9">
        <f t="shared" si="3"/>
        <v>-12</v>
      </c>
      <c r="H32" s="9">
        <f t="shared" si="6"/>
        <v>0</v>
      </c>
      <c r="I32" s="19">
        <f t="shared" si="7"/>
        <v>0</v>
      </c>
      <c r="J32" s="17"/>
    </row>
    <row r="33" spans="1:10" ht="15" customHeight="1">
      <c r="A33" s="9">
        <v>20</v>
      </c>
      <c r="B33" s="18">
        <f t="shared" si="0"/>
        <v>0.5590925842313327</v>
      </c>
      <c r="C33" s="10">
        <f t="shared" si="1"/>
        <v>0.08883531739208642</v>
      </c>
      <c r="D33" s="9">
        <f t="shared" si="2"/>
        <v>11</v>
      </c>
      <c r="E33" s="9">
        <f t="shared" si="4"/>
        <v>11</v>
      </c>
      <c r="F33" s="11">
        <f t="shared" si="5"/>
        <v>0.9771884913129506</v>
      </c>
      <c r="G33" s="9">
        <f t="shared" si="3"/>
        <v>-11</v>
      </c>
      <c r="H33" s="9">
        <f t="shared" si="6"/>
        <v>0</v>
      </c>
      <c r="I33" s="19">
        <f t="shared" si="7"/>
        <v>0</v>
      </c>
      <c r="J33" s="17"/>
    </row>
    <row r="34" spans="1:10" ht="15" customHeight="1">
      <c r="A34" s="9">
        <v>21</v>
      </c>
      <c r="B34" s="18">
        <f t="shared" si="0"/>
        <v>0.6436976484142721</v>
      </c>
      <c r="C34" s="10">
        <f t="shared" si="1"/>
        <v>0.08460506418293944</v>
      </c>
      <c r="D34" s="9">
        <f t="shared" si="2"/>
        <v>10</v>
      </c>
      <c r="E34" s="9">
        <f t="shared" si="4"/>
        <v>10</v>
      </c>
      <c r="F34" s="11">
        <f t="shared" si="5"/>
        <v>0.8460506418293944</v>
      </c>
      <c r="G34" s="9">
        <f t="shared" si="3"/>
        <v>-10</v>
      </c>
      <c r="H34" s="9">
        <f t="shared" si="6"/>
        <v>0</v>
      </c>
      <c r="I34" s="19">
        <f t="shared" si="7"/>
        <v>0</v>
      </c>
      <c r="J34" s="17"/>
    </row>
    <row r="35" spans="1:10" ht="15" customHeight="1">
      <c r="A35" s="9">
        <v>22</v>
      </c>
      <c r="B35" s="18">
        <f t="shared" si="0"/>
        <v>0.720611343126035</v>
      </c>
      <c r="C35" s="10">
        <f t="shared" si="1"/>
        <v>0.07691369471176313</v>
      </c>
      <c r="D35" s="9">
        <f t="shared" si="2"/>
        <v>9</v>
      </c>
      <c r="E35" s="9">
        <f t="shared" si="4"/>
        <v>9</v>
      </c>
      <c r="F35" s="11">
        <f t="shared" si="5"/>
        <v>0.6922232524058681</v>
      </c>
      <c r="G35" s="9">
        <f t="shared" si="3"/>
        <v>-9</v>
      </c>
      <c r="H35" s="9">
        <f t="shared" si="6"/>
        <v>0</v>
      </c>
      <c r="I35" s="19">
        <f t="shared" si="7"/>
        <v>0</v>
      </c>
      <c r="J35" s="17"/>
    </row>
    <row r="36" spans="1:10" ht="15" customHeight="1">
      <c r="A36" s="9">
        <v>23</v>
      </c>
      <c r="B36" s="18">
        <f t="shared" si="0"/>
        <v>0.7874928167884379</v>
      </c>
      <c r="C36" s="10">
        <f t="shared" si="1"/>
        <v>0.06688147366240271</v>
      </c>
      <c r="D36" s="9">
        <f t="shared" si="2"/>
        <v>8</v>
      </c>
      <c r="E36" s="9">
        <f t="shared" si="4"/>
        <v>8</v>
      </c>
      <c r="F36" s="11">
        <f t="shared" si="5"/>
        <v>0.5350517892992217</v>
      </c>
      <c r="G36" s="9">
        <f t="shared" si="3"/>
        <v>-8</v>
      </c>
      <c r="H36" s="9">
        <f t="shared" si="6"/>
        <v>0</v>
      </c>
      <c r="I36" s="19">
        <f t="shared" si="7"/>
        <v>0</v>
      </c>
      <c r="J36" s="17"/>
    </row>
    <row r="37" spans="1:10" ht="15" customHeight="1">
      <c r="A37" s="9">
        <v>24</v>
      </c>
      <c r="B37" s="18">
        <f t="shared" si="0"/>
        <v>0.8432273781737734</v>
      </c>
      <c r="C37" s="10">
        <f t="shared" si="1"/>
        <v>0.055734561385335606</v>
      </c>
      <c r="D37" s="9">
        <f t="shared" si="2"/>
        <v>7</v>
      </c>
      <c r="E37" s="9">
        <f t="shared" si="4"/>
        <v>7</v>
      </c>
      <c r="F37" s="11">
        <f t="shared" si="5"/>
        <v>0.39014192969734923</v>
      </c>
      <c r="G37" s="9">
        <f t="shared" si="3"/>
        <v>-7</v>
      </c>
      <c r="H37" s="9">
        <f t="shared" si="6"/>
        <v>0</v>
      </c>
      <c r="I37" s="19">
        <f t="shared" si="7"/>
        <v>0</v>
      </c>
      <c r="J37" s="17"/>
    </row>
    <row r="38" spans="1:10" ht="15" customHeight="1">
      <c r="A38" s="9">
        <v>25</v>
      </c>
      <c r="B38" s="18">
        <f t="shared" si="0"/>
        <v>0.8878150272820419</v>
      </c>
      <c r="C38" s="10">
        <f t="shared" si="1"/>
        <v>0.04458764910826849</v>
      </c>
      <c r="D38" s="9">
        <f t="shared" si="2"/>
        <v>6</v>
      </c>
      <c r="E38" s="9">
        <f t="shared" si="4"/>
        <v>6</v>
      </c>
      <c r="F38" s="11">
        <f t="shared" si="5"/>
        <v>0.26752589464961096</v>
      </c>
      <c r="G38" s="9">
        <f t="shared" si="3"/>
        <v>-6</v>
      </c>
      <c r="H38" s="9">
        <f t="shared" si="6"/>
        <v>0</v>
      </c>
      <c r="I38" s="19">
        <f t="shared" si="7"/>
        <v>0</v>
      </c>
      <c r="J38" s="17"/>
    </row>
    <row r="39" spans="1:10" ht="15" customHeight="1">
      <c r="A39" s="9">
        <v>26</v>
      </c>
      <c r="B39" s="18">
        <f t="shared" si="0"/>
        <v>0.9221132189037867</v>
      </c>
      <c r="C39" s="10">
        <f t="shared" si="1"/>
        <v>0.03429819162174499</v>
      </c>
      <c r="D39" s="9">
        <f t="shared" si="2"/>
        <v>5</v>
      </c>
      <c r="E39" s="9">
        <f t="shared" si="4"/>
        <v>5</v>
      </c>
      <c r="F39" s="11">
        <f t="shared" si="5"/>
        <v>0.17149095810872494</v>
      </c>
      <c r="G39" s="9">
        <f t="shared" si="3"/>
        <v>-5</v>
      </c>
      <c r="H39" s="9">
        <f t="shared" si="6"/>
        <v>0</v>
      </c>
      <c r="I39" s="19">
        <f t="shared" si="7"/>
        <v>0</v>
      </c>
      <c r="J39" s="17"/>
    </row>
    <row r="40" spans="1:10" ht="15" customHeight="1">
      <c r="A40" s="9">
        <v>27</v>
      </c>
      <c r="B40" s="18">
        <f t="shared" si="0"/>
        <v>0.9475192867717461</v>
      </c>
      <c r="C40" s="10">
        <f t="shared" si="1"/>
        <v>0.02540606786795925</v>
      </c>
      <c r="D40" s="9">
        <f t="shared" si="2"/>
        <v>4</v>
      </c>
      <c r="E40" s="9">
        <f t="shared" si="4"/>
        <v>4</v>
      </c>
      <c r="F40" s="11">
        <f t="shared" si="5"/>
        <v>0.101624271471837</v>
      </c>
      <c r="G40" s="9">
        <f t="shared" si="3"/>
        <v>-4</v>
      </c>
      <c r="H40" s="9">
        <f t="shared" si="6"/>
        <v>0</v>
      </c>
      <c r="I40" s="19">
        <f t="shared" si="7"/>
        <v>0</v>
      </c>
      <c r="J40" s="17"/>
    </row>
    <row r="41" spans="1:10" ht="15" customHeight="1">
      <c r="A41" s="9">
        <v>28</v>
      </c>
      <c r="B41" s="18">
        <f t="shared" si="0"/>
        <v>0.9656664781060029</v>
      </c>
      <c r="C41" s="10">
        <f t="shared" si="1"/>
        <v>0.01814719133425661</v>
      </c>
      <c r="D41" s="9">
        <f t="shared" si="2"/>
        <v>3</v>
      </c>
      <c r="E41" s="9">
        <f t="shared" si="4"/>
        <v>3</v>
      </c>
      <c r="F41" s="11">
        <f t="shared" si="5"/>
        <v>0.054441574002769826</v>
      </c>
      <c r="G41" s="9">
        <f t="shared" si="3"/>
        <v>-3</v>
      </c>
      <c r="H41" s="9">
        <f t="shared" si="6"/>
        <v>0</v>
      </c>
      <c r="I41" s="19">
        <f t="shared" si="7"/>
        <v>0</v>
      </c>
      <c r="J41" s="17"/>
    </row>
    <row r="42" spans="1:10" ht="15" customHeight="1">
      <c r="A42" s="9">
        <v>29</v>
      </c>
      <c r="B42" s="18">
        <f t="shared" si="0"/>
        <v>0.9781817824744555</v>
      </c>
      <c r="C42" s="10">
        <f t="shared" si="1"/>
        <v>0.012515304368452832</v>
      </c>
      <c r="D42" s="9">
        <f t="shared" si="2"/>
        <v>2</v>
      </c>
      <c r="E42" s="9">
        <f t="shared" si="4"/>
        <v>2</v>
      </c>
      <c r="F42" s="11">
        <f t="shared" si="5"/>
        <v>0.025030608736905664</v>
      </c>
      <c r="G42" s="9">
        <f t="shared" si="3"/>
        <v>-2</v>
      </c>
      <c r="H42" s="9">
        <f t="shared" si="6"/>
        <v>0</v>
      </c>
      <c r="I42" s="19">
        <f t="shared" si="7"/>
        <v>0</v>
      </c>
      <c r="J42" s="17"/>
    </row>
    <row r="43" spans="1:10" ht="15" customHeight="1">
      <c r="A43" s="9">
        <v>30</v>
      </c>
      <c r="B43" s="18">
        <f t="shared" si="0"/>
        <v>0.986525318720091</v>
      </c>
      <c r="C43" s="10">
        <f t="shared" si="1"/>
        <v>0.00834353624563522</v>
      </c>
      <c r="D43" s="9">
        <f t="shared" si="2"/>
        <v>1</v>
      </c>
      <c r="E43" s="9">
        <f t="shared" si="4"/>
        <v>1</v>
      </c>
      <c r="F43" s="11">
        <f t="shared" si="5"/>
        <v>0.00834353624563522</v>
      </c>
      <c r="G43" s="9">
        <f t="shared" si="3"/>
        <v>-1</v>
      </c>
      <c r="H43" s="9">
        <f t="shared" si="6"/>
        <v>0</v>
      </c>
      <c r="I43" s="19">
        <f t="shared" si="7"/>
        <v>0</v>
      </c>
      <c r="J43" s="17"/>
    </row>
    <row r="44" spans="1:10" ht="15" customHeight="1">
      <c r="A44" s="9">
        <v>31</v>
      </c>
      <c r="B44" s="18">
        <f t="shared" si="0"/>
        <v>0.991908245330178</v>
      </c>
      <c r="C44" s="10">
        <f t="shared" si="1"/>
        <v>0.005382926610087239</v>
      </c>
      <c r="D44" s="9">
        <f t="shared" si="2"/>
        <v>0</v>
      </c>
      <c r="E44" s="9">
        <f t="shared" si="4"/>
        <v>0</v>
      </c>
      <c r="F44" s="11">
        <f t="shared" si="5"/>
        <v>0</v>
      </c>
      <c r="G44" s="9">
        <f t="shared" si="3"/>
        <v>0</v>
      </c>
      <c r="H44" s="9">
        <f t="shared" si="6"/>
        <v>0</v>
      </c>
      <c r="I44" s="19">
        <f t="shared" si="7"/>
        <v>0</v>
      </c>
      <c r="J44" s="17"/>
    </row>
    <row r="45" spans="1:10" ht="15" customHeight="1">
      <c r="A45" s="9">
        <v>32</v>
      </c>
      <c r="B45" s="18">
        <f aca="true" t="shared" si="8" ref="B45:B93">POISSON(A45,$C$2,TRUE)</f>
        <v>0.9952725744614827</v>
      </c>
      <c r="C45" s="10">
        <f aca="true" t="shared" si="9" ref="C45:C63">POISSON(A45,$C$2,FALSE)</f>
        <v>0.0033643291313045246</v>
      </c>
      <c r="D45" s="9">
        <f t="shared" si="2"/>
        <v>-1</v>
      </c>
      <c r="E45" s="9">
        <f t="shared" si="4"/>
        <v>0</v>
      </c>
      <c r="F45" s="11">
        <f t="shared" si="5"/>
        <v>0</v>
      </c>
      <c r="G45" s="9">
        <f t="shared" si="3"/>
        <v>1</v>
      </c>
      <c r="H45" s="9">
        <f t="shared" si="6"/>
        <v>1</v>
      </c>
      <c r="I45" s="19">
        <f t="shared" si="7"/>
        <v>0.0033643291313045246</v>
      </c>
      <c r="J45" s="17"/>
    </row>
    <row r="46" spans="1:10" ht="15" customHeight="1">
      <c r="A46" s="9">
        <v>33</v>
      </c>
      <c r="B46" s="18">
        <f t="shared" si="8"/>
        <v>0.9973115618137884</v>
      </c>
      <c r="C46" s="10">
        <f t="shared" si="9"/>
        <v>0.0020389873523057726</v>
      </c>
      <c r="D46" s="9">
        <f t="shared" si="2"/>
        <v>-2</v>
      </c>
      <c r="E46" s="9">
        <f t="shared" si="4"/>
        <v>0</v>
      </c>
      <c r="F46" s="11">
        <f t="shared" si="5"/>
        <v>0</v>
      </c>
      <c r="G46" s="9">
        <f t="shared" si="3"/>
        <v>2</v>
      </c>
      <c r="H46" s="9">
        <f t="shared" si="6"/>
        <v>2</v>
      </c>
      <c r="I46" s="19">
        <f t="shared" si="7"/>
        <v>0.004077974704611545</v>
      </c>
      <c r="J46" s="17"/>
    </row>
    <row r="47" spans="1:10" ht="15" customHeight="1">
      <c r="A47" s="9">
        <v>34</v>
      </c>
      <c r="B47" s="18">
        <f t="shared" si="8"/>
        <v>0.9985109661386742</v>
      </c>
      <c r="C47" s="10">
        <f t="shared" si="9"/>
        <v>0.0011994043248857486</v>
      </c>
      <c r="D47" s="9">
        <f t="shared" si="2"/>
        <v>-3</v>
      </c>
      <c r="E47" s="9">
        <f t="shared" si="4"/>
        <v>0</v>
      </c>
      <c r="F47" s="11">
        <f t="shared" si="5"/>
        <v>0</v>
      </c>
      <c r="G47" s="9">
        <f t="shared" si="3"/>
        <v>3</v>
      </c>
      <c r="H47" s="9">
        <f t="shared" si="6"/>
        <v>3</v>
      </c>
      <c r="I47" s="19">
        <f t="shared" si="7"/>
        <v>0.0035982129746572455</v>
      </c>
      <c r="J47" s="17"/>
    </row>
    <row r="48" spans="1:10" ht="15" customHeight="1">
      <c r="A48" s="9">
        <v>35</v>
      </c>
      <c r="B48" s="18">
        <f t="shared" si="8"/>
        <v>0.9991963400386089</v>
      </c>
      <c r="C48" s="10">
        <f t="shared" si="9"/>
        <v>0.0006853738999347134</v>
      </c>
      <c r="D48" s="9">
        <f t="shared" si="2"/>
        <v>-4</v>
      </c>
      <c r="E48" s="9">
        <f t="shared" si="4"/>
        <v>0</v>
      </c>
      <c r="F48" s="11">
        <f t="shared" si="5"/>
        <v>0</v>
      </c>
      <c r="G48" s="9">
        <f t="shared" si="3"/>
        <v>4</v>
      </c>
      <c r="H48" s="9">
        <f t="shared" si="6"/>
        <v>4</v>
      </c>
      <c r="I48" s="19">
        <f t="shared" si="7"/>
        <v>0.0027414955997388537</v>
      </c>
      <c r="J48" s="17"/>
    </row>
    <row r="49" spans="1:10" ht="15" customHeight="1">
      <c r="A49" s="9">
        <v>36</v>
      </c>
      <c r="B49" s="18">
        <f t="shared" si="8"/>
        <v>0.9995771033163504</v>
      </c>
      <c r="C49" s="10">
        <f t="shared" si="9"/>
        <v>0.00038076327774150747</v>
      </c>
      <c r="D49" s="9">
        <f t="shared" si="2"/>
        <v>-5</v>
      </c>
      <c r="E49" s="9">
        <f t="shared" si="4"/>
        <v>0</v>
      </c>
      <c r="F49" s="11">
        <f t="shared" si="5"/>
        <v>0</v>
      </c>
      <c r="G49" s="9">
        <f t="shared" si="3"/>
        <v>5</v>
      </c>
      <c r="H49" s="9">
        <f t="shared" si="6"/>
        <v>5</v>
      </c>
      <c r="I49" s="19">
        <f t="shared" si="7"/>
        <v>0.0019038163887075373</v>
      </c>
      <c r="J49" s="17"/>
    </row>
    <row r="50" spans="1:9" ht="15" customHeight="1">
      <c r="A50" s="9">
        <v>37</v>
      </c>
      <c r="B50" s="18">
        <f t="shared" si="8"/>
        <v>0.9997829213043189</v>
      </c>
      <c r="C50" s="10">
        <f t="shared" si="9"/>
        <v>0.00020581798796838244</v>
      </c>
      <c r="D50" s="9">
        <f aca="true" t="shared" si="10" ref="D50:D63">$C$6-A50</f>
        <v>-6</v>
      </c>
      <c r="E50" s="9">
        <f t="shared" si="4"/>
        <v>0</v>
      </c>
      <c r="F50" s="11">
        <f aca="true" t="shared" si="11" ref="F50:F63">E50*C50</f>
        <v>0</v>
      </c>
      <c r="G50" s="9">
        <f aca="true" t="shared" si="12" ref="G50:G63">A50-$C$6</f>
        <v>6</v>
      </c>
      <c r="H50" s="9">
        <f t="shared" si="6"/>
        <v>6</v>
      </c>
      <c r="I50" s="19">
        <f aca="true" t="shared" si="13" ref="I50:I63">H50*C50</f>
        <v>0.0012349079278102947</v>
      </c>
    </row>
    <row r="51" spans="1:9" ht="15" customHeight="1">
      <c r="A51" s="9">
        <v>38</v>
      </c>
      <c r="B51" s="18">
        <f t="shared" si="8"/>
        <v>0.9998912465611445</v>
      </c>
      <c r="C51" s="10">
        <f t="shared" si="9"/>
        <v>0.00010832525682546442</v>
      </c>
      <c r="D51" s="9">
        <f t="shared" si="10"/>
        <v>-7</v>
      </c>
      <c r="E51" s="9">
        <f t="shared" si="4"/>
        <v>0</v>
      </c>
      <c r="F51" s="11">
        <f t="shared" si="11"/>
        <v>0</v>
      </c>
      <c r="G51" s="9">
        <f t="shared" si="12"/>
        <v>7</v>
      </c>
      <c r="H51" s="9">
        <f t="shared" si="6"/>
        <v>7</v>
      </c>
      <c r="I51" s="19">
        <f t="shared" si="13"/>
        <v>0.000758276797778251</v>
      </c>
    </row>
    <row r="52" spans="1:9" ht="15" customHeight="1">
      <c r="A52" s="9">
        <v>39</v>
      </c>
      <c r="B52" s="18">
        <f t="shared" si="8"/>
        <v>0.999946797974901</v>
      </c>
      <c r="C52" s="10">
        <f t="shared" si="9"/>
        <v>5.555141375664841E-05</v>
      </c>
      <c r="D52" s="9">
        <f t="shared" si="10"/>
        <v>-8</v>
      </c>
      <c r="E52" s="9">
        <f t="shared" si="4"/>
        <v>0</v>
      </c>
      <c r="F52" s="11">
        <f t="shared" si="11"/>
        <v>0</v>
      </c>
      <c r="G52" s="9">
        <f t="shared" si="12"/>
        <v>8</v>
      </c>
      <c r="H52" s="9">
        <f t="shared" si="6"/>
        <v>8</v>
      </c>
      <c r="I52" s="19">
        <f t="shared" si="13"/>
        <v>0.0004444113100531873</v>
      </c>
    </row>
    <row r="53" spans="1:9" ht="15" customHeight="1">
      <c r="A53" s="9">
        <v>40</v>
      </c>
      <c r="B53" s="18">
        <f t="shared" si="8"/>
        <v>0.9999745736817794</v>
      </c>
      <c r="C53" s="10">
        <f t="shared" si="9"/>
        <v>2.7775706878324207E-05</v>
      </c>
      <c r="D53" s="9">
        <f t="shared" si="10"/>
        <v>-9</v>
      </c>
      <c r="E53" s="9">
        <f t="shared" si="4"/>
        <v>0</v>
      </c>
      <c r="F53" s="11">
        <f t="shared" si="11"/>
        <v>0</v>
      </c>
      <c r="G53" s="9">
        <f t="shared" si="12"/>
        <v>9</v>
      </c>
      <c r="H53" s="9">
        <f t="shared" si="6"/>
        <v>9</v>
      </c>
      <c r="I53" s="19">
        <f t="shared" si="13"/>
        <v>0.00024998136190491785</v>
      </c>
    </row>
    <row r="54" spans="1:9" ht="15" customHeight="1">
      <c r="A54" s="9">
        <v>41</v>
      </c>
      <c r="B54" s="18">
        <f t="shared" si="8"/>
        <v>0.9999881228070859</v>
      </c>
      <c r="C54" s="10">
        <f t="shared" si="9"/>
        <v>1.3549125306499613E-05</v>
      </c>
      <c r="D54" s="9">
        <f t="shared" si="10"/>
        <v>-10</v>
      </c>
      <c r="E54" s="9">
        <f t="shared" si="4"/>
        <v>0</v>
      </c>
      <c r="F54" s="11">
        <f t="shared" si="11"/>
        <v>0</v>
      </c>
      <c r="G54" s="9">
        <f t="shared" si="12"/>
        <v>10</v>
      </c>
      <c r="H54" s="9">
        <f t="shared" si="6"/>
        <v>10</v>
      </c>
      <c r="I54" s="19">
        <f t="shared" si="13"/>
        <v>0.00013549125306499613</v>
      </c>
    </row>
    <row r="55" spans="1:9" ht="15" customHeight="1">
      <c r="A55" s="9">
        <v>42</v>
      </c>
      <c r="B55" s="18">
        <f t="shared" si="8"/>
        <v>0.9999945747715174</v>
      </c>
      <c r="C55" s="10">
        <f t="shared" si="9"/>
        <v>6.451964431666482E-06</v>
      </c>
      <c r="D55" s="9">
        <f t="shared" si="10"/>
        <v>-11</v>
      </c>
      <c r="E55" s="9">
        <f t="shared" si="4"/>
        <v>0</v>
      </c>
      <c r="F55" s="11">
        <f t="shared" si="11"/>
        <v>0</v>
      </c>
      <c r="G55" s="9">
        <f t="shared" si="12"/>
        <v>11</v>
      </c>
      <c r="H55" s="9">
        <f t="shared" si="6"/>
        <v>11</v>
      </c>
      <c r="I55" s="19">
        <f t="shared" si="13"/>
        <v>7.097160874833129E-05</v>
      </c>
    </row>
    <row r="56" spans="1:9" ht="15" customHeight="1">
      <c r="A56" s="9">
        <v>43</v>
      </c>
      <c r="B56" s="18">
        <f t="shared" si="8"/>
        <v>0.9999975756852066</v>
      </c>
      <c r="C56" s="10">
        <f t="shared" si="9"/>
        <v>3.0009136891472007E-06</v>
      </c>
      <c r="D56" s="9">
        <f t="shared" si="10"/>
        <v>-12</v>
      </c>
      <c r="E56" s="9">
        <f t="shared" si="4"/>
        <v>0</v>
      </c>
      <c r="F56" s="11">
        <f t="shared" si="11"/>
        <v>0</v>
      </c>
      <c r="G56" s="9">
        <f t="shared" si="12"/>
        <v>12</v>
      </c>
      <c r="H56" s="9">
        <f t="shared" si="6"/>
        <v>12</v>
      </c>
      <c r="I56" s="19">
        <f t="shared" si="13"/>
        <v>3.601096426976641E-05</v>
      </c>
    </row>
    <row r="57" spans="1:9" ht="15" customHeight="1">
      <c r="A57" s="9">
        <v>44</v>
      </c>
      <c r="B57" s="18">
        <f t="shared" si="8"/>
        <v>0.9999989397368837</v>
      </c>
      <c r="C57" s="10">
        <f t="shared" si="9"/>
        <v>1.3640516768850912E-06</v>
      </c>
      <c r="D57" s="9">
        <f t="shared" si="10"/>
        <v>-13</v>
      </c>
      <c r="E57" s="9">
        <f t="shared" si="4"/>
        <v>0</v>
      </c>
      <c r="F57" s="11">
        <f t="shared" si="11"/>
        <v>0</v>
      </c>
      <c r="G57" s="9">
        <f t="shared" si="12"/>
        <v>13</v>
      </c>
      <c r="H57" s="9">
        <f t="shared" si="6"/>
        <v>13</v>
      </c>
      <c r="I57" s="19">
        <f t="shared" si="13"/>
        <v>1.7732671799506187E-05</v>
      </c>
    </row>
    <row r="58" spans="1:9" ht="15" customHeight="1">
      <c r="A58" s="9">
        <v>45</v>
      </c>
      <c r="B58" s="18">
        <f t="shared" si="8"/>
        <v>0.9999995459820732</v>
      </c>
      <c r="C58" s="10">
        <f t="shared" si="9"/>
        <v>6.062451897267072E-07</v>
      </c>
      <c r="D58" s="9">
        <f t="shared" si="10"/>
        <v>-14</v>
      </c>
      <c r="E58" s="9">
        <f t="shared" si="4"/>
        <v>0</v>
      </c>
      <c r="F58" s="11">
        <f t="shared" si="11"/>
        <v>0</v>
      </c>
      <c r="G58" s="9">
        <f t="shared" si="12"/>
        <v>14</v>
      </c>
      <c r="H58" s="9">
        <f t="shared" si="6"/>
        <v>14</v>
      </c>
      <c r="I58" s="19">
        <f t="shared" si="13"/>
        <v>8.4874326561739E-06</v>
      </c>
    </row>
    <row r="59" spans="1:9" ht="15" customHeight="1">
      <c r="A59" s="9">
        <v>46</v>
      </c>
      <c r="B59" s="18">
        <f t="shared" si="8"/>
        <v>0.9999998095669385</v>
      </c>
      <c r="C59" s="10">
        <f t="shared" si="9"/>
        <v>2.635848650985683E-07</v>
      </c>
      <c r="D59" s="9">
        <f t="shared" si="10"/>
        <v>-15</v>
      </c>
      <c r="E59" s="9">
        <f t="shared" si="4"/>
        <v>0</v>
      </c>
      <c r="F59" s="11">
        <f t="shared" si="11"/>
        <v>0</v>
      </c>
      <c r="G59" s="9">
        <f t="shared" si="12"/>
        <v>15</v>
      </c>
      <c r="H59" s="9">
        <f t="shared" si="6"/>
        <v>15</v>
      </c>
      <c r="I59" s="19">
        <f t="shared" si="13"/>
        <v>3.953772976478525E-06</v>
      </c>
    </row>
    <row r="60" spans="1:9" ht="15" customHeight="1">
      <c r="A60" s="9">
        <v>47</v>
      </c>
      <c r="B60" s="18">
        <f t="shared" si="8"/>
        <v>0.9999999217307107</v>
      </c>
      <c r="C60" s="10">
        <f t="shared" si="9"/>
        <v>1.1216377238236951E-07</v>
      </c>
      <c r="D60" s="9">
        <f t="shared" si="10"/>
        <v>-16</v>
      </c>
      <c r="E60" s="9">
        <f t="shared" si="4"/>
        <v>0</v>
      </c>
      <c r="F60" s="11">
        <f t="shared" si="11"/>
        <v>0</v>
      </c>
      <c r="G60" s="9">
        <f t="shared" si="12"/>
        <v>16</v>
      </c>
      <c r="H60" s="9">
        <f t="shared" si="6"/>
        <v>16</v>
      </c>
      <c r="I60" s="19">
        <f t="shared" si="13"/>
        <v>1.7946203581179122E-06</v>
      </c>
    </row>
    <row r="61" spans="1:9" ht="15" customHeight="1">
      <c r="A61" s="9">
        <v>48</v>
      </c>
      <c r="B61" s="18">
        <f t="shared" si="8"/>
        <v>0.9999999684656159</v>
      </c>
      <c r="C61" s="10">
        <f t="shared" si="9"/>
        <v>4.673490515932063E-08</v>
      </c>
      <c r="D61" s="9">
        <f t="shared" si="10"/>
        <v>-17</v>
      </c>
      <c r="E61" s="9">
        <f t="shared" si="4"/>
        <v>0</v>
      </c>
      <c r="F61" s="11">
        <f t="shared" si="11"/>
        <v>0</v>
      </c>
      <c r="G61" s="9">
        <f t="shared" si="12"/>
        <v>17</v>
      </c>
      <c r="H61" s="9">
        <f t="shared" si="6"/>
        <v>17</v>
      </c>
      <c r="I61" s="19">
        <f t="shared" si="13"/>
        <v>7.944933877084508E-07</v>
      </c>
    </row>
    <row r="62" spans="1:9" ht="15" customHeight="1">
      <c r="A62" s="9">
        <v>49</v>
      </c>
      <c r="B62" s="18">
        <f t="shared" si="8"/>
        <v>0.9999999875410877</v>
      </c>
      <c r="C62" s="10">
        <f t="shared" si="9"/>
        <v>1.907547149360026E-08</v>
      </c>
      <c r="D62" s="9">
        <f t="shared" si="10"/>
        <v>-18</v>
      </c>
      <c r="E62" s="9">
        <f t="shared" si="4"/>
        <v>0</v>
      </c>
      <c r="F62" s="11">
        <f t="shared" si="11"/>
        <v>0</v>
      </c>
      <c r="G62" s="9">
        <f t="shared" si="12"/>
        <v>18</v>
      </c>
      <c r="H62" s="9">
        <f t="shared" si="6"/>
        <v>18</v>
      </c>
      <c r="I62" s="19">
        <f t="shared" si="13"/>
        <v>3.4335848688480467E-07</v>
      </c>
    </row>
    <row r="63" spans="1:9" ht="15" customHeight="1">
      <c r="A63" s="9">
        <v>50</v>
      </c>
      <c r="B63" s="18">
        <f t="shared" si="8"/>
        <v>0.9999999951712762</v>
      </c>
      <c r="C63" s="10">
        <f t="shared" si="9"/>
        <v>7.630188597440104E-09</v>
      </c>
      <c r="D63" s="9">
        <f t="shared" si="10"/>
        <v>-19</v>
      </c>
      <c r="E63" s="9">
        <f t="shared" si="4"/>
        <v>0</v>
      </c>
      <c r="F63" s="11">
        <f t="shared" si="11"/>
        <v>0</v>
      </c>
      <c r="G63" s="9">
        <f t="shared" si="12"/>
        <v>19</v>
      </c>
      <c r="H63" s="9">
        <f t="shared" si="6"/>
        <v>19</v>
      </c>
      <c r="I63" s="19">
        <f t="shared" si="13"/>
        <v>1.4497358335136198E-07</v>
      </c>
    </row>
    <row r="64" spans="1:9" ht="15" customHeight="1">
      <c r="A64" s="9">
        <v>51</v>
      </c>
      <c r="B64" s="18">
        <f t="shared" si="8"/>
        <v>0.9999999981635069</v>
      </c>
      <c r="C64" s="10">
        <f>POISSON(A64,$C$2,FALSE)</f>
        <v>2.9922308225255305E-09</v>
      </c>
      <c r="D64" s="9">
        <f>$C$6-A64</f>
        <v>-20</v>
      </c>
      <c r="E64" s="9">
        <f t="shared" si="4"/>
        <v>0</v>
      </c>
      <c r="F64" s="11">
        <f>E64*C64</f>
        <v>0</v>
      </c>
      <c r="G64" s="9">
        <f>A64-$C$6</f>
        <v>20</v>
      </c>
      <c r="H64" s="9">
        <f t="shared" si="6"/>
        <v>20</v>
      </c>
      <c r="I64" s="19">
        <f>H64*C64</f>
        <v>5.984461645051061E-08</v>
      </c>
    </row>
    <row r="65" spans="1:9" ht="15" customHeight="1">
      <c r="A65" s="9">
        <v>52</v>
      </c>
      <c r="B65" s="18">
        <f t="shared" si="8"/>
        <v>0.9999999993143649</v>
      </c>
      <c r="C65" s="10">
        <f>POISSON(A65,$C$2,FALSE)</f>
        <v>1.1508580086636657E-09</v>
      </c>
      <c r="D65" s="9">
        <f>$C$6-A65</f>
        <v>-21</v>
      </c>
      <c r="E65" s="9">
        <f t="shared" si="4"/>
        <v>0</v>
      </c>
      <c r="F65" s="11">
        <f>E65*C65</f>
        <v>0</v>
      </c>
      <c r="G65" s="9">
        <f>A65-$C$6</f>
        <v>21</v>
      </c>
      <c r="H65" s="9">
        <f t="shared" si="6"/>
        <v>21</v>
      </c>
      <c r="I65" s="19">
        <f>H65*C65</f>
        <v>2.416801818193698E-08</v>
      </c>
    </row>
    <row r="66" spans="1:9" ht="15" customHeight="1">
      <c r="A66" s="9">
        <v>53</v>
      </c>
      <c r="B66" s="18">
        <f t="shared" si="8"/>
        <v>0.9999999997486511</v>
      </c>
      <c r="C66" s="10">
        <f>POISSON(A66,$C$2,FALSE)</f>
        <v>4.342860410051569E-10</v>
      </c>
      <c r="D66" s="9">
        <f>$C$6-A66</f>
        <v>-22</v>
      </c>
      <c r="E66" s="9">
        <f t="shared" si="4"/>
        <v>0</v>
      </c>
      <c r="F66" s="11">
        <f>E66*C66</f>
        <v>0</v>
      </c>
      <c r="G66" s="9">
        <f>A66-$C$6</f>
        <v>22</v>
      </c>
      <c r="H66" s="9">
        <f t="shared" si="6"/>
        <v>22</v>
      </c>
      <c r="I66" s="19">
        <f>H66*C66</f>
        <v>9.554292902113451E-09</v>
      </c>
    </row>
    <row r="67" spans="1:9" ht="15" customHeight="1">
      <c r="A67" s="9">
        <v>54</v>
      </c>
      <c r="B67" s="18">
        <f t="shared" si="8"/>
        <v>0.9999999999094976</v>
      </c>
      <c r="C67" s="10">
        <f>POISSON(A67,$C$2,FALSE)</f>
        <v>1.608466818537618E-10</v>
      </c>
      <c r="D67" s="9">
        <f>$C$6-A67</f>
        <v>-23</v>
      </c>
      <c r="E67" s="9">
        <f t="shared" si="4"/>
        <v>0</v>
      </c>
      <c r="F67" s="11">
        <f>E67*C67</f>
        <v>0</v>
      </c>
      <c r="G67" s="9">
        <f>A67-$C$6</f>
        <v>23</v>
      </c>
      <c r="H67" s="9">
        <f t="shared" si="6"/>
        <v>23</v>
      </c>
      <c r="I67" s="19">
        <f>H67*C67</f>
        <v>3.6994736826365217E-09</v>
      </c>
    </row>
    <row r="68" spans="1:9" ht="15" customHeight="1">
      <c r="A68" s="9">
        <v>55</v>
      </c>
      <c r="B68" s="18">
        <f t="shared" si="8"/>
        <v>0.9999999999679874</v>
      </c>
      <c r="C68" s="10">
        <f>POISSON(A68,$C$2,FALSE)</f>
        <v>5.848970249227702E-11</v>
      </c>
      <c r="D68" s="9">
        <f>$C$6-A68</f>
        <v>-24</v>
      </c>
      <c r="E68" s="9">
        <f t="shared" si="4"/>
        <v>0</v>
      </c>
      <c r="F68" s="11">
        <f>E68*C68</f>
        <v>0</v>
      </c>
      <c r="G68" s="9">
        <f>A68-$C$6</f>
        <v>24</v>
      </c>
      <c r="H68" s="9">
        <f t="shared" si="6"/>
        <v>24</v>
      </c>
      <c r="I68" s="19">
        <f>H68*C68</f>
        <v>1.4037528598146484E-09</v>
      </c>
    </row>
    <row r="69" spans="1:9" ht="15" customHeight="1">
      <c r="A69" s="9">
        <v>56</v>
      </c>
      <c r="B69" s="18">
        <f t="shared" si="8"/>
        <v>0.9999999999888768</v>
      </c>
      <c r="C69" s="10">
        <f aca="true" t="shared" si="14" ref="C69:C93">POISSON(A69,$C$2,FALSE)</f>
        <v>2.0889179461527506E-11</v>
      </c>
      <c r="D69" s="9">
        <f aca="true" t="shared" si="15" ref="D69:D93">$C$6-A69</f>
        <v>-25</v>
      </c>
      <c r="E69" s="9">
        <f t="shared" si="4"/>
        <v>0</v>
      </c>
      <c r="F69" s="11">
        <f aca="true" t="shared" si="16" ref="F69:F93">E69*C69</f>
        <v>0</v>
      </c>
      <c r="G69" s="9">
        <f aca="true" t="shared" si="17" ref="G69:G93">A69-$C$6</f>
        <v>25</v>
      </c>
      <c r="H69" s="9">
        <f t="shared" si="6"/>
        <v>25</v>
      </c>
      <c r="I69" s="19">
        <f aca="true" t="shared" si="18" ref="I69:I93">H69*C69</f>
        <v>5.222294865381877E-10</v>
      </c>
    </row>
    <row r="70" spans="1:9" ht="15" customHeight="1">
      <c r="A70" s="9">
        <v>57</v>
      </c>
      <c r="B70" s="18">
        <f t="shared" si="8"/>
        <v>0.9999999999962061</v>
      </c>
      <c r="C70" s="10">
        <f t="shared" si="14"/>
        <v>7.329536653167546E-12</v>
      </c>
      <c r="D70" s="9">
        <f t="shared" si="15"/>
        <v>-26</v>
      </c>
      <c r="E70" s="9">
        <f t="shared" si="4"/>
        <v>0</v>
      </c>
      <c r="F70" s="11">
        <f t="shared" si="16"/>
        <v>0</v>
      </c>
      <c r="G70" s="9">
        <f t="shared" si="17"/>
        <v>26</v>
      </c>
      <c r="H70" s="9">
        <f t="shared" si="6"/>
        <v>26</v>
      </c>
      <c r="I70" s="19">
        <f t="shared" si="18"/>
        <v>1.9056795298235618E-10</v>
      </c>
    </row>
    <row r="71" spans="1:9" ht="15" customHeight="1">
      <c r="A71" s="9">
        <v>58</v>
      </c>
      <c r="B71" s="18">
        <f t="shared" si="8"/>
        <v>0.9999999999987338</v>
      </c>
      <c r="C71" s="10">
        <f t="shared" si="14"/>
        <v>2.5274264321267404E-12</v>
      </c>
      <c r="D71" s="9">
        <f t="shared" si="15"/>
        <v>-27</v>
      </c>
      <c r="E71" s="9">
        <f t="shared" si="4"/>
        <v>0</v>
      </c>
      <c r="F71" s="11">
        <f t="shared" si="16"/>
        <v>0</v>
      </c>
      <c r="G71" s="9">
        <f t="shared" si="17"/>
        <v>27</v>
      </c>
      <c r="H71" s="9">
        <f t="shared" si="6"/>
        <v>27</v>
      </c>
      <c r="I71" s="19">
        <f t="shared" si="18"/>
        <v>6.824051366742199E-11</v>
      </c>
    </row>
    <row r="72" spans="1:9" ht="15" customHeight="1">
      <c r="A72" s="9">
        <v>59</v>
      </c>
      <c r="B72" s="18">
        <f t="shared" si="8"/>
        <v>0.9999999999995903</v>
      </c>
      <c r="C72" s="10">
        <f t="shared" si="14"/>
        <v>8.567547227548272E-13</v>
      </c>
      <c r="D72" s="9">
        <f t="shared" si="15"/>
        <v>-28</v>
      </c>
      <c r="E72" s="9">
        <f t="shared" si="4"/>
        <v>0</v>
      </c>
      <c r="F72" s="11">
        <f t="shared" si="16"/>
        <v>0</v>
      </c>
      <c r="G72" s="9">
        <f t="shared" si="17"/>
        <v>28</v>
      </c>
      <c r="H72" s="9">
        <f t="shared" si="6"/>
        <v>28</v>
      </c>
      <c r="I72" s="19">
        <f t="shared" si="18"/>
        <v>2.398913223713516E-11</v>
      </c>
    </row>
    <row r="73" spans="1:9" ht="15" customHeight="1">
      <c r="A73" s="9">
        <v>60</v>
      </c>
      <c r="B73" s="18">
        <f t="shared" si="8"/>
        <v>0.999999999999876</v>
      </c>
      <c r="C73" s="10">
        <f t="shared" si="14"/>
        <v>2.8558490758494237E-13</v>
      </c>
      <c r="D73" s="9">
        <f t="shared" si="15"/>
        <v>-29</v>
      </c>
      <c r="E73" s="9">
        <f t="shared" si="4"/>
        <v>0</v>
      </c>
      <c r="F73" s="11">
        <f t="shared" si="16"/>
        <v>0</v>
      </c>
      <c r="G73" s="9">
        <f t="shared" si="17"/>
        <v>29</v>
      </c>
      <c r="H73" s="9">
        <f t="shared" si="6"/>
        <v>29</v>
      </c>
      <c r="I73" s="19">
        <f t="shared" si="18"/>
        <v>8.281962319963328E-12</v>
      </c>
    </row>
    <row r="74" spans="1:9" ht="15" customHeight="1">
      <c r="A74" s="9">
        <v>61</v>
      </c>
      <c r="B74" s="18">
        <f t="shared" si="8"/>
        <v>0.9999999999999697</v>
      </c>
      <c r="C74" s="10">
        <f t="shared" si="14"/>
        <v>9.36343959294893E-14</v>
      </c>
      <c r="D74" s="9">
        <f t="shared" si="15"/>
        <v>-30</v>
      </c>
      <c r="E74" s="9">
        <f t="shared" si="4"/>
        <v>0</v>
      </c>
      <c r="F74" s="11">
        <f t="shared" si="16"/>
        <v>0</v>
      </c>
      <c r="G74" s="9">
        <f t="shared" si="17"/>
        <v>30</v>
      </c>
      <c r="H74" s="9">
        <f t="shared" si="6"/>
        <v>30</v>
      </c>
      <c r="I74" s="19">
        <f t="shared" si="18"/>
        <v>2.809031877884679E-12</v>
      </c>
    </row>
    <row r="75" spans="1:9" ht="15" customHeight="1">
      <c r="A75" s="9">
        <v>62</v>
      </c>
      <c r="B75" s="18">
        <f t="shared" si="8"/>
        <v>1</v>
      </c>
      <c r="C75" s="10">
        <f t="shared" si="14"/>
        <v>3.020464384822235E-14</v>
      </c>
      <c r="D75" s="9">
        <f t="shared" si="15"/>
        <v>-31</v>
      </c>
      <c r="E75" s="9">
        <f t="shared" si="4"/>
        <v>0</v>
      </c>
      <c r="F75" s="11">
        <f t="shared" si="16"/>
        <v>0</v>
      </c>
      <c r="G75" s="9">
        <f t="shared" si="17"/>
        <v>31</v>
      </c>
      <c r="H75" s="9">
        <f t="shared" si="6"/>
        <v>31</v>
      </c>
      <c r="I75" s="19">
        <f t="shared" si="18"/>
        <v>9.36343959294893E-13</v>
      </c>
    </row>
    <row r="76" spans="1:9" ht="15" customHeight="1">
      <c r="A76" s="9">
        <v>63</v>
      </c>
      <c r="B76" s="18">
        <f t="shared" si="8"/>
        <v>1</v>
      </c>
      <c r="C76" s="10">
        <f t="shared" si="14"/>
        <v>0</v>
      </c>
      <c r="D76" s="9">
        <f t="shared" si="15"/>
        <v>-32</v>
      </c>
      <c r="E76" s="9">
        <f t="shared" si="4"/>
        <v>0</v>
      </c>
      <c r="F76" s="11">
        <f t="shared" si="16"/>
        <v>0</v>
      </c>
      <c r="G76" s="9">
        <f t="shared" si="17"/>
        <v>32</v>
      </c>
      <c r="H76" s="9">
        <f t="shared" si="6"/>
        <v>32</v>
      </c>
      <c r="I76" s="19">
        <f t="shared" si="18"/>
        <v>0</v>
      </c>
    </row>
    <row r="77" spans="1:9" ht="15" customHeight="1">
      <c r="A77" s="9">
        <v>64</v>
      </c>
      <c r="B77" s="18">
        <f t="shared" si="8"/>
        <v>1</v>
      </c>
      <c r="C77" s="10">
        <f t="shared" si="14"/>
        <v>0</v>
      </c>
      <c r="D77" s="9">
        <f t="shared" si="15"/>
        <v>-33</v>
      </c>
      <c r="E77" s="9">
        <f t="shared" si="4"/>
        <v>0</v>
      </c>
      <c r="F77" s="11">
        <f t="shared" si="16"/>
        <v>0</v>
      </c>
      <c r="G77" s="9">
        <f t="shared" si="17"/>
        <v>33</v>
      </c>
      <c r="H77" s="9">
        <f t="shared" si="6"/>
        <v>33</v>
      </c>
      <c r="I77" s="19">
        <f t="shared" si="18"/>
        <v>0</v>
      </c>
    </row>
    <row r="78" spans="1:9" ht="15" customHeight="1">
      <c r="A78" s="9">
        <v>65</v>
      </c>
      <c r="B78" s="18">
        <f t="shared" si="8"/>
        <v>1</v>
      </c>
      <c r="C78" s="10">
        <f t="shared" si="14"/>
        <v>0</v>
      </c>
      <c r="D78" s="9">
        <f t="shared" si="15"/>
        <v>-34</v>
      </c>
      <c r="E78" s="9">
        <f aca="true" t="shared" si="19" ref="E78:E93">IF(D78&lt;0,0,D78)</f>
        <v>0</v>
      </c>
      <c r="F78" s="11">
        <f t="shared" si="16"/>
        <v>0</v>
      </c>
      <c r="G78" s="9">
        <f t="shared" si="17"/>
        <v>34</v>
      </c>
      <c r="H78" s="9">
        <f aca="true" t="shared" si="20" ref="H78:H93">IF(G78&lt;0,0,G78)</f>
        <v>34</v>
      </c>
      <c r="I78" s="19">
        <f t="shared" si="18"/>
        <v>0</v>
      </c>
    </row>
    <row r="79" spans="1:9" ht="15" customHeight="1">
      <c r="A79" s="9">
        <v>66</v>
      </c>
      <c r="B79" s="18">
        <f t="shared" si="8"/>
        <v>1</v>
      </c>
      <c r="C79" s="10">
        <f t="shared" si="14"/>
        <v>0</v>
      </c>
      <c r="D79" s="9">
        <f t="shared" si="15"/>
        <v>-35</v>
      </c>
      <c r="E79" s="9">
        <f t="shared" si="19"/>
        <v>0</v>
      </c>
      <c r="F79" s="11">
        <f t="shared" si="16"/>
        <v>0</v>
      </c>
      <c r="G79" s="9">
        <f t="shared" si="17"/>
        <v>35</v>
      </c>
      <c r="H79" s="9">
        <f t="shared" si="20"/>
        <v>35</v>
      </c>
      <c r="I79" s="19">
        <f t="shared" si="18"/>
        <v>0</v>
      </c>
    </row>
    <row r="80" spans="1:9" ht="15" customHeight="1">
      <c r="A80" s="9">
        <v>67</v>
      </c>
      <c r="B80" s="18">
        <f t="shared" si="8"/>
        <v>1</v>
      </c>
      <c r="C80" s="10">
        <f t="shared" si="14"/>
        <v>0</v>
      </c>
      <c r="D80" s="9">
        <f t="shared" si="15"/>
        <v>-36</v>
      </c>
      <c r="E80" s="9">
        <f t="shared" si="19"/>
        <v>0</v>
      </c>
      <c r="F80" s="11">
        <f t="shared" si="16"/>
        <v>0</v>
      </c>
      <c r="G80" s="9">
        <f t="shared" si="17"/>
        <v>36</v>
      </c>
      <c r="H80" s="9">
        <f t="shared" si="20"/>
        <v>36</v>
      </c>
      <c r="I80" s="19">
        <f t="shared" si="18"/>
        <v>0</v>
      </c>
    </row>
    <row r="81" spans="1:9" ht="15" customHeight="1">
      <c r="A81" s="9">
        <v>68</v>
      </c>
      <c r="B81" s="18">
        <f t="shared" si="8"/>
        <v>1</v>
      </c>
      <c r="C81" s="10">
        <f t="shared" si="14"/>
        <v>0</v>
      </c>
      <c r="D81" s="9">
        <f t="shared" si="15"/>
        <v>-37</v>
      </c>
      <c r="E81" s="9">
        <f t="shared" si="19"/>
        <v>0</v>
      </c>
      <c r="F81" s="11">
        <f t="shared" si="16"/>
        <v>0</v>
      </c>
      <c r="G81" s="9">
        <f t="shared" si="17"/>
        <v>37</v>
      </c>
      <c r="H81" s="9">
        <f t="shared" si="20"/>
        <v>37</v>
      </c>
      <c r="I81" s="19">
        <f t="shared" si="18"/>
        <v>0</v>
      </c>
    </row>
    <row r="82" spans="1:9" ht="15" customHeight="1">
      <c r="A82" s="9">
        <v>69</v>
      </c>
      <c r="B82" s="18">
        <f t="shared" si="8"/>
        <v>1</v>
      </c>
      <c r="C82" s="10">
        <f t="shared" si="14"/>
        <v>0</v>
      </c>
      <c r="D82" s="9">
        <f t="shared" si="15"/>
        <v>-38</v>
      </c>
      <c r="E82" s="9">
        <f t="shared" si="19"/>
        <v>0</v>
      </c>
      <c r="F82" s="11">
        <f t="shared" si="16"/>
        <v>0</v>
      </c>
      <c r="G82" s="9">
        <f t="shared" si="17"/>
        <v>38</v>
      </c>
      <c r="H82" s="9">
        <f t="shared" si="20"/>
        <v>38</v>
      </c>
      <c r="I82" s="19">
        <f t="shared" si="18"/>
        <v>0</v>
      </c>
    </row>
    <row r="83" spans="1:9" ht="15" customHeight="1">
      <c r="A83" s="9">
        <v>70</v>
      </c>
      <c r="B83" s="18">
        <f t="shared" si="8"/>
        <v>1</v>
      </c>
      <c r="C83" s="10">
        <f t="shared" si="14"/>
        <v>0</v>
      </c>
      <c r="D83" s="9">
        <f t="shared" si="15"/>
        <v>-39</v>
      </c>
      <c r="E83" s="9">
        <f t="shared" si="19"/>
        <v>0</v>
      </c>
      <c r="F83" s="11">
        <f t="shared" si="16"/>
        <v>0</v>
      </c>
      <c r="G83" s="9">
        <f t="shared" si="17"/>
        <v>39</v>
      </c>
      <c r="H83" s="9">
        <f t="shared" si="20"/>
        <v>39</v>
      </c>
      <c r="I83" s="19">
        <f t="shared" si="18"/>
        <v>0</v>
      </c>
    </row>
    <row r="84" spans="1:9" ht="15" customHeight="1">
      <c r="A84" s="9">
        <v>71</v>
      </c>
      <c r="B84" s="18">
        <f t="shared" si="8"/>
        <v>1</v>
      </c>
      <c r="C84" s="10">
        <f t="shared" si="14"/>
        <v>0</v>
      </c>
      <c r="D84" s="9">
        <f t="shared" si="15"/>
        <v>-40</v>
      </c>
      <c r="E84" s="9">
        <f t="shared" si="19"/>
        <v>0</v>
      </c>
      <c r="F84" s="11">
        <f t="shared" si="16"/>
        <v>0</v>
      </c>
      <c r="G84" s="9">
        <f t="shared" si="17"/>
        <v>40</v>
      </c>
      <c r="H84" s="9">
        <f t="shared" si="20"/>
        <v>40</v>
      </c>
      <c r="I84" s="19">
        <f t="shared" si="18"/>
        <v>0</v>
      </c>
    </row>
    <row r="85" spans="1:9" ht="15" customHeight="1">
      <c r="A85" s="9">
        <v>72</v>
      </c>
      <c r="B85" s="18">
        <f t="shared" si="8"/>
        <v>1</v>
      </c>
      <c r="C85" s="10">
        <f t="shared" si="14"/>
        <v>0</v>
      </c>
      <c r="D85" s="9">
        <f t="shared" si="15"/>
        <v>-41</v>
      </c>
      <c r="E85" s="9">
        <f t="shared" si="19"/>
        <v>0</v>
      </c>
      <c r="F85" s="11">
        <f t="shared" si="16"/>
        <v>0</v>
      </c>
      <c r="G85" s="9">
        <f t="shared" si="17"/>
        <v>41</v>
      </c>
      <c r="H85" s="9">
        <f t="shared" si="20"/>
        <v>41</v>
      </c>
      <c r="I85" s="19">
        <f t="shared" si="18"/>
        <v>0</v>
      </c>
    </row>
    <row r="86" spans="1:9" ht="15" customHeight="1">
      <c r="A86" s="9">
        <v>73</v>
      </c>
      <c r="B86" s="18">
        <f t="shared" si="8"/>
        <v>1</v>
      </c>
      <c r="C86" s="10">
        <f t="shared" si="14"/>
        <v>0</v>
      </c>
      <c r="D86" s="9">
        <f t="shared" si="15"/>
        <v>-42</v>
      </c>
      <c r="E86" s="9">
        <f t="shared" si="19"/>
        <v>0</v>
      </c>
      <c r="F86" s="11">
        <f t="shared" si="16"/>
        <v>0</v>
      </c>
      <c r="G86" s="9">
        <f t="shared" si="17"/>
        <v>42</v>
      </c>
      <c r="H86" s="9">
        <f t="shared" si="20"/>
        <v>42</v>
      </c>
      <c r="I86" s="19">
        <f t="shared" si="18"/>
        <v>0</v>
      </c>
    </row>
    <row r="87" spans="1:9" ht="15" customHeight="1">
      <c r="A87" s="9">
        <v>74</v>
      </c>
      <c r="B87" s="18">
        <f t="shared" si="8"/>
        <v>1</v>
      </c>
      <c r="C87" s="10">
        <f t="shared" si="14"/>
        <v>0</v>
      </c>
      <c r="D87" s="9">
        <f t="shared" si="15"/>
        <v>-43</v>
      </c>
      <c r="E87" s="9">
        <f t="shared" si="19"/>
        <v>0</v>
      </c>
      <c r="F87" s="11">
        <f t="shared" si="16"/>
        <v>0</v>
      </c>
      <c r="G87" s="9">
        <f t="shared" si="17"/>
        <v>43</v>
      </c>
      <c r="H87" s="9">
        <f t="shared" si="20"/>
        <v>43</v>
      </c>
      <c r="I87" s="19">
        <f t="shared" si="18"/>
        <v>0</v>
      </c>
    </row>
    <row r="88" spans="1:9" ht="15" customHeight="1">
      <c r="A88" s="9">
        <v>75</v>
      </c>
      <c r="B88" s="18">
        <f t="shared" si="8"/>
        <v>1</v>
      </c>
      <c r="C88" s="10">
        <f t="shared" si="14"/>
        <v>0</v>
      </c>
      <c r="D88" s="9">
        <f t="shared" si="15"/>
        <v>-44</v>
      </c>
      <c r="E88" s="9">
        <f t="shared" si="19"/>
        <v>0</v>
      </c>
      <c r="F88" s="11">
        <f t="shared" si="16"/>
        <v>0</v>
      </c>
      <c r="G88" s="9">
        <f t="shared" si="17"/>
        <v>44</v>
      </c>
      <c r="H88" s="9">
        <f t="shared" si="20"/>
        <v>44</v>
      </c>
      <c r="I88" s="19">
        <f t="shared" si="18"/>
        <v>0</v>
      </c>
    </row>
    <row r="89" spans="1:9" ht="15" customHeight="1">
      <c r="A89" s="9">
        <v>76</v>
      </c>
      <c r="B89" s="18">
        <f t="shared" si="8"/>
        <v>1</v>
      </c>
      <c r="C89" s="10">
        <f t="shared" si="14"/>
        <v>0</v>
      </c>
      <c r="D89" s="9">
        <f t="shared" si="15"/>
        <v>-45</v>
      </c>
      <c r="E89" s="9">
        <f t="shared" si="19"/>
        <v>0</v>
      </c>
      <c r="F89" s="11">
        <f t="shared" si="16"/>
        <v>0</v>
      </c>
      <c r="G89" s="9">
        <f t="shared" si="17"/>
        <v>45</v>
      </c>
      <c r="H89" s="9">
        <f t="shared" si="20"/>
        <v>45</v>
      </c>
      <c r="I89" s="19">
        <f t="shared" si="18"/>
        <v>0</v>
      </c>
    </row>
    <row r="90" spans="1:9" ht="15" customHeight="1">
      <c r="A90" s="9">
        <v>77</v>
      </c>
      <c r="B90" s="18">
        <f t="shared" si="8"/>
        <v>1</v>
      </c>
      <c r="C90" s="10">
        <f t="shared" si="14"/>
        <v>0</v>
      </c>
      <c r="D90" s="9">
        <f t="shared" si="15"/>
        <v>-46</v>
      </c>
      <c r="E90" s="9">
        <f t="shared" si="19"/>
        <v>0</v>
      </c>
      <c r="F90" s="11">
        <f t="shared" si="16"/>
        <v>0</v>
      </c>
      <c r="G90" s="9">
        <f t="shared" si="17"/>
        <v>46</v>
      </c>
      <c r="H90" s="9">
        <f t="shared" si="20"/>
        <v>46</v>
      </c>
      <c r="I90" s="19">
        <f t="shared" si="18"/>
        <v>0</v>
      </c>
    </row>
    <row r="91" spans="1:9" ht="15" customHeight="1">
      <c r="A91" s="9">
        <v>78</v>
      </c>
      <c r="B91" s="18">
        <f t="shared" si="8"/>
        <v>1</v>
      </c>
      <c r="C91" s="10">
        <f t="shared" si="14"/>
        <v>0</v>
      </c>
      <c r="D91" s="9">
        <f t="shared" si="15"/>
        <v>-47</v>
      </c>
      <c r="E91" s="9">
        <f t="shared" si="19"/>
        <v>0</v>
      </c>
      <c r="F91" s="11">
        <f t="shared" si="16"/>
        <v>0</v>
      </c>
      <c r="G91" s="9">
        <f t="shared" si="17"/>
        <v>47</v>
      </c>
      <c r="H91" s="9">
        <f t="shared" si="20"/>
        <v>47</v>
      </c>
      <c r="I91" s="19">
        <f t="shared" si="18"/>
        <v>0</v>
      </c>
    </row>
    <row r="92" spans="1:9" ht="15" customHeight="1">
      <c r="A92" s="9">
        <v>79</v>
      </c>
      <c r="B92" s="18">
        <f t="shared" si="8"/>
        <v>1</v>
      </c>
      <c r="C92" s="10">
        <f t="shared" si="14"/>
        <v>0</v>
      </c>
      <c r="D92" s="9">
        <f t="shared" si="15"/>
        <v>-48</v>
      </c>
      <c r="E92" s="9">
        <f t="shared" si="19"/>
        <v>0</v>
      </c>
      <c r="F92" s="11">
        <f t="shared" si="16"/>
        <v>0</v>
      </c>
      <c r="G92" s="9">
        <f t="shared" si="17"/>
        <v>48</v>
      </c>
      <c r="H92" s="9">
        <f t="shared" si="20"/>
        <v>48</v>
      </c>
      <c r="I92" s="19">
        <f t="shared" si="18"/>
        <v>0</v>
      </c>
    </row>
    <row r="93" spans="1:9" ht="15" customHeight="1">
      <c r="A93" s="9">
        <v>80</v>
      </c>
      <c r="B93" s="18">
        <f t="shared" si="8"/>
        <v>1</v>
      </c>
      <c r="C93" s="10">
        <f t="shared" si="14"/>
        <v>0</v>
      </c>
      <c r="D93" s="9">
        <f t="shared" si="15"/>
        <v>-49</v>
      </c>
      <c r="E93" s="9">
        <f t="shared" si="19"/>
        <v>0</v>
      </c>
      <c r="F93" s="11">
        <f t="shared" si="16"/>
        <v>0</v>
      </c>
      <c r="G93" s="9">
        <f t="shared" si="17"/>
        <v>49</v>
      </c>
      <c r="H93" s="9">
        <f t="shared" si="20"/>
        <v>49</v>
      </c>
      <c r="I93" s="19">
        <f t="shared" si="18"/>
        <v>0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Luiz de Biazzi</dc:creator>
  <cp:keywords/>
  <dc:description/>
  <cp:lastModifiedBy>Jorge Biazzi</cp:lastModifiedBy>
  <dcterms:created xsi:type="dcterms:W3CDTF">2003-11-01T13:48:10Z</dcterms:created>
  <dcterms:modified xsi:type="dcterms:W3CDTF">2008-10-06T18:16:12Z</dcterms:modified>
  <cp:category/>
  <cp:version/>
  <cp:contentType/>
  <cp:contentStatus/>
</cp:coreProperties>
</file>