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4_02_Graduação\2014_02-EAC0561 - Estudos Complementares IF Derivativos\"/>
    </mc:Choice>
  </mc:AlternateContent>
  <bookViews>
    <workbookView xWindow="0" yWindow="0" windowWidth="16392" windowHeight="6924"/>
  </bookViews>
  <sheets>
    <sheet name="EAC561-ContDerivativos_2111 (2" sheetId="1" r:id="rId1"/>
  </sheets>
  <definedNames>
    <definedName name="_xlnm.Print_Titles" localSheetId="0">'EAC561-ContDerivativos_2111 (2'!$1:$5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66" i="1"/>
  <c r="E65" i="1"/>
  <c r="E64" i="1"/>
  <c r="E63" i="1"/>
  <c r="E62" i="1"/>
  <c r="E61" i="1"/>
  <c r="E60" i="1"/>
  <c r="E59" i="1"/>
  <c r="E58" i="1"/>
  <c r="E57" i="1"/>
  <c r="E56" i="1"/>
  <c r="E55" i="1"/>
  <c r="E52" i="1"/>
  <c r="E50" i="1"/>
  <c r="E49" i="1"/>
  <c r="E47" i="1"/>
  <c r="E46" i="1"/>
  <c r="E44" i="1"/>
  <c r="E43" i="1"/>
  <c r="E42" i="1"/>
  <c r="E41" i="1"/>
  <c r="E40" i="1"/>
  <c r="E39" i="1"/>
  <c r="E38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19" i="1"/>
  <c r="E18" i="1"/>
  <c r="E16" i="1"/>
  <c r="E14" i="1"/>
  <c r="E13" i="1"/>
  <c r="E12" i="1"/>
  <c r="E11" i="1"/>
  <c r="E10" i="1"/>
  <c r="E9" i="1"/>
  <c r="E8" i="1"/>
  <c r="E7" i="1"/>
  <c r="E6" i="1"/>
  <c r="Y67" i="1" l="1"/>
  <c r="X67" i="1"/>
  <c r="W67" i="1"/>
  <c r="I67" i="1"/>
  <c r="H67" i="1"/>
  <c r="F67" i="1"/>
  <c r="V66" i="1"/>
  <c r="U66" i="1"/>
  <c r="K66" i="1"/>
  <c r="J66" i="1"/>
  <c r="D66" i="1" s="1"/>
  <c r="G66" i="1"/>
  <c r="V65" i="1"/>
  <c r="K65" i="1" s="1"/>
  <c r="U65" i="1"/>
  <c r="J65" i="1"/>
  <c r="G65" i="1"/>
  <c r="V64" i="1"/>
  <c r="U64" i="1"/>
  <c r="K64" i="1" s="1"/>
  <c r="G64" i="1"/>
  <c r="J64" i="1" s="1"/>
  <c r="D64" i="1" s="1"/>
  <c r="V63" i="1"/>
  <c r="U63" i="1"/>
  <c r="K63" i="1" s="1"/>
  <c r="G63" i="1"/>
  <c r="J63" i="1" s="1"/>
  <c r="V62" i="1"/>
  <c r="U62" i="1"/>
  <c r="K62" i="1"/>
  <c r="J62" i="1"/>
  <c r="D62" i="1" s="1"/>
  <c r="G62" i="1"/>
  <c r="V61" i="1"/>
  <c r="K61" i="1" s="1"/>
  <c r="U61" i="1"/>
  <c r="J61" i="1"/>
  <c r="D61" i="1" s="1"/>
  <c r="G61" i="1"/>
  <c r="V60" i="1"/>
  <c r="U60" i="1"/>
  <c r="K60" i="1" s="1"/>
  <c r="G60" i="1"/>
  <c r="J60" i="1" s="1"/>
  <c r="V59" i="1"/>
  <c r="U59" i="1"/>
  <c r="K59" i="1" s="1"/>
  <c r="G59" i="1"/>
  <c r="J59" i="1" s="1"/>
  <c r="D59" i="1" s="1"/>
  <c r="V58" i="1"/>
  <c r="U58" i="1"/>
  <c r="K58" i="1"/>
  <c r="J58" i="1"/>
  <c r="D58" i="1" s="1"/>
  <c r="G58" i="1"/>
  <c r="V57" i="1"/>
  <c r="K57" i="1" s="1"/>
  <c r="U57" i="1"/>
  <c r="J57" i="1"/>
  <c r="D57" i="1" s="1"/>
  <c r="G57" i="1"/>
  <c r="V56" i="1"/>
  <c r="U56" i="1"/>
  <c r="K56" i="1" s="1"/>
  <c r="G56" i="1"/>
  <c r="J56" i="1" s="1"/>
  <c r="D56" i="1" s="1"/>
  <c r="V55" i="1"/>
  <c r="U55" i="1"/>
  <c r="K55" i="1" s="1"/>
  <c r="G55" i="1"/>
  <c r="J55" i="1" s="1"/>
  <c r="V52" i="1"/>
  <c r="U52" i="1"/>
  <c r="K52" i="1"/>
  <c r="J52" i="1"/>
  <c r="D52" i="1" s="1"/>
  <c r="G52" i="1"/>
  <c r="V50" i="1"/>
  <c r="K50" i="1" s="1"/>
  <c r="U50" i="1"/>
  <c r="J50" i="1"/>
  <c r="G50" i="1"/>
  <c r="V49" i="1"/>
  <c r="U49" i="1"/>
  <c r="K49" i="1" s="1"/>
  <c r="G49" i="1"/>
  <c r="J49" i="1" s="1"/>
  <c r="V47" i="1"/>
  <c r="U47" i="1"/>
  <c r="K47" i="1" s="1"/>
  <c r="G47" i="1"/>
  <c r="J47" i="1" s="1"/>
  <c r="V46" i="1"/>
  <c r="U46" i="1"/>
  <c r="K46" i="1"/>
  <c r="J46" i="1"/>
  <c r="D46" i="1" s="1"/>
  <c r="G46" i="1"/>
  <c r="V45" i="1"/>
  <c r="K45" i="1" s="1"/>
  <c r="U45" i="1"/>
  <c r="J45" i="1"/>
  <c r="G45" i="1"/>
  <c r="V44" i="1"/>
  <c r="U44" i="1"/>
  <c r="K44" i="1" s="1"/>
  <c r="G44" i="1"/>
  <c r="J44" i="1" s="1"/>
  <c r="D44" i="1" s="1"/>
  <c r="V43" i="1"/>
  <c r="U43" i="1"/>
  <c r="K43" i="1" s="1"/>
  <c r="G43" i="1"/>
  <c r="J43" i="1" s="1"/>
  <c r="V42" i="1"/>
  <c r="U42" i="1"/>
  <c r="K42" i="1"/>
  <c r="J42" i="1"/>
  <c r="D42" i="1" s="1"/>
  <c r="G42" i="1"/>
  <c r="V41" i="1"/>
  <c r="K41" i="1" s="1"/>
  <c r="U41" i="1"/>
  <c r="J41" i="1"/>
  <c r="D41" i="1" s="1"/>
  <c r="G41" i="1"/>
  <c r="V40" i="1"/>
  <c r="U40" i="1"/>
  <c r="K40" i="1" s="1"/>
  <c r="G40" i="1"/>
  <c r="J40" i="1" s="1"/>
  <c r="V39" i="1"/>
  <c r="U39" i="1"/>
  <c r="K39" i="1" s="1"/>
  <c r="G39" i="1"/>
  <c r="J39" i="1" s="1"/>
  <c r="D39" i="1" s="1"/>
  <c r="V38" i="1"/>
  <c r="U38" i="1"/>
  <c r="K38" i="1"/>
  <c r="J38" i="1"/>
  <c r="D38" i="1" s="1"/>
  <c r="G38" i="1"/>
  <c r="V36" i="1"/>
  <c r="K36" i="1" s="1"/>
  <c r="U36" i="1"/>
  <c r="J36" i="1"/>
  <c r="D36" i="1" s="1"/>
  <c r="G36" i="1"/>
  <c r="U35" i="1"/>
  <c r="K35" i="1" s="1"/>
  <c r="G35" i="1"/>
  <c r="J35" i="1" s="1"/>
  <c r="V34" i="1"/>
  <c r="U34" i="1"/>
  <c r="K34" i="1"/>
  <c r="J34" i="1"/>
  <c r="D34" i="1" s="1"/>
  <c r="G34" i="1"/>
  <c r="V33" i="1"/>
  <c r="K33" i="1" s="1"/>
  <c r="U33" i="1"/>
  <c r="J33" i="1"/>
  <c r="G33" i="1"/>
  <c r="V32" i="1"/>
  <c r="U32" i="1"/>
  <c r="K32" i="1" s="1"/>
  <c r="G32" i="1"/>
  <c r="J32" i="1" s="1"/>
  <c r="V31" i="1"/>
  <c r="U31" i="1"/>
  <c r="K31" i="1" s="1"/>
  <c r="G31" i="1"/>
  <c r="J31" i="1" s="1"/>
  <c r="V30" i="1"/>
  <c r="U30" i="1"/>
  <c r="K30" i="1"/>
  <c r="J30" i="1"/>
  <c r="D30" i="1" s="1"/>
  <c r="G30" i="1"/>
  <c r="V29" i="1"/>
  <c r="K29" i="1" s="1"/>
  <c r="U29" i="1"/>
  <c r="J29" i="1"/>
  <c r="G29" i="1"/>
  <c r="V28" i="1"/>
  <c r="U28" i="1"/>
  <c r="K28" i="1" s="1"/>
  <c r="G28" i="1"/>
  <c r="J28" i="1" s="1"/>
  <c r="D28" i="1" s="1"/>
  <c r="V27" i="1"/>
  <c r="U27" i="1"/>
  <c r="K27" i="1" s="1"/>
  <c r="G27" i="1"/>
  <c r="J27" i="1" s="1"/>
  <c r="V26" i="1"/>
  <c r="U26" i="1"/>
  <c r="K26" i="1"/>
  <c r="J26" i="1"/>
  <c r="D26" i="1" s="1"/>
  <c r="G26" i="1"/>
  <c r="V24" i="1"/>
  <c r="K24" i="1" s="1"/>
  <c r="U24" i="1"/>
  <c r="J24" i="1"/>
  <c r="D24" i="1" s="1"/>
  <c r="G24" i="1"/>
  <c r="V23" i="1"/>
  <c r="U23" i="1"/>
  <c r="K23" i="1" s="1"/>
  <c r="G23" i="1"/>
  <c r="J23" i="1" s="1"/>
  <c r="V22" i="1"/>
  <c r="U22" i="1"/>
  <c r="K22" i="1" s="1"/>
  <c r="G22" i="1"/>
  <c r="J22" i="1" s="1"/>
  <c r="D22" i="1" s="1"/>
  <c r="V21" i="1"/>
  <c r="U21" i="1"/>
  <c r="K21" i="1"/>
  <c r="J21" i="1"/>
  <c r="D21" i="1" s="1"/>
  <c r="G21" i="1"/>
  <c r="V19" i="1"/>
  <c r="K19" i="1" s="1"/>
  <c r="U19" i="1"/>
  <c r="J19" i="1"/>
  <c r="D19" i="1" s="1"/>
  <c r="G19" i="1"/>
  <c r="V18" i="1"/>
  <c r="U18" i="1"/>
  <c r="K18" i="1" s="1"/>
  <c r="G18" i="1"/>
  <c r="J18" i="1" s="1"/>
  <c r="D18" i="1" s="1"/>
  <c r="V16" i="1"/>
  <c r="U16" i="1"/>
  <c r="K16" i="1" s="1"/>
  <c r="G16" i="1"/>
  <c r="J16" i="1" s="1"/>
  <c r="V14" i="1"/>
  <c r="U14" i="1"/>
  <c r="K14" i="1"/>
  <c r="J14" i="1"/>
  <c r="D14" i="1" s="1"/>
  <c r="G14" i="1"/>
  <c r="V13" i="1"/>
  <c r="K13" i="1" s="1"/>
  <c r="U13" i="1"/>
  <c r="J13" i="1"/>
  <c r="G13" i="1"/>
  <c r="V12" i="1"/>
  <c r="U12" i="1"/>
  <c r="K12" i="1" s="1"/>
  <c r="G12" i="1"/>
  <c r="J12" i="1" s="1"/>
  <c r="V11" i="1"/>
  <c r="U11" i="1"/>
  <c r="K11" i="1" s="1"/>
  <c r="G11" i="1"/>
  <c r="J11" i="1" s="1"/>
  <c r="V10" i="1"/>
  <c r="U10" i="1"/>
  <c r="K10" i="1"/>
  <c r="J10" i="1"/>
  <c r="D10" i="1" s="1"/>
  <c r="G10" i="1"/>
  <c r="V9" i="1"/>
  <c r="K9" i="1" s="1"/>
  <c r="U9" i="1"/>
  <c r="J9" i="1"/>
  <c r="G9" i="1"/>
  <c r="V8" i="1"/>
  <c r="V67" i="1" s="1"/>
  <c r="U8" i="1"/>
  <c r="K8" i="1" s="1"/>
  <c r="G8" i="1"/>
  <c r="J8" i="1" s="1"/>
  <c r="D8" i="1" s="1"/>
  <c r="V7" i="1"/>
  <c r="U7" i="1"/>
  <c r="K7" i="1" s="1"/>
  <c r="G7" i="1"/>
  <c r="J7" i="1" s="1"/>
  <c r="V6" i="1"/>
  <c r="U6" i="1"/>
  <c r="U67" i="1" s="1"/>
  <c r="K6" i="1"/>
  <c r="K67" i="1" s="1"/>
  <c r="J6" i="1"/>
  <c r="G6" i="1"/>
  <c r="G67" i="1" s="1"/>
  <c r="D12" i="1" l="1"/>
  <c r="D13" i="1"/>
  <c r="D16" i="1"/>
  <c r="D32" i="1"/>
  <c r="D33" i="1"/>
  <c r="D35" i="1"/>
  <c r="D49" i="1"/>
  <c r="D50" i="1"/>
  <c r="D55" i="1"/>
  <c r="D9" i="1"/>
  <c r="D11" i="1"/>
  <c r="D29" i="1"/>
  <c r="D31" i="1"/>
  <c r="D45" i="1"/>
  <c r="D47" i="1"/>
  <c r="D65" i="1"/>
  <c r="J67" i="1"/>
  <c r="D7" i="1"/>
  <c r="D23" i="1"/>
  <c r="D27" i="1"/>
  <c r="D40" i="1"/>
  <c r="D43" i="1"/>
  <c r="D60" i="1"/>
  <c r="D63" i="1"/>
  <c r="E67" i="1" l="1"/>
  <c r="D6" i="1"/>
  <c r="D67" i="1" s="1"/>
</calcChain>
</file>

<file path=xl/sharedStrings.xml><?xml version="1.0" encoding="utf-8"?>
<sst xmlns="http://schemas.openxmlformats.org/spreadsheetml/2006/main" count="565" uniqueCount="193">
  <si>
    <t xml:space="preserve">Relatório: </t>
  </si>
  <si>
    <t>Lista de Matriculados</t>
  </si>
  <si>
    <t>Disciplina:</t>
  </si>
  <si>
    <t>EAC0561 -Estudos-Contabilidade IFD</t>
  </si>
  <si>
    <t>Participação (25%)</t>
  </si>
  <si>
    <t>Turma:</t>
  </si>
  <si>
    <t>2014220</t>
  </si>
  <si>
    <t>MEDIA</t>
  </si>
  <si>
    <t>Partic.</t>
  </si>
  <si>
    <t>P1</t>
  </si>
  <si>
    <t>P2</t>
  </si>
  <si>
    <t>Prova</t>
  </si>
  <si>
    <t>EstDir</t>
  </si>
  <si>
    <t>MediaProvas</t>
  </si>
  <si>
    <t>Tarefas</t>
  </si>
  <si>
    <t>Presencial</t>
  </si>
  <si>
    <t>Moodle</t>
  </si>
  <si>
    <t>moodle 30/10</t>
  </si>
  <si>
    <t>moodle 16/11</t>
  </si>
  <si>
    <t>Código</t>
  </si>
  <si>
    <t>Nome</t>
  </si>
  <si>
    <t>Ex1</t>
  </si>
  <si>
    <t>Ex2</t>
  </si>
  <si>
    <t>Ex3</t>
  </si>
  <si>
    <t>Ex4</t>
  </si>
  <si>
    <t>Ex5</t>
  </si>
  <si>
    <t>Ex6</t>
  </si>
  <si>
    <t>Ex7</t>
  </si>
  <si>
    <t>Ex8</t>
  </si>
  <si>
    <t>Ex9</t>
  </si>
  <si>
    <t>2825293</t>
  </si>
  <si>
    <t>ok</t>
  </si>
  <si>
    <t>Paulo</t>
  </si>
  <si>
    <t>Sergio Fabris de Matos</t>
  </si>
  <si>
    <t>3314371</t>
  </si>
  <si>
    <t>Victor</t>
  </si>
  <si>
    <t>Alexandre de Moura Reis</t>
  </si>
  <si>
    <t>3728098</t>
  </si>
  <si>
    <t>Andre</t>
  </si>
  <si>
    <t>Mikio Hori</t>
  </si>
  <si>
    <t>4894408</t>
  </si>
  <si>
    <t>Claudio</t>
  </si>
  <si>
    <t>Tsutomu Mogami</t>
  </si>
  <si>
    <t>5231459</t>
  </si>
  <si>
    <t>Fabio</t>
  </si>
  <si>
    <t>Torres das Candeias</t>
  </si>
  <si>
    <t>Fábio</t>
  </si>
  <si>
    <t>5441401</t>
  </si>
  <si>
    <t>Nayara</t>
  </si>
  <si>
    <t>de Melo Matyas</t>
  </si>
  <si>
    <t>5612735</t>
  </si>
  <si>
    <t>Marco</t>
  </si>
  <si>
    <t>Antonio March Pereira Lima</t>
  </si>
  <si>
    <t>5643160</t>
  </si>
  <si>
    <t>Leandro</t>
  </si>
  <si>
    <t>Labes dos Santos</t>
  </si>
  <si>
    <t>6430794</t>
  </si>
  <si>
    <t>Alexandre</t>
  </si>
  <si>
    <t>Shogo Kamimura Inoue</t>
  </si>
  <si>
    <t>6454860</t>
  </si>
  <si>
    <t>Ticiana</t>
  </si>
  <si>
    <t>6467051</t>
  </si>
  <si>
    <t>Fernando</t>
  </si>
  <si>
    <t>Yukio Sakamoto</t>
  </si>
  <si>
    <t>6552484</t>
  </si>
  <si>
    <t>Diego</t>
  </si>
  <si>
    <t>6785334</t>
  </si>
  <si>
    <t>Thamiris</t>
  </si>
  <si>
    <t>Cicera Pita</t>
  </si>
  <si>
    <t>6820228</t>
  </si>
  <si>
    <t>Gabrielle</t>
  </si>
  <si>
    <t>de Mello Ferreira</t>
  </si>
  <si>
    <t>6821622</t>
  </si>
  <si>
    <t>Camila</t>
  </si>
  <si>
    <t>6822978</t>
  </si>
  <si>
    <t>Marcio</t>
  </si>
  <si>
    <t>Moni Moreira</t>
  </si>
  <si>
    <t>6825856</t>
  </si>
  <si>
    <t>Lucas</t>
  </si>
  <si>
    <t>Fucuhara</t>
  </si>
  <si>
    <t>6880615</t>
  </si>
  <si>
    <t>Marcelo</t>
  </si>
  <si>
    <t>Broggio Casarri</t>
  </si>
  <si>
    <t>7154439</t>
  </si>
  <si>
    <t>Matheus</t>
  </si>
  <si>
    <t>Rossitto Freri</t>
  </si>
  <si>
    <t>7180683</t>
  </si>
  <si>
    <t>7180811</t>
  </si>
  <si>
    <t>Carolina</t>
  </si>
  <si>
    <t>Paganini Feijo</t>
  </si>
  <si>
    <t>7181086</t>
  </si>
  <si>
    <t>Renan</t>
  </si>
  <si>
    <t>Azeredo Frauche</t>
  </si>
  <si>
    <t>7181169</t>
  </si>
  <si>
    <t>Cristina</t>
  </si>
  <si>
    <t>Jina Chun</t>
  </si>
  <si>
    <t>7181221</t>
  </si>
  <si>
    <t>Ivan</t>
  </si>
  <si>
    <t>Tae Il Yoon</t>
  </si>
  <si>
    <t>7181385</t>
  </si>
  <si>
    <t>Gabriel</t>
  </si>
  <si>
    <t>Soutto Mayor de Menezes</t>
  </si>
  <si>
    <t>7181725</t>
  </si>
  <si>
    <t>Fabiana</t>
  </si>
  <si>
    <t>Hun Young Yun Cha</t>
  </si>
  <si>
    <t>7181750</t>
  </si>
  <si>
    <t>Cleverson</t>
  </si>
  <si>
    <t>Moura Neves dos Santos</t>
  </si>
  <si>
    <t>7181902</t>
  </si>
  <si>
    <t>Springmann de Souza</t>
  </si>
  <si>
    <t>7181941</t>
  </si>
  <si>
    <t>Amorim</t>
  </si>
  <si>
    <t>Menor do que 30% de entrega a média fica zero</t>
  </si>
  <si>
    <t>7181983</t>
  </si>
  <si>
    <t>Eduardo</t>
  </si>
  <si>
    <t>Losi de Moraes Filho</t>
  </si>
  <si>
    <t>7182010</t>
  </si>
  <si>
    <t>Giulia</t>
  </si>
  <si>
    <t>Falkine</t>
  </si>
  <si>
    <t>7243672</t>
  </si>
  <si>
    <t>Helena</t>
  </si>
  <si>
    <t>7243776</t>
  </si>
  <si>
    <t>Liliana</t>
  </si>
  <si>
    <t>Fon Qian Jhit</t>
  </si>
  <si>
    <t>7243838</t>
  </si>
  <si>
    <t>Mario</t>
  </si>
  <si>
    <t>Galindo Rocha</t>
  </si>
  <si>
    <t>7280312</t>
  </si>
  <si>
    <t>Bruno</t>
  </si>
  <si>
    <t>Onari</t>
  </si>
  <si>
    <t>7601285</t>
  </si>
  <si>
    <t>Kenji Matsumoto</t>
  </si>
  <si>
    <t>7601368</t>
  </si>
  <si>
    <t>Natalia</t>
  </si>
  <si>
    <t>Moraes</t>
  </si>
  <si>
    <t>7601441</t>
  </si>
  <si>
    <t>Nascimento Santos Silva</t>
  </si>
  <si>
    <t>7601688</t>
  </si>
  <si>
    <t>Romaik</t>
  </si>
  <si>
    <t>Moreira</t>
  </si>
  <si>
    <t>7601775</t>
  </si>
  <si>
    <t>Nilson</t>
  </si>
  <si>
    <t>Murakami Domingues</t>
  </si>
  <si>
    <t>7601837</t>
  </si>
  <si>
    <t>Moreira da silva</t>
  </si>
  <si>
    <t>7601931</t>
  </si>
  <si>
    <t>Rafael</t>
  </si>
  <si>
    <t>Maeda Ideriha</t>
  </si>
  <si>
    <t>7602081</t>
  </si>
  <si>
    <t>7663013</t>
  </si>
  <si>
    <t>Talita</t>
  </si>
  <si>
    <t>Caetano de Souza</t>
  </si>
  <si>
    <t>7699211</t>
  </si>
  <si>
    <t>Karina</t>
  </si>
  <si>
    <t>Gomes de Matos</t>
  </si>
  <si>
    <t>7699225</t>
  </si>
  <si>
    <t>7699292</t>
  </si>
  <si>
    <t>Kenzo Sato</t>
  </si>
  <si>
    <t>8013580</t>
  </si>
  <si>
    <t>Arthur</t>
  </si>
  <si>
    <t>8013617</t>
  </si>
  <si>
    <t>8013684</t>
  </si>
  <si>
    <t>Guilherme</t>
  </si>
  <si>
    <t>Utiyama Batelochio</t>
  </si>
  <si>
    <t>8013704</t>
  </si>
  <si>
    <t>Domingues Ramos de Carvalho</t>
  </si>
  <si>
    <t>8013812</t>
  </si>
  <si>
    <t>Michelle</t>
  </si>
  <si>
    <t>Rehder Carli</t>
  </si>
  <si>
    <t>8014897</t>
  </si>
  <si>
    <t>Flavio</t>
  </si>
  <si>
    <t>Renato De Queiroz Segundo</t>
  </si>
  <si>
    <t>8479520</t>
  </si>
  <si>
    <t>Campos Amaro</t>
  </si>
  <si>
    <t>8558358</t>
  </si>
  <si>
    <t>Flávia</t>
  </si>
  <si>
    <t>Paladino Biaty</t>
  </si>
  <si>
    <t>8558431</t>
  </si>
  <si>
    <t>João</t>
  </si>
  <si>
    <t>Paulo de Araújo Roland</t>
  </si>
  <si>
    <t>8558549</t>
  </si>
  <si>
    <t>Flavia</t>
  </si>
  <si>
    <t>Regina Cataldi</t>
  </si>
  <si>
    <t>8558553</t>
  </si>
  <si>
    <t>Lucia</t>
  </si>
  <si>
    <t>Aiko Shichijo</t>
  </si>
  <si>
    <t>8558601</t>
  </si>
  <si>
    <t>Macedo Coutinho</t>
  </si>
  <si>
    <t>8628471</t>
  </si>
  <si>
    <t>Pinn</t>
  </si>
  <si>
    <t>8628512</t>
  </si>
  <si>
    <t>Jéssica</t>
  </si>
  <si>
    <t>Mendes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</si>
</sst>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  <numFmt numFmtId="167" formatCode="0.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7" tint="-0.249977111117893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sz val="8"/>
      <color theme="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5" fontId="6" fillId="0" borderId="0" xfId="1" applyNumberFormat="1" applyFont="1"/>
    <xf numFmtId="165" fontId="4" fillId="0" borderId="0" xfId="1" applyNumberFormat="1" applyFont="1"/>
    <xf numFmtId="0" fontId="4" fillId="0" borderId="0" xfId="0" applyFont="1" applyAlignment="1">
      <alignment horizontal="center"/>
    </xf>
    <xf numFmtId="0" fontId="1" fillId="0" borderId="0" xfId="0" applyFont="1"/>
    <xf numFmtId="49" fontId="8" fillId="0" borderId="0" xfId="3" applyNumberFormat="1" applyFont="1"/>
    <xf numFmtId="0" fontId="10" fillId="0" borderId="2" xfId="0" applyFont="1" applyBorder="1" applyAlignment="1">
      <alignment horizontal="center"/>
    </xf>
    <xf numFmtId="0" fontId="7" fillId="0" borderId="0" xfId="3"/>
    <xf numFmtId="0" fontId="6" fillId="0" borderId="0" xfId="0" applyFont="1" applyBorder="1"/>
    <xf numFmtId="165" fontId="6" fillId="0" borderId="0" xfId="1" applyNumberFormat="1" applyFont="1" applyBorder="1"/>
    <xf numFmtId="9" fontId="11" fillId="0" borderId="0" xfId="2" applyFont="1" applyBorder="1"/>
    <xf numFmtId="165" fontId="4" fillId="0" borderId="0" xfId="1" applyNumberFormat="1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9" fontId="3" fillId="0" borderId="6" xfId="0" applyNumberFormat="1" applyFont="1" applyBorder="1"/>
    <xf numFmtId="0" fontId="3" fillId="0" borderId="6" xfId="0" applyFont="1" applyBorder="1"/>
    <xf numFmtId="0" fontId="12" fillId="0" borderId="7" xfId="0" applyFont="1" applyBorder="1"/>
    <xf numFmtId="0" fontId="6" fillId="0" borderId="8" xfId="0" applyFont="1" applyBorder="1"/>
    <xf numFmtId="165" fontId="6" fillId="0" borderId="3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165" fontId="4" fillId="0" borderId="10" xfId="1" applyNumberFormat="1" applyFont="1" applyBorder="1" applyAlignment="1">
      <alignment horizontal="center"/>
    </xf>
    <xf numFmtId="0" fontId="4" fillId="0" borderId="11" xfId="0" applyFont="1" applyBorder="1"/>
    <xf numFmtId="16" fontId="4" fillId="0" borderId="12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12" fillId="0" borderId="14" xfId="0" applyFont="1" applyBorder="1"/>
    <xf numFmtId="9" fontId="13" fillId="0" borderId="9" xfId="0" applyNumberFormat="1" applyFont="1" applyBorder="1"/>
    <xf numFmtId="9" fontId="13" fillId="0" borderId="3" xfId="2" applyFont="1" applyBorder="1"/>
    <xf numFmtId="9" fontId="9" fillId="0" borderId="2" xfId="2" applyFont="1" applyBorder="1"/>
    <xf numFmtId="9" fontId="9" fillId="0" borderId="15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1" fillId="0" borderId="13" xfId="0" applyFont="1" applyBorder="1"/>
    <xf numFmtId="0" fontId="2" fillId="0" borderId="13" xfId="0" applyFont="1" applyBorder="1"/>
    <xf numFmtId="0" fontId="4" fillId="0" borderId="13" xfId="4" applyFont="1" applyBorder="1"/>
    <xf numFmtId="0" fontId="14" fillId="0" borderId="16" xfId="4" applyFont="1" applyBorder="1"/>
    <xf numFmtId="166" fontId="12" fillId="0" borderId="17" xfId="4" applyNumberFormat="1" applyFont="1" applyBorder="1"/>
    <xf numFmtId="166" fontId="15" fillId="0" borderId="18" xfId="5" applyNumberFormat="1" applyFont="1" applyBorder="1"/>
    <xf numFmtId="165" fontId="6" fillId="0" borderId="17" xfId="1" applyNumberFormat="1" applyFont="1" applyBorder="1"/>
    <xf numFmtId="165" fontId="6" fillId="0" borderId="18" xfId="1" applyNumberFormat="1" applyFont="1" applyBorder="1"/>
    <xf numFmtId="165" fontId="4" fillId="0" borderId="18" xfId="1" applyNumberFormat="1" applyFont="1" applyBorder="1"/>
    <xf numFmtId="166" fontId="16" fillId="0" borderId="11" xfId="5" applyNumberFormat="1" applyFont="1" applyBorder="1"/>
    <xf numFmtId="0" fontId="4" fillId="0" borderId="12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5" fontId="4" fillId="0" borderId="13" xfId="1" applyNumberFormat="1" applyFont="1" applyBorder="1"/>
    <xf numFmtId="49" fontId="8" fillId="0" borderId="13" xfId="5" applyNumberFormat="1" applyFont="1" applyBorder="1"/>
    <xf numFmtId="0" fontId="8" fillId="0" borderId="13" xfId="5" applyFont="1" applyBorder="1"/>
    <xf numFmtId="0" fontId="8" fillId="0" borderId="0" xfId="3" applyFont="1"/>
    <xf numFmtId="0" fontId="8" fillId="0" borderId="0" xfId="5" applyFont="1"/>
    <xf numFmtId="165" fontId="6" fillId="0" borderId="19" xfId="1" applyNumberFormat="1" applyFont="1" applyBorder="1"/>
    <xf numFmtId="165" fontId="4" fillId="0" borderId="20" xfId="1" applyNumberFormat="1" applyFont="1" applyBorder="1"/>
    <xf numFmtId="166" fontId="16" fillId="0" borderId="21" xfId="5" applyNumberFormat="1" applyFont="1" applyBorder="1"/>
    <xf numFmtId="166" fontId="12" fillId="0" borderId="19" xfId="4" applyNumberFormat="1" applyFont="1" applyBorder="1"/>
    <xf numFmtId="166" fontId="15" fillId="0" borderId="22" xfId="5" applyNumberFormat="1" applyFont="1" applyBorder="1"/>
    <xf numFmtId="165" fontId="6" fillId="0" borderId="13" xfId="1" applyNumberFormat="1" applyFont="1" applyBorder="1"/>
    <xf numFmtId="165" fontId="6" fillId="0" borderId="21" xfId="1" applyNumberFormat="1" applyFont="1" applyBorder="1"/>
    <xf numFmtId="165" fontId="4" fillId="0" borderId="22" xfId="1" applyNumberFormat="1" applyFont="1" applyBorder="1"/>
    <xf numFmtId="166" fontId="16" fillId="0" borderId="13" xfId="5" applyNumberFormat="1" applyFont="1" applyBorder="1"/>
    <xf numFmtId="167" fontId="4" fillId="0" borderId="16" xfId="0" applyNumberFormat="1" applyFont="1" applyBorder="1" applyAlignment="1">
      <alignment horizontal="center"/>
    </xf>
    <xf numFmtId="49" fontId="8" fillId="0" borderId="16" xfId="5" applyNumberFormat="1" applyFont="1" applyBorder="1"/>
    <xf numFmtId="0" fontId="8" fillId="0" borderId="16" xfId="5" applyFont="1" applyBorder="1"/>
    <xf numFmtId="0" fontId="5" fillId="2" borderId="17" xfId="4" applyFont="1" applyFill="1" applyBorder="1" applyAlignment="1">
      <alignment horizontal="center"/>
    </xf>
    <xf numFmtId="0" fontId="6" fillId="2" borderId="18" xfId="4" applyFont="1" applyFill="1" applyBorder="1" applyAlignment="1">
      <alignment horizontal="center"/>
    </xf>
    <xf numFmtId="0" fontId="6" fillId="2" borderId="19" xfId="4" applyFont="1" applyFill="1" applyBorder="1" applyAlignment="1">
      <alignment horizontal="center"/>
    </xf>
    <xf numFmtId="0" fontId="4" fillId="2" borderId="20" xfId="4" applyFont="1" applyFill="1" applyBorder="1" applyAlignment="1">
      <alignment horizontal="center"/>
    </xf>
    <xf numFmtId="0" fontId="4" fillId="2" borderId="18" xfId="4" applyFont="1" applyFill="1" applyBorder="1" applyAlignment="1">
      <alignment horizontal="center"/>
    </xf>
    <xf numFmtId="0" fontId="4" fillId="2" borderId="21" xfId="4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0" fontId="4" fillId="2" borderId="13" xfId="4" applyFont="1" applyFill="1" applyBorder="1" applyAlignment="1">
      <alignment horizontal="center"/>
    </xf>
    <xf numFmtId="0" fontId="1" fillId="2" borderId="13" xfId="4" applyFont="1" applyFill="1" applyBorder="1" applyAlignment="1">
      <alignment horizontal="center"/>
    </xf>
    <xf numFmtId="165" fontId="4" fillId="0" borderId="16" xfId="1" applyNumberFormat="1" applyFont="1" applyBorder="1"/>
    <xf numFmtId="0" fontId="4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7" fontId="4" fillId="0" borderId="23" xfId="0" applyNumberFormat="1" applyFont="1" applyBorder="1" applyAlignment="1">
      <alignment horizontal="center"/>
    </xf>
    <xf numFmtId="165" fontId="4" fillId="0" borderId="23" xfId="1" applyNumberFormat="1" applyFont="1" applyBorder="1"/>
    <xf numFmtId="49" fontId="8" fillId="0" borderId="23" xfId="5" applyNumberFormat="1" applyFont="1" applyBorder="1"/>
    <xf numFmtId="0" fontId="8" fillId="0" borderId="23" xfId="5" applyFont="1" applyBorder="1"/>
    <xf numFmtId="166" fontId="16" fillId="3" borderId="21" xfId="5" applyNumberFormat="1" applyFont="1" applyFill="1" applyBorder="1"/>
    <xf numFmtId="166" fontId="16" fillId="3" borderId="13" xfId="5" applyNumberFormat="1" applyFont="1" applyFill="1" applyBorder="1"/>
    <xf numFmtId="166" fontId="12" fillId="4" borderId="19" xfId="4" applyNumberFormat="1" applyFont="1" applyFill="1" applyBorder="1"/>
    <xf numFmtId="166" fontId="12" fillId="4" borderId="17" xfId="4" applyNumberFormat="1" applyFont="1" applyFill="1" applyBorder="1"/>
    <xf numFmtId="166" fontId="12" fillId="0" borderId="24" xfId="4" applyNumberFormat="1" applyFont="1" applyBorder="1"/>
    <xf numFmtId="166" fontId="15" fillId="0" borderId="25" xfId="5" applyNumberFormat="1" applyFont="1" applyBorder="1"/>
    <xf numFmtId="165" fontId="6" fillId="0" borderId="26" xfId="1" applyNumberFormat="1" applyFont="1" applyBorder="1"/>
    <xf numFmtId="165" fontId="6" fillId="0" borderId="27" xfId="1" applyNumberFormat="1" applyFont="1" applyBorder="1"/>
    <xf numFmtId="165" fontId="4" fillId="0" borderId="25" xfId="1" applyNumberFormat="1" applyFont="1" applyBorder="1"/>
    <xf numFmtId="165" fontId="4" fillId="0" borderId="26" xfId="1" applyNumberFormat="1" applyFont="1" applyBorder="1"/>
    <xf numFmtId="166" fontId="16" fillId="0" borderId="26" xfId="5" applyNumberFormat="1" applyFont="1" applyBorder="1"/>
    <xf numFmtId="0" fontId="4" fillId="0" borderId="26" xfId="4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28" xfId="0" applyNumberFormat="1" applyFont="1" applyBorder="1" applyAlignment="1">
      <alignment horizontal="center"/>
    </xf>
    <xf numFmtId="165" fontId="4" fillId="0" borderId="28" xfId="1" applyNumberFormat="1" applyFont="1" applyBorder="1"/>
    <xf numFmtId="49" fontId="8" fillId="0" borderId="28" xfId="5" applyNumberFormat="1" applyFont="1" applyBorder="1"/>
    <xf numFmtId="0" fontId="8" fillId="0" borderId="28" xfId="5" applyFont="1" applyBorder="1"/>
    <xf numFmtId="0" fontId="17" fillId="0" borderId="0" xfId="0" applyFont="1" applyAlignment="1">
      <alignment horizontal="center" vertical="center" wrapText="1"/>
    </xf>
    <xf numFmtId="165" fontId="12" fillId="0" borderId="0" xfId="1" applyNumberFormat="1" applyFont="1"/>
    <xf numFmtId="165" fontId="3" fillId="0" borderId="0" xfId="1" applyNumberFormat="1" applyFont="1"/>
    <xf numFmtId="165" fontId="18" fillId="0" borderId="0" xfId="1" applyNumberFormat="1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6">
    <cellStyle name="Normal" xfId="0" builtinId="0"/>
    <cellStyle name="Normal 2" xfId="3"/>
    <cellStyle name="Normal 3" xfId="4"/>
    <cellStyle name="Normal 4" xfId="5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zoomScale="130" zoomScaleNormal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4" sqref="E4"/>
    </sheetView>
  </sheetViews>
  <sheetFormatPr defaultColWidth="9.109375" defaultRowHeight="17.399999999999999" x14ac:dyDescent="0.3"/>
  <cols>
    <col min="1" max="1" width="3" style="1" bestFit="1" customWidth="1"/>
    <col min="2" max="2" width="9.109375" style="9"/>
    <col min="3" max="3" width="32.109375" style="9" customWidth="1"/>
    <col min="4" max="4" width="8.21875" style="4" customWidth="1"/>
    <col min="5" max="5" width="10.5546875" style="5" bestFit="1" customWidth="1"/>
    <col min="6" max="7" width="8.5546875" style="6" customWidth="1"/>
    <col min="8" max="10" width="8.5546875" style="7" customWidth="1"/>
    <col min="11" max="11" width="6.5546875" style="3" bestFit="1" customWidth="1"/>
    <col min="12" max="20" width="5.5546875" style="8" customWidth="1"/>
    <col min="21" max="21" width="8.109375" style="8" customWidth="1"/>
    <col min="22" max="22" width="6.21875" style="3" bestFit="1" customWidth="1"/>
    <col min="23" max="25" width="0" style="9" hidden="1" customWidth="1"/>
    <col min="26" max="28" width="9.109375" style="9"/>
    <col min="29" max="30" width="9.109375" style="12" hidden="1" customWidth="1"/>
    <col min="31" max="31" width="0" style="9" hidden="1" customWidth="1"/>
    <col min="32" max="16384" width="9.109375" style="9"/>
  </cols>
  <sheetData>
    <row r="1" spans="1:31" ht="18" thickBot="1" x14ac:dyDescent="0.35">
      <c r="B1" s="2" t="s">
        <v>0</v>
      </c>
      <c r="C1" s="3" t="s">
        <v>1</v>
      </c>
      <c r="AC1" s="10"/>
      <c r="AD1" s="10"/>
    </row>
    <row r="2" spans="1:31" ht="18" thickBot="1" x14ac:dyDescent="0.35">
      <c r="B2" s="2" t="s">
        <v>2</v>
      </c>
      <c r="C2" s="3" t="s">
        <v>3</v>
      </c>
      <c r="K2" s="108" t="s">
        <v>4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"/>
      <c r="X2" s="11"/>
      <c r="Y2" s="11"/>
    </row>
    <row r="3" spans="1:31" ht="18" thickBot="1" x14ac:dyDescent="0.35">
      <c r="B3" s="2" t="s">
        <v>5</v>
      </c>
      <c r="C3" s="3" t="s">
        <v>6</v>
      </c>
      <c r="E3" s="13"/>
      <c r="F3" s="14"/>
      <c r="G3" s="14"/>
      <c r="H3" s="15">
        <v>0.7</v>
      </c>
      <c r="I3" s="15">
        <v>0.3</v>
      </c>
      <c r="J3" s="16"/>
      <c r="K3" s="17"/>
      <c r="L3" s="18"/>
      <c r="M3" s="19"/>
      <c r="N3" s="19"/>
      <c r="O3" s="19"/>
      <c r="P3" s="19"/>
      <c r="Q3" s="19"/>
      <c r="R3" s="19"/>
      <c r="S3" s="19"/>
      <c r="T3" s="19"/>
      <c r="U3" s="20">
        <v>0.5</v>
      </c>
      <c r="V3" s="21">
        <v>0.5</v>
      </c>
      <c r="W3" s="22"/>
      <c r="X3" s="22"/>
      <c r="Y3" s="22"/>
    </row>
    <row r="4" spans="1:31" ht="18" thickBot="1" x14ac:dyDescent="0.35">
      <c r="D4" s="23" t="s">
        <v>7</v>
      </c>
      <c r="E4" s="24" t="s">
        <v>8</v>
      </c>
      <c r="F4" s="25" t="s">
        <v>9</v>
      </c>
      <c r="G4" s="25" t="s">
        <v>10</v>
      </c>
      <c r="H4" s="26" t="s">
        <v>11</v>
      </c>
      <c r="I4" s="26" t="s">
        <v>12</v>
      </c>
      <c r="J4" s="27" t="s">
        <v>13</v>
      </c>
      <c r="K4" s="28" t="s">
        <v>14</v>
      </c>
      <c r="L4" s="29">
        <v>41864</v>
      </c>
      <c r="M4" s="30">
        <v>41871</v>
      </c>
      <c r="N4" s="30">
        <v>41899</v>
      </c>
      <c r="O4" s="30">
        <v>41906</v>
      </c>
      <c r="P4" s="30">
        <v>41913</v>
      </c>
      <c r="Q4" s="30">
        <v>41934</v>
      </c>
      <c r="R4" s="30">
        <v>41941</v>
      </c>
      <c r="S4" s="30">
        <v>41948</v>
      </c>
      <c r="T4" s="30">
        <v>41955</v>
      </c>
      <c r="U4" s="31" t="s">
        <v>15</v>
      </c>
      <c r="V4" s="31" t="s">
        <v>16</v>
      </c>
      <c r="W4" s="32"/>
      <c r="X4" s="32"/>
      <c r="Y4" s="32"/>
      <c r="AD4" s="12" t="s">
        <v>17</v>
      </c>
      <c r="AE4" s="12" t="s">
        <v>18</v>
      </c>
    </row>
    <row r="5" spans="1:31" ht="18" thickBot="1" x14ac:dyDescent="0.35">
      <c r="B5" s="2" t="s">
        <v>19</v>
      </c>
      <c r="C5" s="2" t="s">
        <v>20</v>
      </c>
      <c r="D5" s="33"/>
      <c r="E5" s="34">
        <v>0.25</v>
      </c>
      <c r="F5" s="35">
        <v>0.25</v>
      </c>
      <c r="G5" s="35">
        <v>0.5</v>
      </c>
      <c r="H5" s="36"/>
      <c r="I5" s="36"/>
      <c r="J5" s="36"/>
      <c r="K5" s="37">
        <v>0.25</v>
      </c>
      <c r="L5" s="38" t="s">
        <v>21</v>
      </c>
      <c r="M5" s="39" t="s">
        <v>22</v>
      </c>
      <c r="N5" s="39" t="s">
        <v>23</v>
      </c>
      <c r="O5" s="39" t="s">
        <v>24</v>
      </c>
      <c r="P5" s="39" t="s">
        <v>25</v>
      </c>
      <c r="Q5" s="39" t="s">
        <v>26</v>
      </c>
      <c r="R5" s="39" t="s">
        <v>27</v>
      </c>
      <c r="S5" s="39" t="s">
        <v>28</v>
      </c>
      <c r="T5" s="39" t="s">
        <v>29</v>
      </c>
      <c r="U5" s="39">
        <v>9</v>
      </c>
      <c r="V5" s="40">
        <v>9</v>
      </c>
      <c r="W5" s="41"/>
      <c r="X5" s="41"/>
      <c r="Y5" s="41"/>
    </row>
    <row r="6" spans="1:31" x14ac:dyDescent="0.3">
      <c r="A6" s="42">
        <v>52</v>
      </c>
      <c r="B6" s="43" t="s">
        <v>30</v>
      </c>
      <c r="C6" s="44"/>
      <c r="D6" s="45">
        <f t="shared" ref="D6:D14" si="0">$E$5*E6+$F$5*F6+$G$5*G6</f>
        <v>7.4161111111111113</v>
      </c>
      <c r="E6" s="46">
        <f t="shared" ref="E6:E66" si="1">IF(J6&gt;5,K6,J6)</f>
        <v>9.4444444444444446</v>
      </c>
      <c r="F6" s="47">
        <v>8.1999999999999993</v>
      </c>
      <c r="G6" s="48">
        <f t="shared" ref="G6:G14" si="2">H6*$H$3+I6*$I$3</f>
        <v>6.01</v>
      </c>
      <c r="H6" s="49">
        <v>4.3</v>
      </c>
      <c r="I6" s="49">
        <v>10</v>
      </c>
      <c r="J6" s="49">
        <f t="shared" ref="J6:J14" si="3">+F6*$F$5+G6*$G$5/($F$5+$G$5)</f>
        <v>6.0566666666666666</v>
      </c>
      <c r="K6" s="50">
        <f t="shared" ref="K6:K14" si="4">+U6*$U$3+V6*$V$3</f>
        <v>9.4444444444444446</v>
      </c>
      <c r="L6" s="51" t="s">
        <v>31</v>
      </c>
      <c r="M6" s="52" t="s">
        <v>31</v>
      </c>
      <c r="N6" s="39" t="s">
        <v>31</v>
      </c>
      <c r="O6" s="39" t="s">
        <v>31</v>
      </c>
      <c r="P6" s="39" t="s">
        <v>31</v>
      </c>
      <c r="Q6" s="39"/>
      <c r="R6" s="39" t="s">
        <v>31</v>
      </c>
      <c r="S6" s="39" t="s">
        <v>31</v>
      </c>
      <c r="T6" s="39" t="s">
        <v>31</v>
      </c>
      <c r="U6" s="53">
        <f t="shared" ref="U6:U14" si="5">COUNTA(L6:T6)/$U$5*10</f>
        <v>8.8888888888888893</v>
      </c>
      <c r="V6" s="54">
        <f t="shared" ref="V6:V14" si="6">+AE6/10</f>
        <v>10</v>
      </c>
      <c r="W6" s="55" t="s">
        <v>32</v>
      </c>
      <c r="X6" s="55" t="s">
        <v>33</v>
      </c>
      <c r="Y6" s="56">
        <v>100</v>
      </c>
      <c r="AC6" s="10" t="s">
        <v>32</v>
      </c>
      <c r="AD6" s="57">
        <v>100</v>
      </c>
      <c r="AE6" s="58">
        <v>100</v>
      </c>
    </row>
    <row r="7" spans="1:31" x14ac:dyDescent="0.3">
      <c r="A7" s="42">
        <v>60</v>
      </c>
      <c r="B7" s="43" t="s">
        <v>34</v>
      </c>
      <c r="C7" s="44"/>
      <c r="D7" s="45">
        <f t="shared" si="0"/>
        <v>9.3524999999999991</v>
      </c>
      <c r="E7" s="46">
        <f t="shared" si="1"/>
        <v>10</v>
      </c>
      <c r="F7" s="59">
        <v>7.41</v>
      </c>
      <c r="G7" s="48">
        <f t="shared" si="2"/>
        <v>10</v>
      </c>
      <c r="H7" s="60">
        <v>10</v>
      </c>
      <c r="I7" s="60">
        <v>10</v>
      </c>
      <c r="J7" s="49">
        <f t="shared" si="3"/>
        <v>8.519166666666667</v>
      </c>
      <c r="K7" s="61">
        <f t="shared" si="4"/>
        <v>10</v>
      </c>
      <c r="L7" s="51" t="s">
        <v>31</v>
      </c>
      <c r="M7" s="52" t="s">
        <v>31</v>
      </c>
      <c r="N7" s="39" t="s">
        <v>31</v>
      </c>
      <c r="O7" s="39" t="s">
        <v>31</v>
      </c>
      <c r="P7" s="39" t="s">
        <v>31</v>
      </c>
      <c r="Q7" s="39" t="s">
        <v>31</v>
      </c>
      <c r="R7" s="39" t="s">
        <v>31</v>
      </c>
      <c r="S7" s="39" t="s">
        <v>31</v>
      </c>
      <c r="T7" s="39" t="s">
        <v>31</v>
      </c>
      <c r="U7" s="53">
        <f t="shared" si="5"/>
        <v>10</v>
      </c>
      <c r="V7" s="54">
        <f t="shared" si="6"/>
        <v>10</v>
      </c>
      <c r="W7" s="55" t="s">
        <v>35</v>
      </c>
      <c r="X7" s="55" t="s">
        <v>36</v>
      </c>
      <c r="Y7" s="56">
        <v>100</v>
      </c>
      <c r="AC7" s="10" t="s">
        <v>35</v>
      </c>
      <c r="AD7" s="57">
        <v>100</v>
      </c>
      <c r="AE7" s="58">
        <v>100</v>
      </c>
    </row>
    <row r="8" spans="1:31" x14ac:dyDescent="0.3">
      <c r="A8" s="42">
        <v>3</v>
      </c>
      <c r="B8" s="43" t="s">
        <v>37</v>
      </c>
      <c r="C8" s="44"/>
      <c r="D8" s="45">
        <f t="shared" si="0"/>
        <v>8.8772222222222226</v>
      </c>
      <c r="E8" s="46">
        <f t="shared" si="1"/>
        <v>8.8888888888888893</v>
      </c>
      <c r="F8" s="59">
        <v>7.8</v>
      </c>
      <c r="G8" s="48">
        <f t="shared" si="2"/>
        <v>9.41</v>
      </c>
      <c r="H8" s="60">
        <v>9.1999999999999993</v>
      </c>
      <c r="I8" s="60">
        <v>9.9</v>
      </c>
      <c r="J8" s="49">
        <f t="shared" si="3"/>
        <v>8.2233333333333327</v>
      </c>
      <c r="K8" s="61">
        <f t="shared" si="4"/>
        <v>8.8888888888888893</v>
      </c>
      <c r="L8" s="51" t="s">
        <v>31</v>
      </c>
      <c r="M8" s="52" t="s">
        <v>31</v>
      </c>
      <c r="N8" s="39" t="s">
        <v>31</v>
      </c>
      <c r="O8" s="39" t="s">
        <v>31</v>
      </c>
      <c r="P8" s="39" t="s">
        <v>31</v>
      </c>
      <c r="Q8" s="39" t="s">
        <v>31</v>
      </c>
      <c r="R8" s="39"/>
      <c r="S8" s="39"/>
      <c r="T8" s="39" t="s">
        <v>31</v>
      </c>
      <c r="U8" s="53">
        <f t="shared" si="5"/>
        <v>7.7777777777777777</v>
      </c>
      <c r="V8" s="54">
        <f t="shared" si="6"/>
        <v>10</v>
      </c>
      <c r="W8" s="55" t="s">
        <v>38</v>
      </c>
      <c r="X8" s="55" t="s">
        <v>39</v>
      </c>
      <c r="Y8" s="56">
        <v>100</v>
      </c>
      <c r="AC8" s="10" t="s">
        <v>38</v>
      </c>
      <c r="AD8" s="57">
        <v>100</v>
      </c>
      <c r="AE8" s="58">
        <v>100</v>
      </c>
    </row>
    <row r="9" spans="1:31" x14ac:dyDescent="0.3">
      <c r="A9" s="42">
        <v>11</v>
      </c>
      <c r="B9" s="43" t="s">
        <v>40</v>
      </c>
      <c r="C9" s="44"/>
      <c r="D9" s="62">
        <f t="shared" si="0"/>
        <v>7.5586111111111114</v>
      </c>
      <c r="E9" s="63">
        <f t="shared" si="1"/>
        <v>8.1944444444444446</v>
      </c>
      <c r="F9" s="64">
        <v>7.7</v>
      </c>
      <c r="G9" s="65">
        <f t="shared" si="2"/>
        <v>7.17</v>
      </c>
      <c r="H9" s="66">
        <v>6</v>
      </c>
      <c r="I9" s="54">
        <v>9.9</v>
      </c>
      <c r="J9" s="54">
        <f t="shared" si="3"/>
        <v>6.7050000000000001</v>
      </c>
      <c r="K9" s="67">
        <f t="shared" si="4"/>
        <v>8.1944444444444446</v>
      </c>
      <c r="L9" s="52" t="s">
        <v>31</v>
      </c>
      <c r="M9" s="52" t="s">
        <v>31</v>
      </c>
      <c r="N9" s="39" t="s">
        <v>31</v>
      </c>
      <c r="O9" s="39" t="s">
        <v>31</v>
      </c>
      <c r="P9" s="39" t="s">
        <v>31</v>
      </c>
      <c r="Q9" s="39" t="s">
        <v>31</v>
      </c>
      <c r="R9" s="39"/>
      <c r="S9" s="39" t="s">
        <v>31</v>
      </c>
      <c r="T9" s="39" t="s">
        <v>31</v>
      </c>
      <c r="U9" s="68">
        <f t="shared" si="5"/>
        <v>8.8888888888888893</v>
      </c>
      <c r="V9" s="54">
        <f t="shared" si="6"/>
        <v>7.5</v>
      </c>
      <c r="W9" s="69" t="s">
        <v>41</v>
      </c>
      <c r="X9" s="69" t="s">
        <v>42</v>
      </c>
      <c r="Y9" s="70">
        <v>80</v>
      </c>
      <c r="AC9" s="10" t="s">
        <v>41</v>
      </c>
      <c r="AD9" s="57">
        <v>83.33</v>
      </c>
      <c r="AE9" s="58">
        <v>75</v>
      </c>
    </row>
    <row r="10" spans="1:31" x14ac:dyDescent="0.3">
      <c r="A10" s="42">
        <v>17</v>
      </c>
      <c r="B10" s="43" t="s">
        <v>43</v>
      </c>
      <c r="C10" s="44"/>
      <c r="D10" s="45">
        <f t="shared" si="0"/>
        <v>8.5520833333333321</v>
      </c>
      <c r="E10" s="46">
        <f t="shared" si="1"/>
        <v>7.708333333333333</v>
      </c>
      <c r="F10" s="59">
        <v>10</v>
      </c>
      <c r="G10" s="48">
        <f t="shared" si="2"/>
        <v>8.25</v>
      </c>
      <c r="H10" s="60">
        <v>7.5</v>
      </c>
      <c r="I10" s="60">
        <v>10</v>
      </c>
      <c r="J10" s="49">
        <f t="shared" si="3"/>
        <v>8</v>
      </c>
      <c r="K10" s="61">
        <f t="shared" si="4"/>
        <v>7.708333333333333</v>
      </c>
      <c r="L10" s="51"/>
      <c r="M10" s="52" t="s">
        <v>31</v>
      </c>
      <c r="N10" s="39" t="s">
        <v>31</v>
      </c>
      <c r="O10" s="39"/>
      <c r="P10" s="39" t="s">
        <v>31</v>
      </c>
      <c r="Q10" s="39" t="s">
        <v>31</v>
      </c>
      <c r="R10" s="39" t="s">
        <v>31</v>
      </c>
      <c r="S10" s="39"/>
      <c r="T10" s="39" t="s">
        <v>31</v>
      </c>
      <c r="U10" s="53">
        <f t="shared" si="5"/>
        <v>6.6666666666666661</v>
      </c>
      <c r="V10" s="54">
        <f t="shared" si="6"/>
        <v>8.75</v>
      </c>
      <c r="W10" s="55" t="s">
        <v>44</v>
      </c>
      <c r="X10" s="55" t="s">
        <v>45</v>
      </c>
      <c r="Y10" s="56">
        <v>0</v>
      </c>
      <c r="AC10" s="10" t="s">
        <v>46</v>
      </c>
      <c r="AD10" s="57">
        <v>100</v>
      </c>
      <c r="AE10" s="58">
        <v>87.5</v>
      </c>
    </row>
    <row r="11" spans="1:31" x14ac:dyDescent="0.3">
      <c r="A11" s="42">
        <v>50</v>
      </c>
      <c r="B11" s="43" t="s">
        <v>47</v>
      </c>
      <c r="C11" s="44"/>
      <c r="D11" s="62">
        <f t="shared" si="0"/>
        <v>6.1231944444444437</v>
      </c>
      <c r="E11" s="63">
        <f t="shared" si="1"/>
        <v>4.6527777777777777</v>
      </c>
      <c r="F11" s="64">
        <v>2.5</v>
      </c>
      <c r="G11" s="65">
        <f t="shared" si="2"/>
        <v>8.6699999999999982</v>
      </c>
      <c r="H11" s="66">
        <v>8.1</v>
      </c>
      <c r="I11" s="54">
        <v>10</v>
      </c>
      <c r="J11" s="54">
        <f t="shared" si="3"/>
        <v>6.4049999999999985</v>
      </c>
      <c r="K11" s="67">
        <f t="shared" si="4"/>
        <v>4.6527777777777777</v>
      </c>
      <c r="L11" s="52"/>
      <c r="M11" s="52" t="s">
        <v>31</v>
      </c>
      <c r="N11" s="39" t="s">
        <v>31</v>
      </c>
      <c r="O11" s="39" t="s">
        <v>31</v>
      </c>
      <c r="P11" s="39"/>
      <c r="Q11" s="39"/>
      <c r="R11" s="39"/>
      <c r="S11" s="39" t="s">
        <v>31</v>
      </c>
      <c r="T11" s="39" t="s">
        <v>31</v>
      </c>
      <c r="U11" s="68">
        <f t="shared" si="5"/>
        <v>5.5555555555555554</v>
      </c>
      <c r="V11" s="54">
        <f t="shared" si="6"/>
        <v>3.75</v>
      </c>
      <c r="W11" s="69" t="s">
        <v>48</v>
      </c>
      <c r="X11" s="69" t="s">
        <v>49</v>
      </c>
      <c r="Y11" s="70">
        <v>20</v>
      </c>
      <c r="AC11" s="10" t="s">
        <v>48</v>
      </c>
      <c r="AD11" s="57">
        <v>16.670000000000002</v>
      </c>
      <c r="AE11" s="58">
        <v>37.5</v>
      </c>
    </row>
    <row r="12" spans="1:31" x14ac:dyDescent="0.3">
      <c r="A12" s="42">
        <v>44</v>
      </c>
      <c r="B12" s="43" t="s">
        <v>50</v>
      </c>
      <c r="C12" s="44"/>
      <c r="D12" s="45">
        <f t="shared" si="0"/>
        <v>7.3881944444444443</v>
      </c>
      <c r="E12" s="46">
        <f t="shared" si="1"/>
        <v>7.1527777777777777</v>
      </c>
      <c r="F12" s="59">
        <v>7.3</v>
      </c>
      <c r="G12" s="48">
        <f t="shared" si="2"/>
        <v>7.55</v>
      </c>
      <c r="H12" s="60">
        <v>6.5</v>
      </c>
      <c r="I12" s="60">
        <v>10</v>
      </c>
      <c r="J12" s="49">
        <f t="shared" si="3"/>
        <v>6.8583333333333334</v>
      </c>
      <c r="K12" s="61">
        <f t="shared" si="4"/>
        <v>7.1527777777777777</v>
      </c>
      <c r="L12" s="51" t="s">
        <v>31</v>
      </c>
      <c r="M12" s="52" t="s">
        <v>31</v>
      </c>
      <c r="N12" s="39" t="s">
        <v>31</v>
      </c>
      <c r="O12" s="39"/>
      <c r="P12" s="39" t="s">
        <v>31</v>
      </c>
      <c r="Q12" s="39"/>
      <c r="R12" s="39" t="s">
        <v>31</v>
      </c>
      <c r="S12" s="39"/>
      <c r="T12" s="39"/>
      <c r="U12" s="53">
        <f t="shared" si="5"/>
        <v>5.5555555555555554</v>
      </c>
      <c r="V12" s="54">
        <f t="shared" si="6"/>
        <v>8.75</v>
      </c>
      <c r="W12" s="55" t="s">
        <v>51</v>
      </c>
      <c r="X12" s="55" t="s">
        <v>52</v>
      </c>
      <c r="Y12" s="56">
        <v>100</v>
      </c>
      <c r="AC12" s="10" t="s">
        <v>51</v>
      </c>
      <c r="AD12" s="57">
        <v>100</v>
      </c>
      <c r="AE12" s="58">
        <v>87.5</v>
      </c>
    </row>
    <row r="13" spans="1:31" x14ac:dyDescent="0.3">
      <c r="A13" s="42">
        <v>35</v>
      </c>
      <c r="B13" s="43" t="s">
        <v>53</v>
      </c>
      <c r="C13" s="44"/>
      <c r="D13" s="45">
        <f t="shared" si="0"/>
        <v>6.7554166666666671</v>
      </c>
      <c r="E13" s="46">
        <f t="shared" si="1"/>
        <v>6.0416666666666661</v>
      </c>
      <c r="F13" s="59">
        <v>6.5</v>
      </c>
      <c r="G13" s="48">
        <f t="shared" si="2"/>
        <v>7.24</v>
      </c>
      <c r="H13" s="60">
        <v>6.1</v>
      </c>
      <c r="I13" s="60">
        <v>9.9</v>
      </c>
      <c r="J13" s="49">
        <f t="shared" si="3"/>
        <v>6.4516666666666671</v>
      </c>
      <c r="K13" s="61">
        <f t="shared" si="4"/>
        <v>6.0416666666666661</v>
      </c>
      <c r="L13" s="51" t="s">
        <v>31</v>
      </c>
      <c r="M13" s="52"/>
      <c r="N13" s="39" t="s">
        <v>31</v>
      </c>
      <c r="O13" s="39"/>
      <c r="P13" s="39"/>
      <c r="Q13" s="39"/>
      <c r="R13" s="39"/>
      <c r="S13" s="39" t="s">
        <v>31</v>
      </c>
      <c r="T13" s="39"/>
      <c r="U13" s="53">
        <f t="shared" si="5"/>
        <v>3.333333333333333</v>
      </c>
      <c r="V13" s="54">
        <f t="shared" si="6"/>
        <v>8.75</v>
      </c>
      <c r="W13" s="55" t="s">
        <v>54</v>
      </c>
      <c r="X13" s="55" t="s">
        <v>55</v>
      </c>
      <c r="Y13" s="56">
        <v>80</v>
      </c>
      <c r="AC13" s="10" t="s">
        <v>54</v>
      </c>
      <c r="AD13" s="57">
        <v>83.33</v>
      </c>
      <c r="AE13" s="58">
        <v>87.5</v>
      </c>
    </row>
    <row r="14" spans="1:31" x14ac:dyDescent="0.3">
      <c r="A14" s="42">
        <v>2</v>
      </c>
      <c r="B14" s="43" t="s">
        <v>56</v>
      </c>
      <c r="C14" s="44"/>
      <c r="D14" s="62">
        <f t="shared" si="0"/>
        <v>7.0247222222222216</v>
      </c>
      <c r="E14" s="63">
        <f t="shared" si="1"/>
        <v>7.6388888888888893</v>
      </c>
      <c r="F14" s="64">
        <v>7.5</v>
      </c>
      <c r="G14" s="65">
        <f t="shared" si="2"/>
        <v>6.4799999999999995</v>
      </c>
      <c r="H14" s="66">
        <v>5.4</v>
      </c>
      <c r="I14" s="54">
        <v>9</v>
      </c>
      <c r="J14" s="54">
        <f t="shared" si="3"/>
        <v>6.1949999999999994</v>
      </c>
      <c r="K14" s="67">
        <f t="shared" si="4"/>
        <v>7.6388888888888893</v>
      </c>
      <c r="L14" s="52" t="s">
        <v>31</v>
      </c>
      <c r="M14" s="52" t="s">
        <v>31</v>
      </c>
      <c r="N14" s="39" t="s">
        <v>31</v>
      </c>
      <c r="O14" s="39" t="s">
        <v>31</v>
      </c>
      <c r="P14" s="39" t="s">
        <v>31</v>
      </c>
      <c r="Q14" s="39" t="s">
        <v>31</v>
      </c>
      <c r="R14" s="39" t="s">
        <v>31</v>
      </c>
      <c r="S14" s="39"/>
      <c r="T14" s="39"/>
      <c r="U14" s="68">
        <f t="shared" si="5"/>
        <v>7.7777777777777777</v>
      </c>
      <c r="V14" s="54">
        <f t="shared" si="6"/>
        <v>7.5</v>
      </c>
      <c r="W14" s="69" t="s">
        <v>57</v>
      </c>
      <c r="X14" s="69" t="s">
        <v>58</v>
      </c>
      <c r="Y14" s="70">
        <v>80</v>
      </c>
      <c r="AC14" s="10" t="s">
        <v>57</v>
      </c>
      <c r="AD14" s="57">
        <v>83.33</v>
      </c>
      <c r="AE14" s="58">
        <v>75</v>
      </c>
    </row>
    <row r="15" spans="1:31" x14ac:dyDescent="0.3">
      <c r="A15" s="42">
        <v>59</v>
      </c>
      <c r="B15" s="43" t="s">
        <v>59</v>
      </c>
      <c r="C15" s="44"/>
      <c r="D15" s="71"/>
      <c r="E15" s="72"/>
      <c r="F15" s="73"/>
      <c r="G15" s="72"/>
      <c r="H15" s="74"/>
      <c r="I15" s="74"/>
      <c r="J15" s="75"/>
      <c r="K15" s="76"/>
      <c r="L15" s="7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9"/>
      <c r="Y15" s="79"/>
      <c r="AC15" s="10" t="s">
        <v>60</v>
      </c>
      <c r="AD15" s="57">
        <v>0</v>
      </c>
      <c r="AE15" s="58">
        <v>0</v>
      </c>
    </row>
    <row r="16" spans="1:31" x14ac:dyDescent="0.3">
      <c r="A16" s="42">
        <v>19</v>
      </c>
      <c r="B16" s="43" t="s">
        <v>61</v>
      </c>
      <c r="C16" s="44"/>
      <c r="D16" s="45">
        <f>$E$5*E16+$F$5*F16+$G$5*G16</f>
        <v>7.6391666666666662</v>
      </c>
      <c r="E16" s="46">
        <f t="shared" si="1"/>
        <v>5.4166666666666661</v>
      </c>
      <c r="F16" s="59">
        <v>6.6</v>
      </c>
      <c r="G16" s="48">
        <f>H16*$H$3+I16*$I$3</f>
        <v>9.27</v>
      </c>
      <c r="H16" s="60">
        <v>9</v>
      </c>
      <c r="I16" s="60">
        <v>9.9</v>
      </c>
      <c r="J16" s="49">
        <f>+F16*$F$5+G16*$G$5/($F$5+$G$5)</f>
        <v>7.83</v>
      </c>
      <c r="K16" s="61">
        <f>+U16*$U$3+V16*$V$3</f>
        <v>5.4166666666666661</v>
      </c>
      <c r="L16" s="51" t="s">
        <v>31</v>
      </c>
      <c r="M16" s="52"/>
      <c r="N16" s="39" t="s">
        <v>31</v>
      </c>
      <c r="O16" s="39"/>
      <c r="P16" s="39" t="s">
        <v>31</v>
      </c>
      <c r="Q16" s="39"/>
      <c r="R16" s="39"/>
      <c r="S16" s="39"/>
      <c r="T16" s="39"/>
      <c r="U16" s="53">
        <f>COUNTA(L16:T16)/$U$5*10</f>
        <v>3.333333333333333</v>
      </c>
      <c r="V16" s="54">
        <f>+AE16/10</f>
        <v>7.5</v>
      </c>
      <c r="W16" s="55" t="s">
        <v>62</v>
      </c>
      <c r="X16" s="55" t="s">
        <v>63</v>
      </c>
      <c r="Y16" s="56">
        <v>100</v>
      </c>
      <c r="AC16" s="10" t="s">
        <v>62</v>
      </c>
      <c r="AD16" s="57">
        <v>100</v>
      </c>
      <c r="AE16" s="58">
        <v>75</v>
      </c>
    </row>
    <row r="17" spans="1:31" x14ac:dyDescent="0.3">
      <c r="A17" s="42">
        <v>14</v>
      </c>
      <c r="B17" s="43" t="s">
        <v>64</v>
      </c>
      <c r="C17" s="44"/>
      <c r="D17" s="71"/>
      <c r="E17" s="72"/>
      <c r="F17" s="73"/>
      <c r="G17" s="72"/>
      <c r="H17" s="74"/>
      <c r="I17" s="74"/>
      <c r="J17" s="75"/>
      <c r="K17" s="76"/>
      <c r="L17" s="77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79"/>
      <c r="Y17" s="79"/>
      <c r="AC17" s="10" t="s">
        <v>65</v>
      </c>
      <c r="AD17" s="57">
        <v>0</v>
      </c>
      <c r="AE17" s="58">
        <v>0</v>
      </c>
    </row>
    <row r="18" spans="1:31" x14ac:dyDescent="0.3">
      <c r="A18" s="42">
        <v>58</v>
      </c>
      <c r="B18" s="43" t="s">
        <v>66</v>
      </c>
      <c r="C18" s="44"/>
      <c r="D18" s="45">
        <f>$E$5*E18+$F$5*F18+$G$5*G18</f>
        <v>7.8569444444444443</v>
      </c>
      <c r="E18" s="46">
        <f t="shared" si="1"/>
        <v>6.5277777777777777</v>
      </c>
      <c r="F18" s="59">
        <v>7</v>
      </c>
      <c r="G18" s="48">
        <f>H18*$H$3+I18*$I$3</f>
        <v>8.9499999999999993</v>
      </c>
      <c r="H18" s="60">
        <v>8.5</v>
      </c>
      <c r="I18" s="60">
        <v>10</v>
      </c>
      <c r="J18" s="49">
        <f>+F18*$F$5+G18*$G$5/($F$5+$G$5)</f>
        <v>7.7166666666666659</v>
      </c>
      <c r="K18" s="61">
        <f>+U18*$U$3+V18*$V$3</f>
        <v>6.5277777777777777</v>
      </c>
      <c r="L18" s="51" t="s">
        <v>31</v>
      </c>
      <c r="M18" s="52" t="s">
        <v>31</v>
      </c>
      <c r="N18" s="39" t="s">
        <v>31</v>
      </c>
      <c r="O18" s="39"/>
      <c r="P18" s="39" t="s">
        <v>31</v>
      </c>
      <c r="Q18" s="39" t="s">
        <v>31</v>
      </c>
      <c r="R18" s="39"/>
      <c r="S18" s="39"/>
      <c r="T18" s="39"/>
      <c r="U18" s="53">
        <f>COUNTA(L18:T18)/$U$5*10</f>
        <v>5.5555555555555554</v>
      </c>
      <c r="V18" s="54">
        <f>+AE18/10</f>
        <v>7.5</v>
      </c>
      <c r="W18" s="55" t="s">
        <v>67</v>
      </c>
      <c r="X18" s="55" t="s">
        <v>68</v>
      </c>
      <c r="Y18" s="56">
        <v>80</v>
      </c>
      <c r="AC18" s="10" t="s">
        <v>67</v>
      </c>
      <c r="AD18" s="57">
        <v>66.67</v>
      </c>
      <c r="AE18" s="58">
        <v>75</v>
      </c>
    </row>
    <row r="19" spans="1:31" x14ac:dyDescent="0.3">
      <c r="A19" s="42">
        <v>26</v>
      </c>
      <c r="B19" s="43" t="s">
        <v>69</v>
      </c>
      <c r="C19" s="44"/>
      <c r="D19" s="62">
        <f>$E$5*E19+$F$5*F19+$G$5*G19</f>
        <v>6.2305555555555561</v>
      </c>
      <c r="E19" s="63">
        <f t="shared" si="1"/>
        <v>4.7222222222222223</v>
      </c>
      <c r="F19" s="64">
        <v>5.0999999999999996</v>
      </c>
      <c r="G19" s="65">
        <f>H19*$H$3+I19*$I$3</f>
        <v>7.55</v>
      </c>
      <c r="H19" s="66">
        <v>6.5</v>
      </c>
      <c r="I19" s="54">
        <v>10</v>
      </c>
      <c r="J19" s="54">
        <f>+F19*$F$5+G19*$G$5/($F$5+$G$5)</f>
        <v>6.3083333333333336</v>
      </c>
      <c r="K19" s="67">
        <f>+U19*$U$3+V19*$V$3</f>
        <v>4.7222222222222223</v>
      </c>
      <c r="L19" s="52"/>
      <c r="M19" s="52" t="s">
        <v>31</v>
      </c>
      <c r="N19" s="39"/>
      <c r="O19" s="39" t="s">
        <v>31</v>
      </c>
      <c r="P19" s="39"/>
      <c r="Q19" s="39" t="s">
        <v>31</v>
      </c>
      <c r="R19" s="39" t="s">
        <v>31</v>
      </c>
      <c r="S19" s="39"/>
      <c r="T19" s="39"/>
      <c r="U19" s="68">
        <f>COUNTA(L19:T19)/$U$5*10</f>
        <v>4.4444444444444446</v>
      </c>
      <c r="V19" s="80">
        <f>+AE19/10</f>
        <v>5</v>
      </c>
      <c r="W19" s="69" t="s">
        <v>70</v>
      </c>
      <c r="X19" s="69" t="s">
        <v>71</v>
      </c>
      <c r="Y19" s="70">
        <v>60</v>
      </c>
      <c r="AC19" s="10" t="s">
        <v>70</v>
      </c>
      <c r="AD19" s="57">
        <v>66.67</v>
      </c>
      <c r="AE19" s="58">
        <v>50</v>
      </c>
    </row>
    <row r="20" spans="1:31" x14ac:dyDescent="0.3">
      <c r="A20" s="42">
        <v>9</v>
      </c>
      <c r="B20" s="43" t="s">
        <v>72</v>
      </c>
      <c r="C20" s="44"/>
      <c r="D20" s="71"/>
      <c r="E20" s="72"/>
      <c r="F20" s="73"/>
      <c r="G20" s="72"/>
      <c r="H20" s="74"/>
      <c r="I20" s="74"/>
      <c r="J20" s="75"/>
      <c r="K20" s="76"/>
      <c r="L20" s="77"/>
      <c r="M20" s="78"/>
      <c r="N20" s="81"/>
      <c r="O20" s="81"/>
      <c r="P20" s="81"/>
      <c r="Q20" s="81"/>
      <c r="R20" s="81"/>
      <c r="S20" s="81"/>
      <c r="T20" s="81"/>
      <c r="U20" s="81"/>
      <c r="V20" s="81"/>
      <c r="W20" s="82"/>
      <c r="X20" s="82"/>
      <c r="Y20" s="82"/>
      <c r="AC20" s="10" t="s">
        <v>73</v>
      </c>
      <c r="AD20" s="57">
        <v>0</v>
      </c>
      <c r="AE20" s="58">
        <v>0</v>
      </c>
    </row>
    <row r="21" spans="1:31" x14ac:dyDescent="0.3">
      <c r="A21" s="42">
        <v>43</v>
      </c>
      <c r="B21" s="43" t="s">
        <v>74</v>
      </c>
      <c r="C21" s="44"/>
      <c r="D21" s="45">
        <f>$E$5*E21+$F$5*F21+$G$5*G21</f>
        <v>6.9648611111111105</v>
      </c>
      <c r="E21" s="46">
        <f t="shared" si="1"/>
        <v>6.3194444444444446</v>
      </c>
      <c r="F21" s="59">
        <v>5.8</v>
      </c>
      <c r="G21" s="48">
        <f>H21*$H$3+I21*$I$3</f>
        <v>7.8699999999999992</v>
      </c>
      <c r="H21" s="60">
        <v>7</v>
      </c>
      <c r="I21" s="60">
        <v>9.9</v>
      </c>
      <c r="J21" s="49">
        <f>+F21*$F$5+G21*$G$5/($F$5+$G$5)</f>
        <v>6.6966666666666663</v>
      </c>
      <c r="K21" s="61">
        <f>+U21*$U$3+V21*$V$3</f>
        <v>6.3194444444444446</v>
      </c>
      <c r="L21" s="51" t="s">
        <v>31</v>
      </c>
      <c r="M21" s="52" t="s">
        <v>31</v>
      </c>
      <c r="N21" s="39" t="s">
        <v>31</v>
      </c>
      <c r="O21" s="39" t="s">
        <v>31</v>
      </c>
      <c r="P21" s="39" t="s">
        <v>31</v>
      </c>
      <c r="Q21" s="39" t="s">
        <v>31</v>
      </c>
      <c r="R21" s="39" t="s">
        <v>31</v>
      </c>
      <c r="S21" s="39"/>
      <c r="T21" s="39" t="s">
        <v>31</v>
      </c>
      <c r="U21" s="53">
        <f>COUNTA(L21:T21)/$U$5*10</f>
        <v>8.8888888888888893</v>
      </c>
      <c r="V21" s="54">
        <f>+AE21/10</f>
        <v>3.75</v>
      </c>
      <c r="W21" s="55" t="s">
        <v>75</v>
      </c>
      <c r="X21" s="55" t="s">
        <v>76</v>
      </c>
      <c r="Y21" s="56">
        <v>20</v>
      </c>
      <c r="AC21" s="10" t="s">
        <v>75</v>
      </c>
      <c r="AD21" s="57">
        <v>33.33</v>
      </c>
      <c r="AE21" s="58">
        <v>37.5</v>
      </c>
    </row>
    <row r="22" spans="1:31" x14ac:dyDescent="0.3">
      <c r="A22" s="42">
        <v>39</v>
      </c>
      <c r="B22" s="43" t="s">
        <v>77</v>
      </c>
      <c r="C22" s="44"/>
      <c r="D22" s="45">
        <f>$E$5*E22+$F$5*F22+$G$5*G22</f>
        <v>6.2191666666666663</v>
      </c>
      <c r="E22" s="46">
        <f t="shared" si="1"/>
        <v>5.4166666666666661</v>
      </c>
      <c r="F22" s="59">
        <v>3.1</v>
      </c>
      <c r="G22" s="48">
        <f>H22*$H$3+I22*$I$3</f>
        <v>8.18</v>
      </c>
      <c r="H22" s="60">
        <v>7.4</v>
      </c>
      <c r="I22" s="60">
        <v>10</v>
      </c>
      <c r="J22" s="49">
        <f>+F22*$F$5+G22*$G$5/($F$5+$G$5)</f>
        <v>6.2283333333333335</v>
      </c>
      <c r="K22" s="61">
        <f>+U22*$U$3+V22*$V$3</f>
        <v>5.4166666666666661</v>
      </c>
      <c r="L22" s="51"/>
      <c r="M22" s="52"/>
      <c r="N22" s="39" t="s">
        <v>31</v>
      </c>
      <c r="O22" s="39"/>
      <c r="P22" s="39"/>
      <c r="Q22" s="39"/>
      <c r="R22" s="39"/>
      <c r="S22" s="39" t="s">
        <v>31</v>
      </c>
      <c r="T22" s="39" t="s">
        <v>31</v>
      </c>
      <c r="U22" s="53">
        <f>COUNTA(L22:T22)/$U$5*10</f>
        <v>3.333333333333333</v>
      </c>
      <c r="V22" s="54">
        <f>+AE22/10</f>
        <v>7.5</v>
      </c>
      <c r="W22" s="55" t="s">
        <v>78</v>
      </c>
      <c r="X22" s="55" t="s">
        <v>79</v>
      </c>
      <c r="Y22" s="56">
        <v>80</v>
      </c>
      <c r="AC22" s="10" t="s">
        <v>78</v>
      </c>
      <c r="AD22" s="57">
        <v>66.67</v>
      </c>
      <c r="AE22" s="58">
        <v>75</v>
      </c>
    </row>
    <row r="23" spans="1:31" x14ac:dyDescent="0.3">
      <c r="A23" s="42">
        <v>42</v>
      </c>
      <c r="B23" s="43" t="s">
        <v>80</v>
      </c>
      <c r="C23" s="44"/>
      <c r="D23" s="45">
        <f>$E$5*E23+$F$5*F23+$G$5*G23</f>
        <v>7.6093055555555553</v>
      </c>
      <c r="E23" s="46">
        <f t="shared" si="1"/>
        <v>4.0972222222222223</v>
      </c>
      <c r="F23" s="59">
        <v>9.1999999999999993</v>
      </c>
      <c r="G23" s="48">
        <f>H23*$H$3+I23*$I$3</f>
        <v>8.57</v>
      </c>
      <c r="H23" s="60">
        <v>8</v>
      </c>
      <c r="I23" s="60">
        <v>9.9</v>
      </c>
      <c r="J23" s="49">
        <f>+F23*$F$5+G23*$G$5/($F$5+$G$5)</f>
        <v>8.0133333333333336</v>
      </c>
      <c r="K23" s="61">
        <f>+U23*$U$3+V23*$V$3</f>
        <v>4.0972222222222223</v>
      </c>
      <c r="L23" s="51"/>
      <c r="M23" s="52" t="s">
        <v>31</v>
      </c>
      <c r="N23" s="39"/>
      <c r="O23" s="39" t="s">
        <v>31</v>
      </c>
      <c r="P23" s="39"/>
      <c r="Q23" s="39"/>
      <c r="R23" s="39"/>
      <c r="S23" s="39" t="s">
        <v>31</v>
      </c>
      <c r="T23" s="39" t="s">
        <v>31</v>
      </c>
      <c r="U23" s="53">
        <f>COUNTA(L23:T23)/$U$5*10</f>
        <v>4.4444444444444446</v>
      </c>
      <c r="V23" s="54">
        <f>+AE23/10</f>
        <v>3.75</v>
      </c>
      <c r="W23" s="55" t="s">
        <v>81</v>
      </c>
      <c r="X23" s="55" t="s">
        <v>82</v>
      </c>
      <c r="Y23" s="56">
        <v>20</v>
      </c>
      <c r="AC23" s="10" t="s">
        <v>81</v>
      </c>
      <c r="AD23" s="57">
        <v>16.670000000000002</v>
      </c>
      <c r="AE23" s="58">
        <v>37.5</v>
      </c>
    </row>
    <row r="24" spans="1:31" x14ac:dyDescent="0.3">
      <c r="A24" s="42">
        <v>46</v>
      </c>
      <c r="B24" s="43" t="s">
        <v>83</v>
      </c>
      <c r="C24" s="44"/>
      <c r="D24" s="45">
        <f>$E$5*E24+$F$5*F24+$G$5*G24</f>
        <v>9.0822222222222209</v>
      </c>
      <c r="E24" s="46">
        <f t="shared" si="1"/>
        <v>8.8888888888888893</v>
      </c>
      <c r="F24" s="59">
        <v>9.6</v>
      </c>
      <c r="G24" s="48">
        <f>H24*$H$3+I24*$I$3</f>
        <v>8.92</v>
      </c>
      <c r="H24" s="60">
        <v>8.5</v>
      </c>
      <c r="I24" s="60">
        <v>9.9</v>
      </c>
      <c r="J24" s="49">
        <f>+F24*$F$5+G24*$G$5/($F$5+$G$5)</f>
        <v>8.3466666666666658</v>
      </c>
      <c r="K24" s="61">
        <f>+U24*$U$3+V24*$V$3</f>
        <v>8.8888888888888893</v>
      </c>
      <c r="L24" s="51" t="s">
        <v>31</v>
      </c>
      <c r="M24" s="52" t="s">
        <v>31</v>
      </c>
      <c r="N24" s="39" t="s">
        <v>31</v>
      </c>
      <c r="O24" s="39"/>
      <c r="P24" s="39" t="s">
        <v>31</v>
      </c>
      <c r="Q24" s="39" t="s">
        <v>31</v>
      </c>
      <c r="R24" s="39" t="s">
        <v>31</v>
      </c>
      <c r="S24" s="39"/>
      <c r="T24" s="39" t="s">
        <v>31</v>
      </c>
      <c r="U24" s="53">
        <f>COUNTA(L24:T24)/$U$5*10</f>
        <v>7.7777777777777777</v>
      </c>
      <c r="V24" s="54">
        <f>+AE24/10</f>
        <v>10</v>
      </c>
      <c r="W24" s="55" t="s">
        <v>84</v>
      </c>
      <c r="X24" s="55" t="s">
        <v>85</v>
      </c>
      <c r="Y24" s="56">
        <v>100</v>
      </c>
      <c r="AC24" s="10" t="s">
        <v>84</v>
      </c>
      <c r="AD24" s="57">
        <v>100</v>
      </c>
      <c r="AE24" s="58">
        <v>100</v>
      </c>
    </row>
    <row r="25" spans="1:31" x14ac:dyDescent="0.3">
      <c r="A25" s="42">
        <v>40</v>
      </c>
      <c r="B25" s="43" t="s">
        <v>86</v>
      </c>
      <c r="C25" s="44"/>
      <c r="D25" s="71"/>
      <c r="E25" s="72"/>
      <c r="F25" s="73"/>
      <c r="G25" s="72"/>
      <c r="H25" s="74"/>
      <c r="I25" s="74"/>
      <c r="J25" s="75"/>
      <c r="K25" s="76"/>
      <c r="L25" s="77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/>
      <c r="X25" s="79"/>
      <c r="Y25" s="79"/>
      <c r="AC25" s="10" t="s">
        <v>78</v>
      </c>
      <c r="AD25" s="57">
        <v>0</v>
      </c>
      <c r="AE25" s="58">
        <v>0</v>
      </c>
    </row>
    <row r="26" spans="1:31" x14ac:dyDescent="0.3">
      <c r="A26" s="42">
        <v>10</v>
      </c>
      <c r="B26" s="43" t="s">
        <v>87</v>
      </c>
      <c r="C26" s="44"/>
      <c r="D26" s="45">
        <f t="shared" ref="D26:D36" si="7">$E$5*E26+$F$5*F26+$G$5*G26</f>
        <v>8.1430555555555557</v>
      </c>
      <c r="E26" s="46">
        <f t="shared" si="1"/>
        <v>5.9722222222222223</v>
      </c>
      <c r="F26" s="59">
        <v>8</v>
      </c>
      <c r="G26" s="48">
        <f t="shared" ref="G26:G36" si="8">H26*$H$3+I26*$I$3</f>
        <v>9.3000000000000007</v>
      </c>
      <c r="H26" s="60">
        <v>9</v>
      </c>
      <c r="I26" s="60">
        <v>10</v>
      </c>
      <c r="J26" s="49">
        <f t="shared" ref="J26:J36" si="9">+F26*$F$5+G26*$G$5/($F$5+$G$5)</f>
        <v>8.1999999999999993</v>
      </c>
      <c r="K26" s="61">
        <f t="shared" ref="K26:K36" si="10">+U26*$U$3+V26*$V$3</f>
        <v>5.9722222222222223</v>
      </c>
      <c r="L26" s="51"/>
      <c r="M26" s="52"/>
      <c r="N26" s="39" t="s">
        <v>31</v>
      </c>
      <c r="O26" s="39"/>
      <c r="P26" s="39"/>
      <c r="Q26" s="39"/>
      <c r="R26" s="39" t="s">
        <v>31</v>
      </c>
      <c r="S26" s="39" t="s">
        <v>31</v>
      </c>
      <c r="T26" s="39" t="s">
        <v>31</v>
      </c>
      <c r="U26" s="53">
        <f t="shared" ref="U26:U36" si="11">COUNTA(L26:T26)/$U$5*10</f>
        <v>4.4444444444444446</v>
      </c>
      <c r="V26" s="54">
        <f t="shared" ref="V26:V34" si="12">+AE26/10</f>
        <v>7.5</v>
      </c>
      <c r="W26" s="55" t="s">
        <v>88</v>
      </c>
      <c r="X26" s="55" t="s">
        <v>89</v>
      </c>
      <c r="Y26" s="56">
        <v>80</v>
      </c>
      <c r="AC26" s="10" t="s">
        <v>88</v>
      </c>
      <c r="AD26" s="57">
        <v>83.33</v>
      </c>
      <c r="AE26" s="58">
        <v>75</v>
      </c>
    </row>
    <row r="27" spans="1:31" x14ac:dyDescent="0.3">
      <c r="A27" s="42">
        <v>54</v>
      </c>
      <c r="B27" s="43" t="s">
        <v>90</v>
      </c>
      <c r="C27" s="44"/>
      <c r="D27" s="45">
        <f t="shared" si="7"/>
        <v>7.5620833333333328</v>
      </c>
      <c r="E27" s="46">
        <f t="shared" si="1"/>
        <v>7.708333333333333</v>
      </c>
      <c r="F27" s="59">
        <v>7.3</v>
      </c>
      <c r="G27" s="48">
        <f t="shared" si="8"/>
        <v>7.6199999999999992</v>
      </c>
      <c r="H27" s="60">
        <v>6.6</v>
      </c>
      <c r="I27" s="60">
        <v>10</v>
      </c>
      <c r="J27" s="49">
        <f t="shared" si="9"/>
        <v>6.9049999999999994</v>
      </c>
      <c r="K27" s="61">
        <f t="shared" si="10"/>
        <v>7.708333333333333</v>
      </c>
      <c r="L27" s="51"/>
      <c r="M27" s="52"/>
      <c r="N27" s="39" t="s">
        <v>31</v>
      </c>
      <c r="O27" s="39" t="s">
        <v>31</v>
      </c>
      <c r="P27" s="39" t="s">
        <v>31</v>
      </c>
      <c r="Q27" s="39" t="s">
        <v>31</v>
      </c>
      <c r="R27" s="39" t="s">
        <v>31</v>
      </c>
      <c r="S27" s="39" t="s">
        <v>31</v>
      </c>
      <c r="T27" s="39"/>
      <c r="U27" s="53">
        <f t="shared" si="11"/>
        <v>6.6666666666666661</v>
      </c>
      <c r="V27" s="54">
        <f t="shared" si="12"/>
        <v>8.75</v>
      </c>
      <c r="W27" s="55" t="s">
        <v>91</v>
      </c>
      <c r="X27" s="55" t="s">
        <v>92</v>
      </c>
      <c r="Y27" s="56">
        <v>80</v>
      </c>
      <c r="AC27" s="10" t="s">
        <v>91</v>
      </c>
      <c r="AD27" s="57">
        <v>83.33</v>
      </c>
      <c r="AE27" s="58">
        <v>87.5</v>
      </c>
    </row>
    <row r="28" spans="1:31" x14ac:dyDescent="0.3">
      <c r="A28" s="42">
        <v>13</v>
      </c>
      <c r="B28" s="43" t="s">
        <v>93</v>
      </c>
      <c r="C28" s="44"/>
      <c r="D28" s="62">
        <f t="shared" si="7"/>
        <v>8.5148611111111094</v>
      </c>
      <c r="E28" s="63">
        <f t="shared" si="1"/>
        <v>8.8194444444444446</v>
      </c>
      <c r="F28" s="64">
        <v>9.5</v>
      </c>
      <c r="G28" s="65">
        <f t="shared" si="8"/>
        <v>7.8699999999999992</v>
      </c>
      <c r="H28" s="66">
        <v>7</v>
      </c>
      <c r="I28" s="54">
        <v>9.9</v>
      </c>
      <c r="J28" s="54">
        <f t="shared" si="9"/>
        <v>7.6216666666666661</v>
      </c>
      <c r="K28" s="67">
        <f t="shared" si="10"/>
        <v>8.8194444444444446</v>
      </c>
      <c r="L28" s="52" t="s">
        <v>31</v>
      </c>
      <c r="M28" s="52" t="s">
        <v>31</v>
      </c>
      <c r="N28" s="39" t="s">
        <v>31</v>
      </c>
      <c r="O28" s="39" t="s">
        <v>31</v>
      </c>
      <c r="P28" s="39"/>
      <c r="Q28" s="39" t="s">
        <v>31</v>
      </c>
      <c r="R28" s="39" t="s">
        <v>31</v>
      </c>
      <c r="S28" s="39" t="s">
        <v>31</v>
      </c>
      <c r="T28" s="39" t="s">
        <v>31</v>
      </c>
      <c r="U28" s="83">
        <f t="shared" si="11"/>
        <v>8.8888888888888893</v>
      </c>
      <c r="V28" s="84">
        <f t="shared" si="12"/>
        <v>8.75</v>
      </c>
      <c r="W28" s="85" t="s">
        <v>94</v>
      </c>
      <c r="X28" s="85" t="s">
        <v>95</v>
      </c>
      <c r="Y28" s="86">
        <v>80</v>
      </c>
      <c r="AC28" s="10" t="s">
        <v>94</v>
      </c>
      <c r="AD28" s="57">
        <v>83.33</v>
      </c>
      <c r="AE28" s="58">
        <v>87.5</v>
      </c>
    </row>
    <row r="29" spans="1:31" x14ac:dyDescent="0.3">
      <c r="A29" s="42">
        <v>31</v>
      </c>
      <c r="B29" s="43" t="s">
        <v>96</v>
      </c>
      <c r="C29" s="44"/>
      <c r="D29" s="45">
        <f t="shared" si="7"/>
        <v>6.866944444444445</v>
      </c>
      <c r="E29" s="46">
        <f t="shared" si="1"/>
        <v>6.5277777777777777</v>
      </c>
      <c r="F29" s="59">
        <v>8</v>
      </c>
      <c r="G29" s="48">
        <f t="shared" si="8"/>
        <v>6.4700000000000006</v>
      </c>
      <c r="H29" s="60">
        <v>5</v>
      </c>
      <c r="I29" s="60">
        <v>9.9</v>
      </c>
      <c r="J29" s="49">
        <f t="shared" si="9"/>
        <v>6.3133333333333335</v>
      </c>
      <c r="K29" s="61">
        <f t="shared" si="10"/>
        <v>6.5277777777777777</v>
      </c>
      <c r="L29" s="51" t="s">
        <v>31</v>
      </c>
      <c r="M29" s="52" t="s">
        <v>31</v>
      </c>
      <c r="N29" s="52" t="s">
        <v>31</v>
      </c>
      <c r="O29" s="52" t="s">
        <v>31</v>
      </c>
      <c r="P29" s="39"/>
      <c r="Q29" s="39"/>
      <c r="R29" s="39" t="s">
        <v>31</v>
      </c>
      <c r="S29" s="39"/>
      <c r="T29" s="39"/>
      <c r="U29" s="53">
        <f t="shared" si="11"/>
        <v>5.5555555555555554</v>
      </c>
      <c r="V29" s="54">
        <f t="shared" si="12"/>
        <v>7.5</v>
      </c>
      <c r="W29" s="55" t="s">
        <v>97</v>
      </c>
      <c r="X29" s="55" t="s">
        <v>98</v>
      </c>
      <c r="Y29" s="56">
        <v>100</v>
      </c>
      <c r="AC29" s="10" t="s">
        <v>97</v>
      </c>
      <c r="AD29" s="57">
        <v>100</v>
      </c>
      <c r="AE29" s="58">
        <v>75</v>
      </c>
    </row>
    <row r="30" spans="1:31" x14ac:dyDescent="0.3">
      <c r="A30" s="42">
        <v>25</v>
      </c>
      <c r="B30" s="43" t="s">
        <v>99</v>
      </c>
      <c r="C30" s="44"/>
      <c r="D30" s="45">
        <f t="shared" si="7"/>
        <v>8.6845833333333324</v>
      </c>
      <c r="E30" s="46">
        <f t="shared" si="1"/>
        <v>6.458333333333333</v>
      </c>
      <c r="F30" s="59">
        <v>9.6999999999999993</v>
      </c>
      <c r="G30" s="48">
        <f t="shared" si="8"/>
        <v>9.2899999999999991</v>
      </c>
      <c r="H30" s="60">
        <v>9.1999999999999993</v>
      </c>
      <c r="I30" s="60">
        <v>9.5</v>
      </c>
      <c r="J30" s="49">
        <f t="shared" si="9"/>
        <v>8.6183333333333323</v>
      </c>
      <c r="K30" s="61">
        <f t="shared" si="10"/>
        <v>6.458333333333333</v>
      </c>
      <c r="L30" s="51" t="s">
        <v>31</v>
      </c>
      <c r="M30" s="52" t="s">
        <v>31</v>
      </c>
      <c r="N30" s="39" t="s">
        <v>31</v>
      </c>
      <c r="O30" s="39" t="s">
        <v>31</v>
      </c>
      <c r="P30" s="39"/>
      <c r="Q30" s="39" t="s">
        <v>31</v>
      </c>
      <c r="R30" s="39"/>
      <c r="S30" s="39"/>
      <c r="T30" s="39" t="s">
        <v>31</v>
      </c>
      <c r="U30" s="53">
        <f t="shared" si="11"/>
        <v>6.6666666666666661</v>
      </c>
      <c r="V30" s="54">
        <f t="shared" si="12"/>
        <v>6.25</v>
      </c>
      <c r="W30" s="55" t="s">
        <v>100</v>
      </c>
      <c r="X30" s="55" t="s">
        <v>101</v>
      </c>
      <c r="Y30" s="56">
        <v>80</v>
      </c>
      <c r="AC30" s="10" t="s">
        <v>100</v>
      </c>
      <c r="AD30" s="57">
        <v>83.33</v>
      </c>
      <c r="AE30" s="58">
        <v>62.5</v>
      </c>
    </row>
    <row r="31" spans="1:31" x14ac:dyDescent="0.3">
      <c r="A31" s="42">
        <v>16</v>
      </c>
      <c r="B31" s="43" t="s">
        <v>102</v>
      </c>
      <c r="C31" s="44"/>
      <c r="D31" s="45">
        <f t="shared" si="7"/>
        <v>7.414305555555555</v>
      </c>
      <c r="E31" s="46">
        <f t="shared" si="1"/>
        <v>6.5972222222222223</v>
      </c>
      <c r="F31" s="59">
        <v>9</v>
      </c>
      <c r="G31" s="48">
        <f t="shared" si="8"/>
        <v>7.0299999999999994</v>
      </c>
      <c r="H31" s="60">
        <v>5.8</v>
      </c>
      <c r="I31" s="60">
        <v>9.9</v>
      </c>
      <c r="J31" s="49">
        <f t="shared" si="9"/>
        <v>6.9366666666666665</v>
      </c>
      <c r="K31" s="61">
        <f t="shared" si="10"/>
        <v>6.5972222222222223</v>
      </c>
      <c r="L31" s="51" t="s">
        <v>31</v>
      </c>
      <c r="M31" s="52"/>
      <c r="N31" s="39" t="s">
        <v>31</v>
      </c>
      <c r="O31" s="39"/>
      <c r="P31" s="39" t="s">
        <v>31</v>
      </c>
      <c r="Q31" s="39"/>
      <c r="R31" s="39"/>
      <c r="S31" s="39"/>
      <c r="T31" s="39" t="s">
        <v>31</v>
      </c>
      <c r="U31" s="53">
        <f t="shared" si="11"/>
        <v>4.4444444444444446</v>
      </c>
      <c r="V31" s="54">
        <f t="shared" si="12"/>
        <v>8.75</v>
      </c>
      <c r="W31" s="55" t="s">
        <v>103</v>
      </c>
      <c r="X31" s="55" t="s">
        <v>104</v>
      </c>
      <c r="Y31" s="56">
        <v>100</v>
      </c>
      <c r="AC31" s="10" t="s">
        <v>103</v>
      </c>
      <c r="AD31" s="57">
        <v>100</v>
      </c>
      <c r="AE31" s="58">
        <v>87.5</v>
      </c>
    </row>
    <row r="32" spans="1:31" x14ac:dyDescent="0.3">
      <c r="A32" s="42">
        <v>12</v>
      </c>
      <c r="B32" s="43" t="s">
        <v>105</v>
      </c>
      <c r="C32" s="44"/>
      <c r="D32" s="45">
        <f t="shared" si="7"/>
        <v>8.9034722222222236</v>
      </c>
      <c r="E32" s="46">
        <f t="shared" si="1"/>
        <v>7.0138888888888893</v>
      </c>
      <c r="F32" s="59">
        <v>9.5</v>
      </c>
      <c r="G32" s="48">
        <f t="shared" si="8"/>
        <v>9.5500000000000007</v>
      </c>
      <c r="H32" s="60">
        <v>9.4</v>
      </c>
      <c r="I32" s="60">
        <v>9.9</v>
      </c>
      <c r="J32" s="49">
        <f t="shared" si="9"/>
        <v>8.7416666666666671</v>
      </c>
      <c r="K32" s="61">
        <f t="shared" si="10"/>
        <v>7.0138888888888893</v>
      </c>
      <c r="L32" s="51" t="s">
        <v>31</v>
      </c>
      <c r="M32" s="52" t="s">
        <v>31</v>
      </c>
      <c r="N32" s="39" t="s">
        <v>31</v>
      </c>
      <c r="O32" s="39"/>
      <c r="P32" s="39" t="s">
        <v>31</v>
      </c>
      <c r="Q32" s="39" t="s">
        <v>31</v>
      </c>
      <c r="R32" s="39" t="s">
        <v>31</v>
      </c>
      <c r="S32" s="39" t="s">
        <v>31</v>
      </c>
      <c r="T32" s="39"/>
      <c r="U32" s="53">
        <f t="shared" si="11"/>
        <v>7.7777777777777777</v>
      </c>
      <c r="V32" s="54">
        <f t="shared" si="12"/>
        <v>6.25</v>
      </c>
      <c r="W32" s="55" t="s">
        <v>106</v>
      </c>
      <c r="X32" s="55" t="s">
        <v>107</v>
      </c>
      <c r="Y32" s="56">
        <v>60</v>
      </c>
      <c r="AC32" s="10" t="s">
        <v>106</v>
      </c>
      <c r="AD32" s="57">
        <v>50</v>
      </c>
      <c r="AE32" s="58">
        <v>62.5</v>
      </c>
    </row>
    <row r="33" spans="1:31" x14ac:dyDescent="0.3">
      <c r="A33" s="42">
        <v>55</v>
      </c>
      <c r="B33" s="43" t="s">
        <v>108</v>
      </c>
      <c r="C33" s="44"/>
      <c r="D33" s="45">
        <f t="shared" si="7"/>
        <v>6.8495833333333334</v>
      </c>
      <c r="E33" s="46">
        <f t="shared" si="1"/>
        <v>6.458333333333333</v>
      </c>
      <c r="F33" s="59">
        <v>7.1</v>
      </c>
      <c r="G33" s="48">
        <f t="shared" si="8"/>
        <v>6.92</v>
      </c>
      <c r="H33" s="60">
        <v>5.6</v>
      </c>
      <c r="I33" s="60">
        <v>10</v>
      </c>
      <c r="J33" s="49">
        <f t="shared" si="9"/>
        <v>6.3883333333333336</v>
      </c>
      <c r="K33" s="61">
        <f t="shared" si="10"/>
        <v>6.458333333333333</v>
      </c>
      <c r="L33" s="51" t="s">
        <v>31</v>
      </c>
      <c r="M33" s="52"/>
      <c r="N33" s="39" t="s">
        <v>31</v>
      </c>
      <c r="O33" s="39" t="s">
        <v>31</v>
      </c>
      <c r="P33" s="39" t="s">
        <v>31</v>
      </c>
      <c r="Q33" s="39" t="s">
        <v>31</v>
      </c>
      <c r="R33" s="39"/>
      <c r="S33" s="39" t="s">
        <v>31</v>
      </c>
      <c r="T33" s="39"/>
      <c r="U33" s="53">
        <f t="shared" si="11"/>
        <v>6.6666666666666661</v>
      </c>
      <c r="V33" s="54">
        <f t="shared" si="12"/>
        <v>6.25</v>
      </c>
      <c r="W33" s="55" t="s">
        <v>91</v>
      </c>
      <c r="X33" s="55" t="s">
        <v>109</v>
      </c>
      <c r="Y33" s="56">
        <v>60</v>
      </c>
      <c r="AC33" s="10" t="s">
        <v>91</v>
      </c>
      <c r="AD33" s="57">
        <v>50</v>
      </c>
      <c r="AE33" s="58">
        <v>62.5</v>
      </c>
    </row>
    <row r="34" spans="1:31" x14ac:dyDescent="0.3">
      <c r="A34" s="42">
        <v>37</v>
      </c>
      <c r="B34" s="43" t="s">
        <v>110</v>
      </c>
      <c r="C34" s="44"/>
      <c r="D34" s="45">
        <f t="shared" si="7"/>
        <v>7.3988888888888891</v>
      </c>
      <c r="E34" s="46">
        <f t="shared" si="1"/>
        <v>0.55555555555555558</v>
      </c>
      <c r="F34" s="59">
        <v>9.1</v>
      </c>
      <c r="G34" s="48">
        <f t="shared" si="8"/>
        <v>9.9700000000000006</v>
      </c>
      <c r="H34" s="60">
        <v>10</v>
      </c>
      <c r="I34" s="60">
        <v>9.9</v>
      </c>
      <c r="J34" s="49">
        <f t="shared" si="9"/>
        <v>8.9216666666666669</v>
      </c>
      <c r="K34" s="87">
        <f t="shared" si="10"/>
        <v>0.55555555555555558</v>
      </c>
      <c r="L34" s="51"/>
      <c r="M34" s="52"/>
      <c r="N34" s="39" t="s">
        <v>31</v>
      </c>
      <c r="O34" s="39"/>
      <c r="P34" s="39"/>
      <c r="Q34" s="39"/>
      <c r="R34" s="39"/>
      <c r="S34" s="39"/>
      <c r="T34" s="39"/>
      <c r="U34" s="53">
        <f t="shared" si="11"/>
        <v>1.1111111111111112</v>
      </c>
      <c r="V34" s="54">
        <f t="shared" si="12"/>
        <v>0</v>
      </c>
      <c r="W34" s="55" t="s">
        <v>78</v>
      </c>
      <c r="X34" s="55" t="s">
        <v>111</v>
      </c>
      <c r="Y34" s="56">
        <v>0</v>
      </c>
      <c r="Z34" s="9" t="s">
        <v>112</v>
      </c>
      <c r="AC34" s="10" t="s">
        <v>78</v>
      </c>
      <c r="AD34" s="57">
        <v>0</v>
      </c>
      <c r="AE34" s="58">
        <v>0</v>
      </c>
    </row>
    <row r="35" spans="1:31" x14ac:dyDescent="0.3">
      <c r="A35" s="42">
        <v>15</v>
      </c>
      <c r="B35" s="43" t="s">
        <v>113</v>
      </c>
      <c r="C35" s="44"/>
      <c r="D35" s="62">
        <f t="shared" si="7"/>
        <v>7.1763888888888889</v>
      </c>
      <c r="E35" s="63">
        <f t="shared" si="1"/>
        <v>0.60555555555555562</v>
      </c>
      <c r="F35" s="64">
        <v>8.1</v>
      </c>
      <c r="G35" s="65">
        <f t="shared" si="8"/>
        <v>10</v>
      </c>
      <c r="H35" s="66">
        <v>10</v>
      </c>
      <c r="I35" s="54">
        <v>10</v>
      </c>
      <c r="J35" s="54">
        <f t="shared" si="9"/>
        <v>8.6916666666666664</v>
      </c>
      <c r="K35" s="88">
        <f t="shared" si="10"/>
        <v>0.60555555555555562</v>
      </c>
      <c r="L35" s="52"/>
      <c r="M35" s="52"/>
      <c r="N35" s="39" t="s">
        <v>31</v>
      </c>
      <c r="O35" s="39"/>
      <c r="P35" s="39"/>
      <c r="Q35" s="39"/>
      <c r="R35" s="39"/>
      <c r="S35" s="39"/>
      <c r="T35" s="39"/>
      <c r="U35" s="68">
        <f t="shared" si="11"/>
        <v>1.1111111111111112</v>
      </c>
      <c r="V35" s="80">
        <v>0.1</v>
      </c>
      <c r="W35" s="69" t="s">
        <v>114</v>
      </c>
      <c r="X35" s="69" t="s">
        <v>115</v>
      </c>
      <c r="Y35" s="70">
        <v>0</v>
      </c>
      <c r="Z35" s="9" t="s">
        <v>112</v>
      </c>
      <c r="AC35" s="10" t="s">
        <v>114</v>
      </c>
      <c r="AD35" s="57">
        <v>0</v>
      </c>
      <c r="AE35" s="58">
        <v>0</v>
      </c>
    </row>
    <row r="36" spans="1:31" x14ac:dyDescent="0.3">
      <c r="A36" s="42">
        <v>27</v>
      </c>
      <c r="B36" s="43" t="s">
        <v>116</v>
      </c>
      <c r="C36" s="44"/>
      <c r="D36" s="45">
        <f t="shared" si="7"/>
        <v>6.7459722222222229</v>
      </c>
      <c r="E36" s="46">
        <f t="shared" si="1"/>
        <v>8.2638888888888893</v>
      </c>
      <c r="F36" s="59">
        <v>9</v>
      </c>
      <c r="G36" s="48">
        <f t="shared" si="8"/>
        <v>4.8600000000000003</v>
      </c>
      <c r="H36" s="60">
        <v>2.7</v>
      </c>
      <c r="I36" s="60">
        <v>9.9</v>
      </c>
      <c r="J36" s="49">
        <f t="shared" si="9"/>
        <v>5.49</v>
      </c>
      <c r="K36" s="61">
        <f t="shared" si="10"/>
        <v>8.2638888888888893</v>
      </c>
      <c r="L36" s="51" t="s">
        <v>31</v>
      </c>
      <c r="M36" s="52" t="s">
        <v>31</v>
      </c>
      <c r="N36" s="39" t="s">
        <v>31</v>
      </c>
      <c r="O36" s="39"/>
      <c r="P36" s="39" t="s">
        <v>31</v>
      </c>
      <c r="Q36" s="39" t="s">
        <v>31</v>
      </c>
      <c r="R36" s="39"/>
      <c r="S36" s="39" t="s">
        <v>31</v>
      </c>
      <c r="T36" s="39" t="s">
        <v>31</v>
      </c>
      <c r="U36" s="53">
        <f t="shared" si="11"/>
        <v>7.7777777777777777</v>
      </c>
      <c r="V36" s="54">
        <f>+AE36/10</f>
        <v>8.75</v>
      </c>
      <c r="W36" s="55" t="s">
        <v>117</v>
      </c>
      <c r="X36" s="55" t="s">
        <v>118</v>
      </c>
      <c r="Y36" s="56">
        <v>80</v>
      </c>
      <c r="AC36" s="10" t="s">
        <v>117</v>
      </c>
      <c r="AD36" s="57">
        <v>83.33</v>
      </c>
      <c r="AE36" s="58">
        <v>87.5</v>
      </c>
    </row>
    <row r="37" spans="1:31" x14ac:dyDescent="0.3">
      <c r="A37" s="42">
        <v>30</v>
      </c>
      <c r="B37" s="43" t="s">
        <v>119</v>
      </c>
      <c r="C37" s="44"/>
      <c r="D37" s="71"/>
      <c r="E37" s="72"/>
      <c r="F37" s="73"/>
      <c r="G37" s="72"/>
      <c r="H37" s="74"/>
      <c r="I37" s="74"/>
      <c r="J37" s="75"/>
      <c r="K37" s="76"/>
      <c r="L37" s="7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79"/>
      <c r="Y37" s="79"/>
      <c r="AC37" s="10" t="s">
        <v>120</v>
      </c>
      <c r="AD37" s="57">
        <v>0</v>
      </c>
      <c r="AE37" s="58">
        <v>0</v>
      </c>
    </row>
    <row r="38" spans="1:31" x14ac:dyDescent="0.3">
      <c r="A38" s="42">
        <v>36</v>
      </c>
      <c r="B38" s="43" t="s">
        <v>121</v>
      </c>
      <c r="C38" s="44"/>
      <c r="D38" s="45">
        <f t="shared" ref="D38:D47" si="13">$E$5*E38+$F$5*F38+$G$5*G38</f>
        <v>6.6783333333333328</v>
      </c>
      <c r="E38" s="46">
        <f t="shared" si="1"/>
        <v>8.3333333333333321</v>
      </c>
      <c r="F38" s="59">
        <v>7.4</v>
      </c>
      <c r="G38" s="48">
        <f t="shared" ref="G38:G43" si="14">H38*$H$3+I38*$I$3</f>
        <v>5.49</v>
      </c>
      <c r="H38" s="60">
        <v>3.6</v>
      </c>
      <c r="I38" s="60">
        <v>9.9</v>
      </c>
      <c r="J38" s="49">
        <f t="shared" ref="J38:J47" si="15">+F38*$F$5+G38*$G$5/($F$5+$G$5)</f>
        <v>5.51</v>
      </c>
      <c r="K38" s="61">
        <f t="shared" ref="K38:K47" si="16">+U38*$U$3+V38*$V$3</f>
        <v>8.3333333333333321</v>
      </c>
      <c r="L38" s="51" t="s">
        <v>31</v>
      </c>
      <c r="M38" s="52" t="s">
        <v>31</v>
      </c>
      <c r="N38" s="39" t="s">
        <v>31</v>
      </c>
      <c r="O38" s="39" t="s">
        <v>31</v>
      </c>
      <c r="P38" s="39"/>
      <c r="Q38" s="39" t="s">
        <v>31</v>
      </c>
      <c r="R38" s="39"/>
      <c r="S38" s="39" t="s">
        <v>31</v>
      </c>
      <c r="T38" s="39"/>
      <c r="U38" s="53">
        <f t="shared" ref="U38:U47" si="17">COUNTA(L38:T38)/$U$5*10</f>
        <v>6.6666666666666661</v>
      </c>
      <c r="V38" s="54">
        <f t="shared" ref="V38:V47" si="18">+AE38/10</f>
        <v>10</v>
      </c>
      <c r="W38" s="55" t="s">
        <v>122</v>
      </c>
      <c r="X38" s="55" t="s">
        <v>123</v>
      </c>
      <c r="Y38" s="56">
        <v>100</v>
      </c>
      <c r="AC38" s="10" t="s">
        <v>122</v>
      </c>
      <c r="AD38" s="57">
        <v>100</v>
      </c>
      <c r="AE38" s="58">
        <v>100</v>
      </c>
    </row>
    <row r="39" spans="1:31" x14ac:dyDescent="0.3">
      <c r="A39" s="42">
        <v>45</v>
      </c>
      <c r="B39" s="43" t="s">
        <v>124</v>
      </c>
      <c r="C39" s="44"/>
      <c r="D39" s="45">
        <f t="shared" si="13"/>
        <v>6.5868055555555554</v>
      </c>
      <c r="E39" s="46">
        <f t="shared" si="1"/>
        <v>5.3472222222222223</v>
      </c>
      <c r="F39" s="59">
        <v>6.6</v>
      </c>
      <c r="G39" s="48">
        <f t="shared" si="14"/>
        <v>7.1999999999999993</v>
      </c>
      <c r="H39" s="60">
        <v>6</v>
      </c>
      <c r="I39" s="60">
        <v>10</v>
      </c>
      <c r="J39" s="49">
        <f t="shared" si="15"/>
        <v>6.4499999999999993</v>
      </c>
      <c r="K39" s="61">
        <f t="shared" si="16"/>
        <v>5.3472222222222223</v>
      </c>
      <c r="L39" s="51" t="s">
        <v>31</v>
      </c>
      <c r="M39" s="52"/>
      <c r="N39" s="39"/>
      <c r="O39" s="39" t="s">
        <v>31</v>
      </c>
      <c r="P39" s="39" t="s">
        <v>31</v>
      </c>
      <c r="Q39" s="39"/>
      <c r="R39" s="39"/>
      <c r="S39" s="39"/>
      <c r="T39" s="39" t="s">
        <v>31</v>
      </c>
      <c r="U39" s="53">
        <f t="shared" si="17"/>
        <v>4.4444444444444446</v>
      </c>
      <c r="V39" s="54">
        <f t="shared" si="18"/>
        <v>6.25</v>
      </c>
      <c r="W39" s="55" t="s">
        <v>125</v>
      </c>
      <c r="X39" s="55" t="s">
        <v>126</v>
      </c>
      <c r="Y39" s="56">
        <v>80</v>
      </c>
      <c r="AC39" s="10" t="s">
        <v>125</v>
      </c>
      <c r="AD39" s="57">
        <v>83.33</v>
      </c>
      <c r="AE39" s="58">
        <v>62.5</v>
      </c>
    </row>
    <row r="40" spans="1:31" x14ac:dyDescent="0.3">
      <c r="A40" s="42">
        <v>8</v>
      </c>
      <c r="B40" s="43" t="s">
        <v>127</v>
      </c>
      <c r="C40" s="44"/>
      <c r="D40" s="45">
        <f t="shared" si="13"/>
        <v>5.1141666666666676</v>
      </c>
      <c r="E40" s="46">
        <f t="shared" si="1"/>
        <v>4.7766666666666673</v>
      </c>
      <c r="F40" s="59">
        <v>5.4</v>
      </c>
      <c r="G40" s="48">
        <f t="shared" si="14"/>
        <v>5.1400000000000006</v>
      </c>
      <c r="H40" s="60">
        <v>3.1</v>
      </c>
      <c r="I40" s="60">
        <v>9.9</v>
      </c>
      <c r="J40" s="49">
        <f t="shared" si="15"/>
        <v>4.7766666666666673</v>
      </c>
      <c r="K40" s="61">
        <f t="shared" si="16"/>
        <v>5.208333333333333</v>
      </c>
      <c r="L40" s="51" t="s">
        <v>31</v>
      </c>
      <c r="M40" s="52" t="s">
        <v>31</v>
      </c>
      <c r="N40" s="39" t="s">
        <v>31</v>
      </c>
      <c r="O40" s="39"/>
      <c r="P40" s="39" t="s">
        <v>31</v>
      </c>
      <c r="Q40" s="39" t="s">
        <v>31</v>
      </c>
      <c r="R40" s="39"/>
      <c r="S40" s="39"/>
      <c r="T40" s="39" t="s">
        <v>31</v>
      </c>
      <c r="U40" s="53">
        <f t="shared" si="17"/>
        <v>6.6666666666666661</v>
      </c>
      <c r="V40" s="54">
        <f t="shared" si="18"/>
        <v>3.75</v>
      </c>
      <c r="W40" s="55" t="s">
        <v>128</v>
      </c>
      <c r="X40" s="55" t="s">
        <v>129</v>
      </c>
      <c r="Y40" s="56">
        <v>60</v>
      </c>
      <c r="AC40" s="10" t="s">
        <v>128</v>
      </c>
      <c r="AD40" s="57">
        <v>50</v>
      </c>
      <c r="AE40" s="58">
        <v>37.5</v>
      </c>
    </row>
    <row r="41" spans="1:31" x14ac:dyDescent="0.3">
      <c r="A41" s="42">
        <v>7</v>
      </c>
      <c r="B41" s="43" t="s">
        <v>130</v>
      </c>
      <c r="C41" s="44"/>
      <c r="D41" s="45">
        <f t="shared" si="13"/>
        <v>7.5098611111111104</v>
      </c>
      <c r="E41" s="46">
        <f t="shared" si="1"/>
        <v>8.8194444444444446</v>
      </c>
      <c r="F41" s="59">
        <v>5</v>
      </c>
      <c r="G41" s="48">
        <f t="shared" si="14"/>
        <v>8.11</v>
      </c>
      <c r="H41" s="60">
        <v>7.3</v>
      </c>
      <c r="I41" s="60">
        <v>10</v>
      </c>
      <c r="J41" s="49">
        <f t="shared" si="15"/>
        <v>6.6566666666666663</v>
      </c>
      <c r="K41" s="61">
        <f t="shared" si="16"/>
        <v>8.8194444444444446</v>
      </c>
      <c r="L41" s="51" t="s">
        <v>31</v>
      </c>
      <c r="M41" s="52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/>
      <c r="U41" s="53">
        <f t="shared" si="17"/>
        <v>8.8888888888888893</v>
      </c>
      <c r="V41" s="54">
        <f t="shared" si="18"/>
        <v>8.75</v>
      </c>
      <c r="W41" s="55" t="s">
        <v>128</v>
      </c>
      <c r="X41" s="55" t="s">
        <v>131</v>
      </c>
      <c r="Y41" s="56">
        <v>80</v>
      </c>
      <c r="AC41" s="10" t="s">
        <v>128</v>
      </c>
      <c r="AD41" s="57">
        <v>83.33</v>
      </c>
      <c r="AE41" s="58">
        <v>87.5</v>
      </c>
    </row>
    <row r="42" spans="1:31" x14ac:dyDescent="0.3">
      <c r="A42" s="42">
        <v>49</v>
      </c>
      <c r="B42" s="43" t="s">
        <v>132</v>
      </c>
      <c r="C42" s="44"/>
      <c r="D42" s="45">
        <f t="shared" si="13"/>
        <v>7.0583333333333327</v>
      </c>
      <c r="E42" s="46">
        <f t="shared" si="1"/>
        <v>8.3333333333333321</v>
      </c>
      <c r="F42" s="59">
        <v>4.0999999999999996</v>
      </c>
      <c r="G42" s="48">
        <f t="shared" si="14"/>
        <v>7.8999999999999995</v>
      </c>
      <c r="H42" s="60">
        <v>7</v>
      </c>
      <c r="I42" s="60">
        <v>10</v>
      </c>
      <c r="J42" s="49">
        <f t="shared" si="15"/>
        <v>6.2916666666666661</v>
      </c>
      <c r="K42" s="61">
        <f t="shared" si="16"/>
        <v>8.3333333333333321</v>
      </c>
      <c r="L42" s="51"/>
      <c r="M42" s="52" t="s">
        <v>31</v>
      </c>
      <c r="N42" s="39" t="s">
        <v>31</v>
      </c>
      <c r="O42" s="39"/>
      <c r="P42" s="39" t="s">
        <v>31</v>
      </c>
      <c r="Q42" s="39" t="s">
        <v>31</v>
      </c>
      <c r="R42" s="39"/>
      <c r="S42" s="39" t="s">
        <v>31</v>
      </c>
      <c r="T42" s="39" t="s">
        <v>31</v>
      </c>
      <c r="U42" s="53">
        <f t="shared" si="17"/>
        <v>6.6666666666666661</v>
      </c>
      <c r="V42" s="54">
        <f t="shared" si="18"/>
        <v>10</v>
      </c>
      <c r="W42" s="55" t="s">
        <v>133</v>
      </c>
      <c r="X42" s="55" t="s">
        <v>134</v>
      </c>
      <c r="Y42" s="56">
        <v>100</v>
      </c>
      <c r="AC42" s="10" t="s">
        <v>133</v>
      </c>
      <c r="AD42" s="57">
        <v>100</v>
      </c>
      <c r="AE42" s="58">
        <v>100</v>
      </c>
    </row>
    <row r="43" spans="1:31" x14ac:dyDescent="0.3">
      <c r="A43" s="42">
        <v>24</v>
      </c>
      <c r="B43" s="43" t="s">
        <v>135</v>
      </c>
      <c r="C43" s="44"/>
      <c r="D43" s="45">
        <f t="shared" si="13"/>
        <v>6.9693055555555548</v>
      </c>
      <c r="E43" s="46">
        <f t="shared" si="1"/>
        <v>6.5972222222222223</v>
      </c>
      <c r="F43" s="59">
        <v>5</v>
      </c>
      <c r="G43" s="48">
        <f t="shared" si="14"/>
        <v>8.1399999999999988</v>
      </c>
      <c r="H43" s="60">
        <v>8.1999999999999993</v>
      </c>
      <c r="I43" s="60">
        <v>8</v>
      </c>
      <c r="J43" s="49">
        <f t="shared" si="15"/>
        <v>6.6766666666666659</v>
      </c>
      <c r="K43" s="61">
        <f t="shared" si="16"/>
        <v>6.5972222222222223</v>
      </c>
      <c r="L43" s="51"/>
      <c r="M43" s="52" t="s">
        <v>31</v>
      </c>
      <c r="N43" s="39" t="s">
        <v>31</v>
      </c>
      <c r="O43" s="39"/>
      <c r="P43" s="39"/>
      <c r="Q43" s="39"/>
      <c r="R43" s="39"/>
      <c r="S43" s="39" t="s">
        <v>31</v>
      </c>
      <c r="T43" s="39" t="s">
        <v>31</v>
      </c>
      <c r="U43" s="53">
        <f t="shared" si="17"/>
        <v>4.4444444444444446</v>
      </c>
      <c r="V43" s="54">
        <f t="shared" si="18"/>
        <v>8.75</v>
      </c>
      <c r="W43" s="55" t="s">
        <v>100</v>
      </c>
      <c r="X43" s="55" t="s">
        <v>136</v>
      </c>
      <c r="Y43" s="56">
        <v>80</v>
      </c>
      <c r="AC43" s="10" t="s">
        <v>100</v>
      </c>
      <c r="AD43" s="57">
        <v>83.33</v>
      </c>
      <c r="AE43" s="58">
        <v>87.5</v>
      </c>
    </row>
    <row r="44" spans="1:31" x14ac:dyDescent="0.3">
      <c r="A44" s="42">
        <v>56</v>
      </c>
      <c r="B44" s="43" t="s">
        <v>137</v>
      </c>
      <c r="C44" s="44"/>
      <c r="D44" s="45">
        <f t="shared" si="13"/>
        <v>9.5659722222222214</v>
      </c>
      <c r="E44" s="46">
        <f t="shared" si="1"/>
        <v>8.2638888888888893</v>
      </c>
      <c r="F44" s="59">
        <v>10</v>
      </c>
      <c r="G44" s="48">
        <f>H44</f>
        <v>10</v>
      </c>
      <c r="H44" s="60">
        <v>10</v>
      </c>
      <c r="I44" s="60"/>
      <c r="J44" s="49">
        <f t="shared" si="15"/>
        <v>9.1666666666666679</v>
      </c>
      <c r="K44" s="61">
        <f t="shared" si="16"/>
        <v>8.2638888888888893</v>
      </c>
      <c r="L44" s="51" t="s">
        <v>31</v>
      </c>
      <c r="M44" s="52" t="s">
        <v>31</v>
      </c>
      <c r="N44" s="39"/>
      <c r="O44" s="39" t="s">
        <v>31</v>
      </c>
      <c r="P44" s="39" t="s">
        <v>31</v>
      </c>
      <c r="Q44" s="39"/>
      <c r="R44" s="39" t="s">
        <v>31</v>
      </c>
      <c r="S44" s="39" t="s">
        <v>31</v>
      </c>
      <c r="T44" s="39" t="s">
        <v>31</v>
      </c>
      <c r="U44" s="53">
        <f t="shared" si="17"/>
        <v>7.7777777777777777</v>
      </c>
      <c r="V44" s="54">
        <f t="shared" si="18"/>
        <v>8.75</v>
      </c>
      <c r="W44" s="55" t="s">
        <v>138</v>
      </c>
      <c r="X44" s="55" t="s">
        <v>139</v>
      </c>
      <c r="Y44" s="56">
        <v>80</v>
      </c>
      <c r="AC44" s="10" t="s">
        <v>138</v>
      </c>
      <c r="AD44" s="57">
        <v>83.33</v>
      </c>
      <c r="AE44" s="58">
        <v>87.5</v>
      </c>
    </row>
    <row r="45" spans="1:31" x14ac:dyDescent="0.3">
      <c r="A45" s="42">
        <v>51</v>
      </c>
      <c r="B45" s="43" t="s">
        <v>140</v>
      </c>
      <c r="C45" s="44"/>
      <c r="D45" s="89">
        <f t="shared" si="13"/>
        <v>2.6875</v>
      </c>
      <c r="E45" s="63">
        <f t="shared" si="1"/>
        <v>2.5499999999999998</v>
      </c>
      <c r="F45" s="64">
        <v>2.2000000000000002</v>
      </c>
      <c r="G45" s="65">
        <f>H45</f>
        <v>3</v>
      </c>
      <c r="H45" s="66">
        <v>3</v>
      </c>
      <c r="I45" s="54"/>
      <c r="J45" s="54">
        <f t="shared" si="15"/>
        <v>2.5499999999999998</v>
      </c>
      <c r="K45" s="88">
        <f t="shared" si="16"/>
        <v>1.1111111111111112</v>
      </c>
      <c r="L45" s="52" t="s">
        <v>31</v>
      </c>
      <c r="M45" s="52" t="s">
        <v>31</v>
      </c>
      <c r="N45" s="39"/>
      <c r="O45" s="39"/>
      <c r="P45" s="39"/>
      <c r="Q45" s="39"/>
      <c r="R45" s="39"/>
      <c r="S45" s="39"/>
      <c r="T45" s="39"/>
      <c r="U45" s="68">
        <f t="shared" si="17"/>
        <v>2.2222222222222223</v>
      </c>
      <c r="V45" s="80">
        <f t="shared" si="18"/>
        <v>0</v>
      </c>
      <c r="W45" s="69" t="s">
        <v>141</v>
      </c>
      <c r="X45" s="69" t="s">
        <v>142</v>
      </c>
      <c r="Y45" s="70">
        <v>0</v>
      </c>
      <c r="Z45" s="9" t="s">
        <v>112</v>
      </c>
      <c r="AC45" s="10" t="s">
        <v>141</v>
      </c>
      <c r="AD45" s="57">
        <v>0</v>
      </c>
      <c r="AE45" s="58">
        <v>0</v>
      </c>
    </row>
    <row r="46" spans="1:31" x14ac:dyDescent="0.3">
      <c r="A46" s="42">
        <v>18</v>
      </c>
      <c r="B46" s="43" t="s">
        <v>143</v>
      </c>
      <c r="C46" s="44"/>
      <c r="D46" s="45">
        <f t="shared" si="13"/>
        <v>6.6155555555555559</v>
      </c>
      <c r="E46" s="46">
        <f t="shared" si="1"/>
        <v>2.2222222222222223</v>
      </c>
      <c r="F46" s="59">
        <v>7.1</v>
      </c>
      <c r="G46" s="48">
        <f>H46*$H$3+I46*$I$3</f>
        <v>8.57</v>
      </c>
      <c r="H46" s="60">
        <v>8</v>
      </c>
      <c r="I46" s="60">
        <v>9.9</v>
      </c>
      <c r="J46" s="49">
        <f t="shared" si="15"/>
        <v>7.4883333333333333</v>
      </c>
      <c r="K46" s="87">
        <f t="shared" si="16"/>
        <v>2.2222222222222223</v>
      </c>
      <c r="L46" s="51" t="s">
        <v>31</v>
      </c>
      <c r="M46" s="52" t="s">
        <v>31</v>
      </c>
      <c r="N46" s="39"/>
      <c r="O46" s="39"/>
      <c r="P46" s="39" t="s">
        <v>31</v>
      </c>
      <c r="Q46" s="39" t="s">
        <v>31</v>
      </c>
      <c r="R46" s="39"/>
      <c r="S46" s="39"/>
      <c r="T46" s="39"/>
      <c r="U46" s="53">
        <f t="shared" si="17"/>
        <v>4.4444444444444446</v>
      </c>
      <c r="V46" s="54">
        <f t="shared" si="18"/>
        <v>0</v>
      </c>
      <c r="W46" s="55" t="s">
        <v>46</v>
      </c>
      <c r="X46" s="55" t="s">
        <v>144</v>
      </c>
      <c r="Y46" s="56">
        <v>100</v>
      </c>
      <c r="Z46" s="9" t="s">
        <v>112</v>
      </c>
      <c r="AC46" s="10" t="s">
        <v>44</v>
      </c>
      <c r="AD46" s="57">
        <v>0</v>
      </c>
      <c r="AE46" s="58">
        <v>0</v>
      </c>
    </row>
    <row r="47" spans="1:31" x14ac:dyDescent="0.3">
      <c r="A47" s="42">
        <v>53</v>
      </c>
      <c r="B47" s="43" t="s">
        <v>145</v>
      </c>
      <c r="C47" s="44"/>
      <c r="D47" s="45">
        <f t="shared" si="13"/>
        <v>8.8661111111111115</v>
      </c>
      <c r="E47" s="46">
        <f t="shared" si="1"/>
        <v>9.4444444444444446</v>
      </c>
      <c r="F47" s="59">
        <v>9.3000000000000007</v>
      </c>
      <c r="G47" s="48">
        <f>H47*$H$3+I47*$I$3</f>
        <v>8.36</v>
      </c>
      <c r="H47" s="60">
        <v>8.3000000000000007</v>
      </c>
      <c r="I47" s="60">
        <v>8.5</v>
      </c>
      <c r="J47" s="49">
        <f t="shared" si="15"/>
        <v>7.8983333333333334</v>
      </c>
      <c r="K47" s="61">
        <f t="shared" si="16"/>
        <v>9.4444444444444446</v>
      </c>
      <c r="L47" s="51" t="s">
        <v>31</v>
      </c>
      <c r="M47" s="52" t="s">
        <v>31</v>
      </c>
      <c r="N47" s="39" t="s">
        <v>31</v>
      </c>
      <c r="O47" s="39" t="s">
        <v>31</v>
      </c>
      <c r="P47" s="39" t="s">
        <v>31</v>
      </c>
      <c r="Q47" s="39" t="s">
        <v>31</v>
      </c>
      <c r="R47" s="39" t="s">
        <v>31</v>
      </c>
      <c r="S47" s="39" t="s">
        <v>31</v>
      </c>
      <c r="T47" s="39"/>
      <c r="U47" s="53">
        <f t="shared" si="17"/>
        <v>8.8888888888888893</v>
      </c>
      <c r="V47" s="54">
        <f t="shared" si="18"/>
        <v>10</v>
      </c>
      <c r="W47" s="55" t="s">
        <v>146</v>
      </c>
      <c r="X47" s="55" t="s">
        <v>147</v>
      </c>
      <c r="Y47" s="56">
        <v>100</v>
      </c>
      <c r="AC47" s="10" t="s">
        <v>146</v>
      </c>
      <c r="AD47" s="57">
        <v>100</v>
      </c>
      <c r="AE47" s="58">
        <v>100</v>
      </c>
    </row>
    <row r="48" spans="1:31" x14ac:dyDescent="0.3">
      <c r="A48" s="42">
        <v>6</v>
      </c>
      <c r="B48" s="43" t="s">
        <v>148</v>
      </c>
      <c r="C48" s="44"/>
      <c r="D48" s="71"/>
      <c r="E48" s="72"/>
      <c r="F48" s="73"/>
      <c r="G48" s="72"/>
      <c r="H48" s="74"/>
      <c r="I48" s="74"/>
      <c r="J48" s="75"/>
      <c r="K48" s="76"/>
      <c r="L48" s="77"/>
      <c r="M48" s="78"/>
      <c r="N48" s="81"/>
      <c r="O48" s="81"/>
      <c r="P48" s="81"/>
      <c r="Q48" s="81"/>
      <c r="R48" s="81"/>
      <c r="S48" s="81"/>
      <c r="T48" s="81"/>
      <c r="U48" s="81"/>
      <c r="V48" s="81"/>
      <c r="W48" s="82"/>
      <c r="X48" s="82"/>
      <c r="Y48" s="82"/>
      <c r="AC48" s="10" t="s">
        <v>128</v>
      </c>
      <c r="AD48" s="57">
        <v>16.670000000000002</v>
      </c>
      <c r="AE48" s="58">
        <v>12.5</v>
      </c>
    </row>
    <row r="49" spans="1:31" x14ac:dyDescent="0.3">
      <c r="A49" s="42">
        <v>57</v>
      </c>
      <c r="B49" s="43" t="s">
        <v>149</v>
      </c>
      <c r="C49" s="44"/>
      <c r="D49" s="45">
        <f>$E$5*E49+$F$5*F49+$G$5*G49</f>
        <v>6.5756944444444443</v>
      </c>
      <c r="E49" s="46">
        <f t="shared" si="1"/>
        <v>5.9027777777777777</v>
      </c>
      <c r="F49" s="59">
        <v>4.5999999999999996</v>
      </c>
      <c r="G49" s="48">
        <f>H49*$H$3+I49*$I$3</f>
        <v>7.8999999999999995</v>
      </c>
      <c r="H49" s="60">
        <v>7</v>
      </c>
      <c r="I49" s="60">
        <v>10</v>
      </c>
      <c r="J49" s="49">
        <f>+F49*$F$5+G49*$G$5/($F$5+$G$5)</f>
        <v>6.4166666666666661</v>
      </c>
      <c r="K49" s="61">
        <f>+U49*$U$3+V49*$V$3</f>
        <v>5.9027777777777777</v>
      </c>
      <c r="L49" s="51" t="s">
        <v>31</v>
      </c>
      <c r="M49" s="52" t="s">
        <v>31</v>
      </c>
      <c r="N49" s="39"/>
      <c r="O49" s="39"/>
      <c r="P49" s="39"/>
      <c r="Q49" s="39" t="s">
        <v>31</v>
      </c>
      <c r="R49" s="39" t="s">
        <v>31</v>
      </c>
      <c r="S49" s="39"/>
      <c r="T49" s="39" t="s">
        <v>31</v>
      </c>
      <c r="U49" s="53">
        <f>COUNTA(L49:T49)/$U$5*10</f>
        <v>5.5555555555555554</v>
      </c>
      <c r="V49" s="54">
        <f>+AE49/10</f>
        <v>6.25</v>
      </c>
      <c r="W49" s="55" t="s">
        <v>150</v>
      </c>
      <c r="X49" s="55" t="s">
        <v>151</v>
      </c>
      <c r="Y49" s="56">
        <v>80</v>
      </c>
      <c r="AC49" s="10" t="s">
        <v>150</v>
      </c>
      <c r="AD49" s="57">
        <v>66.67</v>
      </c>
      <c r="AE49" s="58">
        <v>62.5</v>
      </c>
    </row>
    <row r="50" spans="1:31" x14ac:dyDescent="0.3">
      <c r="A50" s="42">
        <v>34</v>
      </c>
      <c r="B50" s="43" t="s">
        <v>152</v>
      </c>
      <c r="C50" s="44"/>
      <c r="D50" s="45">
        <f>$E$5*E50+$F$5*F50+$G$5*G50</f>
        <v>8.0583333333333318</v>
      </c>
      <c r="E50" s="46">
        <f t="shared" si="1"/>
        <v>8.3333333333333321</v>
      </c>
      <c r="F50" s="59">
        <v>4.5999999999999996</v>
      </c>
      <c r="G50" s="48">
        <f>H50*$H$3+I50*$I$3</f>
        <v>9.6499999999999986</v>
      </c>
      <c r="H50" s="60">
        <v>9.5</v>
      </c>
      <c r="I50" s="60">
        <v>10</v>
      </c>
      <c r="J50" s="49">
        <f>+F50*$F$5+G50*$G$5/($F$5+$G$5)</f>
        <v>7.5833333333333321</v>
      </c>
      <c r="K50" s="61">
        <f>+U50*$U$3+V50*$V$3</f>
        <v>8.3333333333333321</v>
      </c>
      <c r="L50" s="51"/>
      <c r="M50" s="52" t="s">
        <v>31</v>
      </c>
      <c r="N50" s="39" t="s">
        <v>31</v>
      </c>
      <c r="O50" s="39"/>
      <c r="P50" s="39"/>
      <c r="Q50" s="39" t="s">
        <v>31</v>
      </c>
      <c r="R50" s="39" t="s">
        <v>31</v>
      </c>
      <c r="S50" s="39" t="s">
        <v>31</v>
      </c>
      <c r="T50" s="39" t="s">
        <v>31</v>
      </c>
      <c r="U50" s="53">
        <f>COUNTA(L50:T50)/$U$5*10</f>
        <v>6.6666666666666661</v>
      </c>
      <c r="V50" s="54">
        <f>+AE50/10</f>
        <v>10</v>
      </c>
      <c r="W50" s="55" t="s">
        <v>153</v>
      </c>
      <c r="X50" s="55" t="s">
        <v>154</v>
      </c>
      <c r="Y50" s="56">
        <v>100</v>
      </c>
      <c r="AC50" s="10" t="s">
        <v>153</v>
      </c>
      <c r="AD50" s="57">
        <v>100</v>
      </c>
      <c r="AE50" s="58">
        <v>100</v>
      </c>
    </row>
    <row r="51" spans="1:31" x14ac:dyDescent="0.3">
      <c r="A51" s="42">
        <v>61</v>
      </c>
      <c r="B51" s="43" t="s">
        <v>155</v>
      </c>
      <c r="C51" s="44"/>
      <c r="D51" s="71"/>
      <c r="E51" s="72"/>
      <c r="F51" s="73"/>
      <c r="G51" s="72"/>
      <c r="H51" s="74"/>
      <c r="I51" s="74"/>
      <c r="J51" s="75"/>
      <c r="K51" s="76"/>
      <c r="L51" s="77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9"/>
      <c r="X51" s="79"/>
      <c r="Y51" s="79"/>
      <c r="AC51" s="10" t="s">
        <v>35</v>
      </c>
      <c r="AD51" s="57">
        <v>0</v>
      </c>
      <c r="AE51" s="58">
        <v>0</v>
      </c>
    </row>
    <row r="52" spans="1:31" x14ac:dyDescent="0.3">
      <c r="A52" s="42">
        <v>1</v>
      </c>
      <c r="B52" s="43" t="s">
        <v>156</v>
      </c>
      <c r="C52" s="44"/>
      <c r="D52" s="45">
        <f>$E$5*E52+$F$5*F52+$G$5*G52</f>
        <v>5.2033333333333331</v>
      </c>
      <c r="E52" s="46">
        <f t="shared" si="1"/>
        <v>3.333333333333333</v>
      </c>
      <c r="F52" s="59">
        <v>5.8</v>
      </c>
      <c r="G52" s="48">
        <f>H52*$H$3+I52*$I$3</f>
        <v>5.84</v>
      </c>
      <c r="H52" s="60">
        <v>4.0999999999999996</v>
      </c>
      <c r="I52" s="60">
        <v>9.9</v>
      </c>
      <c r="J52" s="49">
        <f>+F52*$F$5+G52*$G$5/($F$5+$G$5)</f>
        <v>5.3433333333333328</v>
      </c>
      <c r="K52" s="61">
        <f>+U52*$U$3+V52*$V$3</f>
        <v>3.333333333333333</v>
      </c>
      <c r="L52" s="51" t="s">
        <v>31</v>
      </c>
      <c r="M52" s="52" t="s">
        <v>31</v>
      </c>
      <c r="N52" s="39"/>
      <c r="O52" s="39" t="s">
        <v>31</v>
      </c>
      <c r="P52" s="39" t="s">
        <v>31</v>
      </c>
      <c r="Q52" s="39" t="s">
        <v>31</v>
      </c>
      <c r="R52" s="39"/>
      <c r="S52" s="39"/>
      <c r="T52" s="39" t="s">
        <v>31</v>
      </c>
      <c r="U52" s="53">
        <f>COUNTA(L52:T52)/$U$5*10</f>
        <v>6.6666666666666661</v>
      </c>
      <c r="V52" s="54">
        <f>+AE52/10</f>
        <v>0</v>
      </c>
      <c r="W52" s="55" t="s">
        <v>57</v>
      </c>
      <c r="X52" s="55" t="s">
        <v>157</v>
      </c>
      <c r="Y52" s="56">
        <v>0</v>
      </c>
      <c r="AC52" s="10" t="s">
        <v>57</v>
      </c>
      <c r="AD52" s="57">
        <v>0</v>
      </c>
      <c r="AE52" s="58">
        <v>0</v>
      </c>
    </row>
    <row r="53" spans="1:31" x14ac:dyDescent="0.3">
      <c r="A53" s="42">
        <v>4</v>
      </c>
      <c r="B53" s="43" t="s">
        <v>158</v>
      </c>
      <c r="C53" s="44"/>
      <c r="D53" s="71"/>
      <c r="E53" s="72"/>
      <c r="F53" s="73"/>
      <c r="G53" s="72"/>
      <c r="H53" s="74"/>
      <c r="I53" s="74"/>
      <c r="J53" s="75"/>
      <c r="K53" s="76"/>
      <c r="L53" s="77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9"/>
      <c r="X53" s="79"/>
      <c r="Y53" s="79"/>
      <c r="AC53" s="10" t="s">
        <v>159</v>
      </c>
      <c r="AD53" s="57">
        <v>0</v>
      </c>
      <c r="AE53" s="58">
        <v>0</v>
      </c>
    </row>
    <row r="54" spans="1:31" x14ac:dyDescent="0.3">
      <c r="A54" s="42">
        <v>23</v>
      </c>
      <c r="B54" s="43" t="s">
        <v>160</v>
      </c>
      <c r="C54" s="44"/>
      <c r="D54" s="71"/>
      <c r="E54" s="72"/>
      <c r="F54" s="73"/>
      <c r="G54" s="72"/>
      <c r="H54" s="74"/>
      <c r="I54" s="74"/>
      <c r="J54" s="75"/>
      <c r="K54" s="76"/>
      <c r="L54" s="77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9"/>
      <c r="X54" s="79"/>
      <c r="Y54" s="79"/>
      <c r="AC54" s="10" t="s">
        <v>100</v>
      </c>
      <c r="AD54" s="57">
        <v>0</v>
      </c>
      <c r="AE54" s="58">
        <v>0</v>
      </c>
    </row>
    <row r="55" spans="1:31" x14ac:dyDescent="0.3">
      <c r="A55" s="42">
        <v>29</v>
      </c>
      <c r="B55" s="43" t="s">
        <v>161</v>
      </c>
      <c r="C55" s="44"/>
      <c r="D55" s="90">
        <f t="shared" ref="D55:D66" si="19">$E$5*E55+$F$5*F55+$G$5*G55</f>
        <v>2.5270833333333331</v>
      </c>
      <c r="E55" s="46">
        <f t="shared" si="1"/>
        <v>2.208333333333333</v>
      </c>
      <c r="F55" s="59">
        <v>5.0999999999999996</v>
      </c>
      <c r="G55" s="48">
        <f t="shared" ref="G55:G66" si="20">H55*$H$3+I55*$I$3</f>
        <v>1.4</v>
      </c>
      <c r="H55" s="60">
        <v>2</v>
      </c>
      <c r="I55" s="60"/>
      <c r="J55" s="49">
        <f t="shared" ref="J55:J66" si="21">+F55*$F$5+G55*$G$5/($F$5+$G$5)</f>
        <v>2.208333333333333</v>
      </c>
      <c r="K55" s="87">
        <f t="shared" ref="K55:K66" si="22">+U55*$U$3+V55*$V$3</f>
        <v>0.55555555555555558</v>
      </c>
      <c r="L55" s="51"/>
      <c r="M55" s="52" t="s">
        <v>31</v>
      </c>
      <c r="N55" s="39"/>
      <c r="O55" s="39"/>
      <c r="P55" s="39"/>
      <c r="Q55" s="39"/>
      <c r="R55" s="39"/>
      <c r="S55" s="39"/>
      <c r="T55" s="39"/>
      <c r="U55" s="53">
        <f t="shared" ref="U55:U66" si="23">COUNTA(L55:T55)/$U$5*10</f>
        <v>1.1111111111111112</v>
      </c>
      <c r="V55" s="54">
        <f t="shared" ref="V55:V66" si="24">+AE55/10</f>
        <v>0</v>
      </c>
      <c r="W55" s="55" t="s">
        <v>162</v>
      </c>
      <c r="X55" s="55" t="s">
        <v>163</v>
      </c>
      <c r="Y55" s="56">
        <v>0</v>
      </c>
      <c r="Z55" s="9" t="s">
        <v>112</v>
      </c>
      <c r="AC55" s="10" t="s">
        <v>162</v>
      </c>
      <c r="AD55" s="57">
        <v>0</v>
      </c>
      <c r="AE55" s="58">
        <v>0</v>
      </c>
    </row>
    <row r="56" spans="1:31" x14ac:dyDescent="0.3">
      <c r="A56" s="42">
        <v>5</v>
      </c>
      <c r="B56" s="43" t="s">
        <v>164</v>
      </c>
      <c r="C56" s="44"/>
      <c r="D56" s="45">
        <f t="shared" si="19"/>
        <v>7.6861111111111109</v>
      </c>
      <c r="E56" s="46">
        <f t="shared" si="1"/>
        <v>9.4444444444444446</v>
      </c>
      <c r="F56" s="59">
        <v>9</v>
      </c>
      <c r="G56" s="48">
        <f t="shared" si="20"/>
        <v>6.15</v>
      </c>
      <c r="H56" s="60">
        <v>4.5</v>
      </c>
      <c r="I56" s="60">
        <v>10</v>
      </c>
      <c r="J56" s="49">
        <f t="shared" si="21"/>
        <v>6.3500000000000005</v>
      </c>
      <c r="K56" s="61">
        <f t="shared" si="22"/>
        <v>9.4444444444444446</v>
      </c>
      <c r="L56" s="51" t="s">
        <v>31</v>
      </c>
      <c r="M56" s="52" t="s">
        <v>31</v>
      </c>
      <c r="N56" s="39"/>
      <c r="O56" s="39" t="s">
        <v>31</v>
      </c>
      <c r="P56" s="39" t="s">
        <v>31</v>
      </c>
      <c r="Q56" s="39" t="s">
        <v>31</v>
      </c>
      <c r="R56" s="39" t="s">
        <v>31</v>
      </c>
      <c r="S56" s="39" t="s">
        <v>31</v>
      </c>
      <c r="T56" s="39" t="s">
        <v>31</v>
      </c>
      <c r="U56" s="53">
        <f t="shared" si="23"/>
        <v>8.8888888888888893</v>
      </c>
      <c r="V56" s="54">
        <f t="shared" si="24"/>
        <v>10</v>
      </c>
      <c r="W56" s="55" t="s">
        <v>128</v>
      </c>
      <c r="X56" s="55" t="s">
        <v>165</v>
      </c>
      <c r="Y56" s="56">
        <v>100</v>
      </c>
      <c r="AC56" s="10" t="s">
        <v>128</v>
      </c>
      <c r="AD56" s="57">
        <v>100</v>
      </c>
      <c r="AE56" s="58">
        <v>100</v>
      </c>
    </row>
    <row r="57" spans="1:31" x14ac:dyDescent="0.3">
      <c r="A57" s="42">
        <v>47</v>
      </c>
      <c r="B57" s="43" t="s">
        <v>166</v>
      </c>
      <c r="C57" s="44"/>
      <c r="D57" s="45">
        <f t="shared" si="19"/>
        <v>8.3461111111111101</v>
      </c>
      <c r="E57" s="46">
        <f t="shared" si="1"/>
        <v>9.4444444444444446</v>
      </c>
      <c r="F57" s="59">
        <v>7.3</v>
      </c>
      <c r="G57" s="48">
        <f t="shared" si="20"/>
        <v>8.32</v>
      </c>
      <c r="H57" s="60">
        <v>7.6</v>
      </c>
      <c r="I57" s="60">
        <v>10</v>
      </c>
      <c r="J57" s="49">
        <f t="shared" si="21"/>
        <v>7.371666666666667</v>
      </c>
      <c r="K57" s="61">
        <f t="shared" si="22"/>
        <v>9.4444444444444446</v>
      </c>
      <c r="L57" s="51" t="s">
        <v>31</v>
      </c>
      <c r="M57" s="52" t="s">
        <v>31</v>
      </c>
      <c r="N57" s="39"/>
      <c r="O57" s="39" t="s">
        <v>31</v>
      </c>
      <c r="P57" s="39" t="s">
        <v>31</v>
      </c>
      <c r="Q57" s="39" t="s">
        <v>31</v>
      </c>
      <c r="R57" s="39" t="s">
        <v>31</v>
      </c>
      <c r="S57" s="39" t="s">
        <v>31</v>
      </c>
      <c r="T57" s="39" t="s">
        <v>31</v>
      </c>
      <c r="U57" s="53">
        <f t="shared" si="23"/>
        <v>8.8888888888888893</v>
      </c>
      <c r="V57" s="54">
        <f t="shared" si="24"/>
        <v>10</v>
      </c>
      <c r="W57" s="55" t="s">
        <v>167</v>
      </c>
      <c r="X57" s="55" t="s">
        <v>168</v>
      </c>
      <c r="Y57" s="56">
        <v>100</v>
      </c>
      <c r="AC57" s="10" t="s">
        <v>167</v>
      </c>
      <c r="AD57" s="57">
        <v>100</v>
      </c>
      <c r="AE57" s="58">
        <v>100</v>
      </c>
    </row>
    <row r="58" spans="1:31" x14ac:dyDescent="0.3">
      <c r="A58" s="42">
        <v>22</v>
      </c>
      <c r="B58" s="43" t="s">
        <v>169</v>
      </c>
      <c r="C58" s="44"/>
      <c r="D58" s="45">
        <f t="shared" si="19"/>
        <v>6.4995833333333337</v>
      </c>
      <c r="E58" s="46">
        <f t="shared" si="1"/>
        <v>6.458333333333333</v>
      </c>
      <c r="F58" s="59">
        <v>3.1</v>
      </c>
      <c r="G58" s="48">
        <f t="shared" si="20"/>
        <v>8.2200000000000006</v>
      </c>
      <c r="H58" s="60">
        <v>7.5</v>
      </c>
      <c r="I58" s="60">
        <v>9.9</v>
      </c>
      <c r="J58" s="49">
        <f t="shared" si="21"/>
        <v>6.2550000000000008</v>
      </c>
      <c r="K58" s="61">
        <f t="shared" si="22"/>
        <v>6.458333333333333</v>
      </c>
      <c r="L58" s="51" t="s">
        <v>31</v>
      </c>
      <c r="M58" s="52" t="s">
        <v>31</v>
      </c>
      <c r="N58" s="39" t="s">
        <v>31</v>
      </c>
      <c r="O58" s="39"/>
      <c r="P58" s="39" t="s">
        <v>31</v>
      </c>
      <c r="Q58" s="39"/>
      <c r="R58" s="39"/>
      <c r="S58" s="39" t="s">
        <v>31</v>
      </c>
      <c r="T58" s="39" t="s">
        <v>31</v>
      </c>
      <c r="U58" s="53">
        <f t="shared" si="23"/>
        <v>6.6666666666666661</v>
      </c>
      <c r="V58" s="54">
        <f t="shared" si="24"/>
        <v>6.25</v>
      </c>
      <c r="W58" s="55" t="s">
        <v>170</v>
      </c>
      <c r="X58" s="55" t="s">
        <v>171</v>
      </c>
      <c r="Y58" s="56">
        <v>60</v>
      </c>
      <c r="AC58" s="10" t="s">
        <v>170</v>
      </c>
      <c r="AD58" s="57">
        <v>50</v>
      </c>
      <c r="AE58" s="58">
        <v>62.5</v>
      </c>
    </row>
    <row r="59" spans="1:31" x14ac:dyDescent="0.3">
      <c r="A59" s="42">
        <v>38</v>
      </c>
      <c r="B59" s="43" t="s">
        <v>172</v>
      </c>
      <c r="C59" s="44"/>
      <c r="D59" s="45">
        <f t="shared" si="19"/>
        <v>8.2111111111111121</v>
      </c>
      <c r="E59" s="46">
        <f t="shared" si="1"/>
        <v>9.4444444444444446</v>
      </c>
      <c r="F59" s="59">
        <v>8.3000000000000007</v>
      </c>
      <c r="G59" s="48">
        <f t="shared" si="20"/>
        <v>7.55</v>
      </c>
      <c r="H59" s="60">
        <v>6.5</v>
      </c>
      <c r="I59" s="60">
        <v>10</v>
      </c>
      <c r="J59" s="49">
        <f t="shared" si="21"/>
        <v>7.1083333333333334</v>
      </c>
      <c r="K59" s="61">
        <f t="shared" si="22"/>
        <v>9.4444444444444446</v>
      </c>
      <c r="L59" s="51" t="s">
        <v>31</v>
      </c>
      <c r="M59" s="52" t="s">
        <v>31</v>
      </c>
      <c r="N59" s="39" t="s">
        <v>31</v>
      </c>
      <c r="O59" s="39"/>
      <c r="P59" s="39" t="s">
        <v>31</v>
      </c>
      <c r="Q59" s="39" t="s">
        <v>31</v>
      </c>
      <c r="R59" s="39" t="s">
        <v>31</v>
      </c>
      <c r="S59" s="39" t="s">
        <v>31</v>
      </c>
      <c r="T59" s="39" t="s">
        <v>31</v>
      </c>
      <c r="U59" s="53">
        <f t="shared" si="23"/>
        <v>8.8888888888888893</v>
      </c>
      <c r="V59" s="54">
        <f t="shared" si="24"/>
        <v>10</v>
      </c>
      <c r="W59" s="55" t="s">
        <v>78</v>
      </c>
      <c r="X59" s="55" t="s">
        <v>173</v>
      </c>
      <c r="Y59" s="56">
        <v>100</v>
      </c>
      <c r="AC59" s="10" t="s">
        <v>78</v>
      </c>
      <c r="AD59" s="57">
        <v>100</v>
      </c>
      <c r="AE59" s="58">
        <v>100</v>
      </c>
    </row>
    <row r="60" spans="1:31" x14ac:dyDescent="0.3">
      <c r="A60" s="42">
        <v>21</v>
      </c>
      <c r="B60" s="43" t="s">
        <v>174</v>
      </c>
      <c r="C60" s="44"/>
      <c r="D60" s="45">
        <f t="shared" si="19"/>
        <v>9.125</v>
      </c>
      <c r="E60" s="46">
        <f t="shared" si="1"/>
        <v>10</v>
      </c>
      <c r="F60" s="59">
        <v>9.3000000000000007</v>
      </c>
      <c r="G60" s="48">
        <f t="shared" si="20"/>
        <v>8.6</v>
      </c>
      <c r="H60" s="60">
        <v>8</v>
      </c>
      <c r="I60" s="60">
        <v>10</v>
      </c>
      <c r="J60" s="49">
        <f t="shared" si="21"/>
        <v>8.0583333333333336</v>
      </c>
      <c r="K60" s="61">
        <f t="shared" si="22"/>
        <v>10</v>
      </c>
      <c r="L60" s="51" t="s">
        <v>31</v>
      </c>
      <c r="M60" s="52" t="s">
        <v>31</v>
      </c>
      <c r="N60" s="39" t="s">
        <v>31</v>
      </c>
      <c r="O60" s="39" t="s">
        <v>31</v>
      </c>
      <c r="P60" s="39" t="s">
        <v>31</v>
      </c>
      <c r="Q60" s="39" t="s">
        <v>31</v>
      </c>
      <c r="R60" s="39" t="s">
        <v>31</v>
      </c>
      <c r="S60" s="39" t="s">
        <v>31</v>
      </c>
      <c r="T60" s="39" t="s">
        <v>31</v>
      </c>
      <c r="U60" s="53">
        <f t="shared" si="23"/>
        <v>10</v>
      </c>
      <c r="V60" s="54">
        <f t="shared" si="24"/>
        <v>10</v>
      </c>
      <c r="W60" s="55" t="s">
        <v>175</v>
      </c>
      <c r="X60" s="55" t="s">
        <v>176</v>
      </c>
      <c r="Y60" s="56">
        <v>100</v>
      </c>
      <c r="AC60" s="10" t="s">
        <v>175</v>
      </c>
      <c r="AD60" s="57">
        <v>100</v>
      </c>
      <c r="AE60" s="58">
        <v>100</v>
      </c>
    </row>
    <row r="61" spans="1:31" x14ac:dyDescent="0.3">
      <c r="A61" s="42">
        <v>33</v>
      </c>
      <c r="B61" s="43" t="s">
        <v>177</v>
      </c>
      <c r="C61" s="44"/>
      <c r="D61" s="45">
        <f t="shared" si="19"/>
        <v>9.6611111111111114</v>
      </c>
      <c r="E61" s="46">
        <f t="shared" si="1"/>
        <v>9.4444444444444446</v>
      </c>
      <c r="F61" s="59">
        <v>9.1999999999999993</v>
      </c>
      <c r="G61" s="48">
        <f t="shared" si="20"/>
        <v>10</v>
      </c>
      <c r="H61" s="60">
        <v>10</v>
      </c>
      <c r="I61" s="60">
        <v>10</v>
      </c>
      <c r="J61" s="49">
        <f t="shared" si="21"/>
        <v>8.9666666666666668</v>
      </c>
      <c r="K61" s="61">
        <f t="shared" si="22"/>
        <v>9.4444444444444446</v>
      </c>
      <c r="L61" s="51" t="s">
        <v>31</v>
      </c>
      <c r="M61" s="52" t="s">
        <v>31</v>
      </c>
      <c r="N61" s="39" t="s">
        <v>31</v>
      </c>
      <c r="O61" s="39"/>
      <c r="P61" s="39" t="s">
        <v>31</v>
      </c>
      <c r="Q61" s="39" t="s">
        <v>31</v>
      </c>
      <c r="R61" s="39" t="s">
        <v>31</v>
      </c>
      <c r="S61" s="39" t="s">
        <v>31</v>
      </c>
      <c r="T61" s="39" t="s">
        <v>31</v>
      </c>
      <c r="U61" s="53">
        <f t="shared" si="23"/>
        <v>8.8888888888888893</v>
      </c>
      <c r="V61" s="54">
        <f t="shared" si="24"/>
        <v>10</v>
      </c>
      <c r="W61" s="55" t="s">
        <v>178</v>
      </c>
      <c r="X61" s="55" t="s">
        <v>179</v>
      </c>
      <c r="Y61" s="56">
        <v>100</v>
      </c>
      <c r="AC61" s="10" t="s">
        <v>178</v>
      </c>
      <c r="AD61" s="57">
        <v>100</v>
      </c>
      <c r="AE61" s="58">
        <v>100</v>
      </c>
    </row>
    <row r="62" spans="1:31" x14ac:dyDescent="0.3">
      <c r="A62" s="42">
        <v>20</v>
      </c>
      <c r="B62" s="43" t="s">
        <v>180</v>
      </c>
      <c r="C62" s="44"/>
      <c r="D62" s="45">
        <f t="shared" si="19"/>
        <v>7.9111111111111105</v>
      </c>
      <c r="E62" s="46">
        <f t="shared" si="1"/>
        <v>9.4444444444444446</v>
      </c>
      <c r="F62" s="59">
        <v>7.8</v>
      </c>
      <c r="G62" s="48">
        <f t="shared" si="20"/>
        <v>7.1999999999999993</v>
      </c>
      <c r="H62" s="60">
        <v>6</v>
      </c>
      <c r="I62" s="60">
        <v>10</v>
      </c>
      <c r="J62" s="49">
        <f t="shared" si="21"/>
        <v>6.75</v>
      </c>
      <c r="K62" s="61">
        <f t="shared" si="22"/>
        <v>9.4444444444444446</v>
      </c>
      <c r="L62" s="51" t="s">
        <v>31</v>
      </c>
      <c r="M62" s="52"/>
      <c r="N62" s="39" t="s">
        <v>31</v>
      </c>
      <c r="O62" s="39" t="s">
        <v>31</v>
      </c>
      <c r="P62" s="39" t="s">
        <v>31</v>
      </c>
      <c r="Q62" s="39" t="s">
        <v>31</v>
      </c>
      <c r="R62" s="39" t="s">
        <v>31</v>
      </c>
      <c r="S62" s="39" t="s">
        <v>31</v>
      </c>
      <c r="T62" s="39" t="s">
        <v>31</v>
      </c>
      <c r="U62" s="53">
        <f t="shared" si="23"/>
        <v>8.8888888888888893</v>
      </c>
      <c r="V62" s="54">
        <f t="shared" si="24"/>
        <v>10</v>
      </c>
      <c r="W62" s="55" t="s">
        <v>181</v>
      </c>
      <c r="X62" s="55" t="s">
        <v>182</v>
      </c>
      <c r="Y62" s="56">
        <v>100</v>
      </c>
      <c r="AC62" s="10" t="s">
        <v>181</v>
      </c>
      <c r="AD62" s="57">
        <v>100</v>
      </c>
      <c r="AE62" s="58">
        <v>100</v>
      </c>
    </row>
    <row r="63" spans="1:31" x14ac:dyDescent="0.3">
      <c r="A63" s="42">
        <v>41</v>
      </c>
      <c r="B63" s="43" t="s">
        <v>183</v>
      </c>
      <c r="C63" s="44"/>
      <c r="D63" s="45">
        <f t="shared" si="19"/>
        <v>5.0029166666666667</v>
      </c>
      <c r="E63" s="46">
        <f t="shared" si="1"/>
        <v>4.7716666666666665</v>
      </c>
      <c r="F63" s="59">
        <v>3.7</v>
      </c>
      <c r="G63" s="48">
        <f t="shared" si="20"/>
        <v>5.77</v>
      </c>
      <c r="H63" s="60">
        <v>4</v>
      </c>
      <c r="I63" s="60">
        <v>9.9</v>
      </c>
      <c r="J63" s="49">
        <f t="shared" si="21"/>
        <v>4.7716666666666665</v>
      </c>
      <c r="K63" s="61">
        <f t="shared" si="22"/>
        <v>7.5694444444444446</v>
      </c>
      <c r="L63" s="51" t="s">
        <v>31</v>
      </c>
      <c r="M63" s="52" t="s">
        <v>31</v>
      </c>
      <c r="N63" s="39"/>
      <c r="O63" s="39" t="s">
        <v>31</v>
      </c>
      <c r="P63" s="39" t="s">
        <v>31</v>
      </c>
      <c r="Q63" s="39" t="s">
        <v>31</v>
      </c>
      <c r="R63" s="39" t="s">
        <v>31</v>
      </c>
      <c r="S63" s="39" t="s">
        <v>31</v>
      </c>
      <c r="T63" s="39" t="s">
        <v>31</v>
      </c>
      <c r="U63" s="53">
        <f t="shared" si="23"/>
        <v>8.8888888888888893</v>
      </c>
      <c r="V63" s="54">
        <f t="shared" si="24"/>
        <v>6.25</v>
      </c>
      <c r="W63" s="55" t="s">
        <v>184</v>
      </c>
      <c r="X63" s="55" t="s">
        <v>185</v>
      </c>
      <c r="Y63" s="56">
        <v>60</v>
      </c>
      <c r="AC63" s="10" t="s">
        <v>184</v>
      </c>
      <c r="AD63" s="57">
        <v>66.67</v>
      </c>
      <c r="AE63" s="58">
        <v>62.5</v>
      </c>
    </row>
    <row r="64" spans="1:31" x14ac:dyDescent="0.3">
      <c r="A64" s="42">
        <v>48</v>
      </c>
      <c r="B64" s="43" t="s">
        <v>186</v>
      </c>
      <c r="C64" s="44"/>
      <c r="D64" s="62">
        <f t="shared" si="19"/>
        <v>7.8911111111111101</v>
      </c>
      <c r="E64" s="63">
        <f t="shared" si="1"/>
        <v>9.4444444444444446</v>
      </c>
      <c r="F64" s="64">
        <v>8</v>
      </c>
      <c r="G64" s="65">
        <f t="shared" si="20"/>
        <v>7.06</v>
      </c>
      <c r="H64" s="66">
        <v>5.8</v>
      </c>
      <c r="I64" s="54">
        <v>10</v>
      </c>
      <c r="J64" s="54">
        <f t="shared" si="21"/>
        <v>6.7066666666666661</v>
      </c>
      <c r="K64" s="67">
        <f t="shared" si="22"/>
        <v>9.4444444444444446</v>
      </c>
      <c r="L64" s="52" t="s">
        <v>31</v>
      </c>
      <c r="M64" s="52" t="s">
        <v>31</v>
      </c>
      <c r="N64" s="39" t="s">
        <v>31</v>
      </c>
      <c r="O64" s="39" t="s">
        <v>31</v>
      </c>
      <c r="P64" s="39" t="s">
        <v>31</v>
      </c>
      <c r="Q64" s="39"/>
      <c r="R64" s="39" t="s">
        <v>31</v>
      </c>
      <c r="S64" s="39" t="s">
        <v>31</v>
      </c>
      <c r="T64" s="39" t="s">
        <v>31</v>
      </c>
      <c r="U64" s="68">
        <f t="shared" si="23"/>
        <v>8.8888888888888893</v>
      </c>
      <c r="V64" s="80">
        <f t="shared" si="24"/>
        <v>10</v>
      </c>
      <c r="W64" s="69" t="s">
        <v>133</v>
      </c>
      <c r="X64" s="69" t="s">
        <v>187</v>
      </c>
      <c r="Y64" s="70">
        <v>100</v>
      </c>
      <c r="AC64" s="10" t="s">
        <v>133</v>
      </c>
      <c r="AD64" s="57">
        <v>100</v>
      </c>
      <c r="AE64" s="58">
        <v>100</v>
      </c>
    </row>
    <row r="65" spans="1:31" x14ac:dyDescent="0.3">
      <c r="A65" s="42">
        <v>28</v>
      </c>
      <c r="B65" s="43" t="s">
        <v>188</v>
      </c>
      <c r="C65" s="44"/>
      <c r="D65" s="45">
        <f t="shared" si="19"/>
        <v>6.4345833333333333</v>
      </c>
      <c r="E65" s="46">
        <f t="shared" si="1"/>
        <v>6.458333333333333</v>
      </c>
      <c r="F65" s="59">
        <v>8.1</v>
      </c>
      <c r="G65" s="48">
        <f t="shared" si="20"/>
        <v>5.59</v>
      </c>
      <c r="H65" s="60">
        <v>3.7</v>
      </c>
      <c r="I65" s="60">
        <v>10</v>
      </c>
      <c r="J65" s="49">
        <f t="shared" si="21"/>
        <v>5.7516666666666669</v>
      </c>
      <c r="K65" s="61">
        <f t="shared" si="22"/>
        <v>6.458333333333333</v>
      </c>
      <c r="L65" s="51" t="s">
        <v>31</v>
      </c>
      <c r="M65" s="52" t="s">
        <v>31</v>
      </c>
      <c r="N65" s="39" t="s">
        <v>31</v>
      </c>
      <c r="O65" s="39" t="s">
        <v>31</v>
      </c>
      <c r="P65" s="39"/>
      <c r="Q65" s="39"/>
      <c r="R65" s="39" t="s">
        <v>31</v>
      </c>
      <c r="S65" s="39"/>
      <c r="T65" s="39" t="s">
        <v>31</v>
      </c>
      <c r="U65" s="53">
        <f t="shared" si="23"/>
        <v>6.6666666666666661</v>
      </c>
      <c r="V65" s="54">
        <f t="shared" si="24"/>
        <v>6.25</v>
      </c>
      <c r="W65" s="55" t="s">
        <v>162</v>
      </c>
      <c r="X65" s="55" t="s">
        <v>189</v>
      </c>
      <c r="Y65" s="56">
        <v>80</v>
      </c>
      <c r="AC65" s="10" t="s">
        <v>162</v>
      </c>
      <c r="AD65" s="57">
        <v>66.67</v>
      </c>
      <c r="AE65" s="58">
        <v>62.5</v>
      </c>
    </row>
    <row r="66" spans="1:31" ht="18" thickBot="1" x14ac:dyDescent="0.35">
      <c r="A66" s="42">
        <v>32</v>
      </c>
      <c r="B66" s="43" t="s">
        <v>190</v>
      </c>
      <c r="C66" s="44"/>
      <c r="D66" s="91">
        <f t="shared" si="19"/>
        <v>8.0009722222222219</v>
      </c>
      <c r="E66" s="92">
        <f t="shared" si="1"/>
        <v>8.2638888888888893</v>
      </c>
      <c r="F66" s="93">
        <v>7.8</v>
      </c>
      <c r="G66" s="94">
        <f t="shared" si="20"/>
        <v>7.97</v>
      </c>
      <c r="H66" s="95">
        <v>7.1</v>
      </c>
      <c r="I66" s="96">
        <v>10</v>
      </c>
      <c r="J66" s="96">
        <f t="shared" si="21"/>
        <v>7.2633333333333336</v>
      </c>
      <c r="K66" s="97">
        <f t="shared" si="22"/>
        <v>8.2638888888888893</v>
      </c>
      <c r="L66" s="98" t="s">
        <v>31</v>
      </c>
      <c r="M66" s="98" t="s">
        <v>31</v>
      </c>
      <c r="N66" s="99" t="s">
        <v>31</v>
      </c>
      <c r="O66" s="99"/>
      <c r="P66" s="99" t="s">
        <v>31</v>
      </c>
      <c r="Q66" s="99" t="s">
        <v>31</v>
      </c>
      <c r="R66" s="99" t="s">
        <v>31</v>
      </c>
      <c r="S66" s="99"/>
      <c r="T66" s="99" t="s">
        <v>31</v>
      </c>
      <c r="U66" s="100">
        <f t="shared" si="23"/>
        <v>7.7777777777777777</v>
      </c>
      <c r="V66" s="101">
        <f t="shared" si="24"/>
        <v>8.75</v>
      </c>
      <c r="W66" s="102" t="s">
        <v>191</v>
      </c>
      <c r="X66" s="102" t="s">
        <v>192</v>
      </c>
      <c r="Y66" s="103">
        <v>100</v>
      </c>
      <c r="AC66" s="10" t="s">
        <v>191</v>
      </c>
      <c r="AD66" s="57">
        <v>100</v>
      </c>
      <c r="AE66" s="58">
        <v>87.5</v>
      </c>
    </row>
    <row r="67" spans="1:31" x14ac:dyDescent="0.3">
      <c r="B67" s="104"/>
      <c r="D67" s="105">
        <f>AVERAGE(D6:D66)</f>
        <v>7.3018563034188038</v>
      </c>
      <c r="E67" s="6">
        <f>AVERAGE(E6:E66)</f>
        <v>6.7918482905982938</v>
      </c>
      <c r="F67" s="6">
        <f>AVERAGE(F6:F66)</f>
        <v>7.1040384615384635</v>
      </c>
      <c r="G67" s="6">
        <f t="shared" ref="G67:K67" si="25">AVERAGE(G6:G66)</f>
        <v>7.6557692307692298</v>
      </c>
      <c r="H67" s="7">
        <f t="shared" si="25"/>
        <v>6.8480769230769232</v>
      </c>
      <c r="I67" s="7">
        <f t="shared" si="25"/>
        <v>9.8591836734693867</v>
      </c>
      <c r="J67" s="7">
        <f t="shared" si="25"/>
        <v>6.879855769230768</v>
      </c>
      <c r="K67" s="7">
        <f t="shared" si="25"/>
        <v>6.7944978632478659</v>
      </c>
      <c r="U67" s="106">
        <f>AVERAGE(U6:U66)</f>
        <v>6.4957264957264975</v>
      </c>
      <c r="V67" s="106">
        <f>AVERAGE(V6:V66)</f>
        <v>7.0932692307692315</v>
      </c>
      <c r="W67" s="107" t="e">
        <f>AVERAGE(W6:W66)</f>
        <v>#DIV/0!</v>
      </c>
      <c r="X67" s="107" t="e">
        <f>AVERAGE(X6:X66)</f>
        <v>#DIV/0!</v>
      </c>
      <c r="Y67" s="107">
        <f>AVERAGE(Y6:Y66)</f>
        <v>73.07692307692308</v>
      </c>
    </row>
  </sheetData>
  <mergeCells count="1">
    <mergeCell ref="K2:V2"/>
  </mergeCells>
  <pageMargins left="0" right="0" top="0" bottom="0" header="0.51181102362204722" footer="0.51181102362204722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EAC561-ContDerivativos_2111 (2</vt:lpstr>
      <vt:lpstr>'EAC561-ContDerivativos_2111 (2'!Titulos_de_impressao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Josilmar</dc:creator>
  <cp:lastModifiedBy>Josilmar</cp:lastModifiedBy>
  <dcterms:created xsi:type="dcterms:W3CDTF">2014-11-21T11:03:44Z</dcterms:created>
  <dcterms:modified xsi:type="dcterms:W3CDTF">2014-11-21T15:29:08Z</dcterms:modified>
</cp:coreProperties>
</file>