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_EAC0550 - Contabilidade Seguradoras\Aula\"/>
    </mc:Choice>
  </mc:AlternateContent>
  <bookViews>
    <workbookView xWindow="0" yWindow="0" windowWidth="28800" windowHeight="11535" activeTab="1"/>
  </bookViews>
  <sheets>
    <sheet name="eX1_cOSSEGDiario resol2)" sheetId="1" r:id="rId1"/>
    <sheet name="Ex.1_COSSEGRazonetes_resol" sheetId="2" r:id="rId2"/>
  </sheets>
  <externalReferences>
    <externalReference r:id="rId3"/>
  </externalReferences>
  <definedNames>
    <definedName name="_xlnm.Print_Area" localSheetId="0">'eX1_cOSSEGDiario resol2)'!$A$1:$J$23</definedName>
    <definedName name="Balancete" localSheetId="1">#REF!</definedName>
    <definedName name="Balancete" localSheetId="0">#REF!</definedName>
    <definedName name="Balancete">#REF!</definedName>
    <definedName name="balancete1" localSheetId="1">#REF!</definedName>
    <definedName name="balancete1" localSheetId="0">#REF!</definedName>
    <definedName name="balancete1">#REF!</definedName>
    <definedName name="CodConta" localSheetId="1">#REF!</definedName>
    <definedName name="CodConta" localSheetId="0">#REF!</definedName>
    <definedName name="CodConta">#REF!</definedName>
    <definedName name="CodGrupo" localSheetId="1">#REF!</definedName>
    <definedName name="CodGrupo" localSheetId="0">#REF!</definedName>
    <definedName name="CodGrupo">#REF!</definedName>
    <definedName name="kkk" localSheetId="0">#REF!</definedName>
    <definedName name="kkk">#REF!</definedName>
    <definedName name="kkkk" localSheetId="0">#REF!</definedName>
    <definedName name="kkk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N33" i="2"/>
  <c r="N29" i="2"/>
  <c r="F20" i="2"/>
  <c r="C20" i="2"/>
  <c r="J15" i="2" s="1"/>
  <c r="O19" i="2"/>
  <c r="E19" i="2"/>
  <c r="B19" i="2"/>
  <c r="K13" i="2" s="1"/>
  <c r="N34" i="2" s="1"/>
  <c r="A19" i="2"/>
  <c r="K14" i="2"/>
  <c r="N35" i="2" s="1"/>
  <c r="I14" i="2"/>
  <c r="B14" i="2"/>
  <c r="N4" i="2" s="1"/>
  <c r="G13" i="2"/>
  <c r="B13" i="2"/>
  <c r="J12" i="2"/>
  <c r="J11" i="2"/>
  <c r="M10" i="2" s="1"/>
  <c r="M32" i="2" s="1"/>
  <c r="M9" i="2"/>
  <c r="M26" i="2" s="1"/>
  <c r="K9" i="2"/>
  <c r="N30" i="2" s="1"/>
  <c r="I9" i="2"/>
  <c r="M8" i="2"/>
  <c r="J8" i="2"/>
  <c r="G14" i="2" s="1"/>
  <c r="M7" i="2"/>
  <c r="O18" i="2" s="1"/>
  <c r="J7" i="2"/>
  <c r="N28" i="2" s="1"/>
  <c r="M6" i="2"/>
  <c r="O17" i="2" s="1"/>
  <c r="K6" i="2"/>
  <c r="N27" i="2" s="1"/>
  <c r="I6" i="2"/>
  <c r="G6" i="2"/>
  <c r="E6" i="2"/>
  <c r="M5" i="2"/>
  <c r="M20" i="2" s="1"/>
  <c r="M4" i="2"/>
  <c r="M18" i="2" s="1"/>
  <c r="M3" i="2"/>
  <c r="A1" i="2"/>
  <c r="C20" i="1"/>
  <c r="D18" i="1"/>
  <c r="B18" i="1"/>
  <c r="D16" i="1"/>
  <c r="D11" i="1" s="1"/>
  <c r="C14" i="1"/>
  <c r="B21" i="1" s="1"/>
  <c r="B14" i="1"/>
  <c r="C21" i="1" s="1"/>
  <c r="D13" i="1"/>
  <c r="C13" i="1"/>
  <c r="B13" i="1"/>
  <c r="E11" i="1"/>
  <c r="C11" i="1"/>
  <c r="B20" i="1" s="1"/>
  <c r="B11" i="1"/>
  <c r="C10" i="1"/>
  <c r="B10" i="1"/>
  <c r="D5" i="1"/>
  <c r="D4" i="1"/>
  <c r="B4" i="1" s="1"/>
  <c r="N36" i="2" l="1"/>
  <c r="N37" i="2" s="1"/>
  <c r="P21" i="2" s="1"/>
  <c r="N10" i="2"/>
  <c r="B5" i="1"/>
  <c r="C4" i="1"/>
  <c r="C5" i="1" s="1"/>
  <c r="D14" i="1"/>
  <c r="D21" i="1"/>
  <c r="N18" i="2"/>
  <c r="N23" i="2" s="1"/>
  <c r="O7" i="2"/>
  <c r="N20" i="2"/>
  <c r="G19" i="2"/>
  <c r="O9" i="2"/>
  <c r="N5" i="2"/>
  <c r="N12" i="2" s="1"/>
  <c r="O8" i="2" l="1"/>
  <c r="P19" i="2"/>
  <c r="P18" i="2"/>
  <c r="P23" i="2" s="1"/>
  <c r="P24" i="2" s="1"/>
  <c r="O12" i="2"/>
</calcChain>
</file>

<file path=xl/sharedStrings.xml><?xml version="1.0" encoding="utf-8"?>
<sst xmlns="http://schemas.openxmlformats.org/spreadsheetml/2006/main" count="93" uniqueCount="67">
  <si>
    <t xml:space="preserve">Contabilização de Operações de Seguradoras – Exercício 1 - COSSEGURO  CEDIDO </t>
  </si>
  <si>
    <r>
      <t xml:space="preserve">Seu primo resolveu emitir apólice, tendo que ceder </t>
    </r>
    <r>
      <rPr>
        <b/>
        <sz val="12"/>
        <color theme="1"/>
        <rFont val="Arial"/>
        <family val="2"/>
      </rPr>
      <t xml:space="preserve">40% </t>
    </r>
    <r>
      <rPr>
        <sz val="12"/>
        <color theme="1"/>
        <rFont val="Arial"/>
        <family val="2"/>
      </rPr>
      <t>dos prêmios, em uma operação de cosseguro cedido</t>
    </r>
  </si>
  <si>
    <t>Cedido</t>
  </si>
  <si>
    <t>Não cedido</t>
  </si>
  <si>
    <t>Total</t>
  </si>
  <si>
    <t>Prêmio</t>
  </si>
  <si>
    <t>Comissão</t>
  </si>
  <si>
    <t>Contas Movimentadas</t>
  </si>
  <si>
    <t>valor</t>
  </si>
  <si>
    <t>D</t>
  </si>
  <si>
    <t>C</t>
  </si>
  <si>
    <r>
      <t>1) Ao longo do mês de janeiro de X1, a empresa emitiu apólices  pelo prazo de 1 ano. O prazo de vigência da apólice é 01/01/X1 a 01/01/X2, e o valor do principal do prêmio foi de</t>
    </r>
    <r>
      <rPr>
        <b/>
        <sz val="12"/>
        <color theme="1"/>
        <rFont val="Arial"/>
        <family val="2"/>
      </rPr>
      <t xml:space="preserve"> 912,50,</t>
    </r>
    <r>
      <rPr>
        <sz val="12"/>
        <color theme="1"/>
        <rFont val="Arial"/>
        <family val="2"/>
      </rPr>
      <t xml:space="preserve"> á vista </t>
    </r>
    <r>
      <rPr>
        <b/>
        <sz val="12"/>
        <color theme="1"/>
        <rFont val="Arial"/>
        <family val="2"/>
      </rPr>
      <t/>
    </r>
  </si>
  <si>
    <t>a) Emissão do Prêmio</t>
  </si>
  <si>
    <t>Por 100% dos valores emitidos</t>
  </si>
  <si>
    <t>b) Constituição da provisão de prêmios não ganhos</t>
  </si>
  <si>
    <t>Pelo valor do prêmio não cedido</t>
  </si>
  <si>
    <r>
      <t>2) A comissão direta dos corretores foi de</t>
    </r>
    <r>
      <rPr>
        <b/>
        <sz val="12"/>
        <color theme="1"/>
        <rFont val="Arial"/>
        <family val="2"/>
      </rPr>
      <t xml:space="preserve"> 10%</t>
    </r>
    <r>
      <rPr>
        <sz val="12"/>
        <color theme="1"/>
        <rFont val="Arial"/>
        <family val="2"/>
      </rPr>
      <t xml:space="preserve">  prêmio total emitido, e vai ser pago no mês seguinte.</t>
    </r>
  </si>
  <si>
    <t>a) Valor do custo de aquisição</t>
  </si>
  <si>
    <t>Por 100% dos cutos de aquisição</t>
  </si>
  <si>
    <t>b) Constituição da provisão da comissão s/prêmios não ganhos</t>
  </si>
  <si>
    <t>Pelo custo de aquisição não cedido</t>
  </si>
  <si>
    <r>
      <t xml:space="preserve">3) Foram cedidos </t>
    </r>
    <r>
      <rPr>
        <b/>
        <sz val="12"/>
        <color theme="1"/>
        <rFont val="Arial"/>
        <family val="2"/>
      </rPr>
      <t>40%</t>
    </r>
    <r>
      <rPr>
        <sz val="12"/>
        <color theme="1"/>
        <rFont val="Arial"/>
        <family val="2"/>
      </rPr>
      <t xml:space="preserve"> dos prêmios </t>
    </r>
  </si>
  <si>
    <t>a) Pelo prêmio cedido</t>
  </si>
  <si>
    <t>311 – Prêmios emitidos - Cosseguros Cedidos a Congêneres (311113)</t>
  </si>
  <si>
    <t>212 – Débitos de Operações com Seguros e Resseguros;Operações com Seguradoras-Cosseguro Cedido Emitido (21222)</t>
  </si>
  <si>
    <t>Prêmio Cedido</t>
  </si>
  <si>
    <t>4) A comissão (valor de aquisição) sobre os prêmios cedidos é de</t>
  </si>
  <si>
    <t>a) Pela recuperação da comissão</t>
  </si>
  <si>
    <t>314 - Custo de Aquisição - Recuperação de Comissões-Comissões sobre Prêmios Resseguros cedidos</t>
  </si>
  <si>
    <t>Comissão sobre premio cedido</t>
  </si>
  <si>
    <t>Devem ser feitos os seguintes ajustes do resultado:</t>
  </si>
  <si>
    <t>5) Reversão do prêmio não ganho de competência do  período</t>
  </si>
  <si>
    <t>6) Reversão da comissão sobre prêmio não ganho de competência do  período</t>
  </si>
  <si>
    <t>ATIVO</t>
  </si>
  <si>
    <t>PASSIVO/PL</t>
  </si>
  <si>
    <t>Contas de Resultado</t>
  </si>
  <si>
    <t>BALANCETE DE VERIFICAÇÃO</t>
  </si>
  <si>
    <t>DEVEDORAS</t>
  </si>
  <si>
    <t>CREDORAS</t>
  </si>
  <si>
    <t xml:space="preserve"> +</t>
  </si>
  <si>
    <t>-</t>
  </si>
  <si>
    <t>+</t>
  </si>
  <si>
    <t>Conta:</t>
  </si>
  <si>
    <t>111 – Disponível;</t>
  </si>
  <si>
    <t>211 – Contas a Pagar;</t>
  </si>
  <si>
    <t>311 – Prêmios Ganhos; -Prêmios emitidos (retidos)</t>
  </si>
  <si>
    <t>1c</t>
  </si>
  <si>
    <t>1b</t>
  </si>
  <si>
    <t>3a</t>
  </si>
  <si>
    <t>113 – Crédito das Operações;</t>
  </si>
  <si>
    <t>212 – Débitos de Operações com Seguros e Resseguros;</t>
  </si>
  <si>
    <t>2a</t>
  </si>
  <si>
    <t>TOTAL</t>
  </si>
  <si>
    <t>1a</t>
  </si>
  <si>
    <t>2b</t>
  </si>
  <si>
    <t>4a</t>
  </si>
  <si>
    <t>BALANÇO PATRIMONIAL</t>
  </si>
  <si>
    <t>PASSIVO + PL</t>
  </si>
  <si>
    <t>118 – Custos de Aquisição Diferidos;</t>
  </si>
  <si>
    <t>216 – Provisões Técnicas – Seguros e Resseguros;</t>
  </si>
  <si>
    <t>PL</t>
  </si>
  <si>
    <t>241 – Patrimônio Líquido;Lucros ou Prejuízos Acumulados</t>
  </si>
  <si>
    <t>TOTAL DO ATIVO</t>
  </si>
  <si>
    <t>TOTAL DO PASSIVO + PL</t>
  </si>
  <si>
    <t>DRE - DEMONSTRAÇÃO DE RESULTADO</t>
  </si>
  <si>
    <t>PREMIO GANHO</t>
  </si>
  <si>
    <t>RESULTADO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</si>
</sst>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11"/>
      <name val="Calibri"/>
      <family val="2"/>
      <scheme val="minor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1" xfId="0" applyNumberFormat="1" applyFont="1" applyBorder="1"/>
    <xf numFmtId="43" fontId="5" fillId="0" borderId="0" xfId="1" applyFont="1"/>
    <xf numFmtId="10" fontId="5" fillId="0" borderId="0" xfId="2" applyNumberFormat="1" applyFont="1"/>
    <xf numFmtId="0" fontId="6" fillId="0" borderId="0" xfId="0" applyFont="1" applyAlignment="1">
      <alignment horizontal="left"/>
    </xf>
    <xf numFmtId="9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43" fontId="7" fillId="0" borderId="2" xfId="1" applyFont="1" applyBorder="1" applyAlignment="1">
      <alignment horizontal="left" wrapText="1"/>
    </xf>
    <xf numFmtId="43" fontId="6" fillId="0" borderId="2" xfId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43" fontId="6" fillId="0" borderId="0" xfId="1" applyFont="1" applyAlignment="1">
      <alignment horizontal="left" wrapText="1"/>
    </xf>
    <xf numFmtId="9" fontId="5" fillId="0" borderId="0" xfId="0" applyNumberFormat="1" applyFont="1"/>
    <xf numFmtId="0" fontId="8" fillId="0" borderId="2" xfId="0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justify" vertical="top" wrapText="1"/>
    </xf>
    <xf numFmtId="0" fontId="3" fillId="0" borderId="2" xfId="0" applyFont="1" applyBorder="1"/>
    <xf numFmtId="43" fontId="5" fillId="0" borderId="3" xfId="1" applyFont="1" applyBorder="1"/>
    <xf numFmtId="0" fontId="6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43" fontId="10" fillId="0" borderId="1" xfId="1" applyFont="1" applyBorder="1" applyAlignment="1">
      <alignment horizontal="justify" vertical="top" wrapText="1"/>
    </xf>
    <xf numFmtId="43" fontId="10" fillId="0" borderId="5" xfId="1" applyFont="1" applyBorder="1" applyAlignment="1">
      <alignment horizontal="justify" vertical="top" wrapText="1"/>
    </xf>
    <xf numFmtId="0" fontId="5" fillId="0" borderId="0" xfId="0" applyFont="1"/>
    <xf numFmtId="43" fontId="5" fillId="0" borderId="2" xfId="1" applyFont="1" applyBorder="1"/>
    <xf numFmtId="43" fontId="10" fillId="0" borderId="2" xfId="1" applyFont="1" applyBorder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164" fontId="5" fillId="0" borderId="0" xfId="1" applyNumberFormat="1" applyFont="1"/>
    <xf numFmtId="164" fontId="5" fillId="0" borderId="0" xfId="2" applyNumberFormat="1" applyFont="1"/>
    <xf numFmtId="0" fontId="6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justify" vertical="top" wrapText="1"/>
    </xf>
    <xf numFmtId="43" fontId="10" fillId="0" borderId="0" xfId="1" applyFont="1" applyBorder="1" applyAlignment="1">
      <alignment horizontal="justify" vertical="top" wrapText="1"/>
    </xf>
    <xf numFmtId="0" fontId="6" fillId="0" borderId="0" xfId="0" applyFont="1" applyAlignment="1">
      <alignment horizontal="left"/>
    </xf>
    <xf numFmtId="0" fontId="12" fillId="2" borderId="0" xfId="3" applyFont="1" applyFill="1" applyAlignment="1">
      <alignment horizontal="left" vertical="center"/>
    </xf>
    <xf numFmtId="0" fontId="11" fillId="2" borderId="0" xfId="3" applyFont="1" applyFill="1" applyAlignment="1">
      <alignment vertical="center"/>
    </xf>
    <xf numFmtId="0" fontId="11" fillId="2" borderId="0" xfId="3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165" fontId="11" fillId="2" borderId="0" xfId="4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2" fillId="2" borderId="6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center" vertical="center"/>
    </xf>
    <xf numFmtId="0" fontId="15" fillId="2" borderId="0" xfId="3" applyFont="1" applyFill="1" applyAlignment="1">
      <alignment vertical="center"/>
    </xf>
    <xf numFmtId="0" fontId="11" fillId="2" borderId="2" xfId="3" applyFont="1" applyFill="1" applyBorder="1" applyAlignment="1">
      <alignment vertical="center" wrapText="1"/>
    </xf>
    <xf numFmtId="165" fontId="11" fillId="2" borderId="2" xfId="3" applyNumberFormat="1" applyFont="1" applyFill="1" applyBorder="1" applyAlignment="1">
      <alignment vertical="center"/>
    </xf>
    <xf numFmtId="0" fontId="16" fillId="2" borderId="2" xfId="3" applyFont="1" applyFill="1" applyBorder="1" applyAlignment="1">
      <alignment vertical="center" wrapText="1"/>
    </xf>
    <xf numFmtId="0" fontId="16" fillId="2" borderId="0" xfId="3" applyFont="1" applyFill="1" applyAlignment="1">
      <alignment vertical="center"/>
    </xf>
    <xf numFmtId="0" fontId="16" fillId="2" borderId="2" xfId="3" applyFont="1" applyFill="1" applyBorder="1" applyAlignment="1">
      <alignment horizontal="center" vertical="center"/>
    </xf>
    <xf numFmtId="0" fontId="16" fillId="2" borderId="2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left" vertical="center" wrapText="1"/>
    </xf>
    <xf numFmtId="0" fontId="11" fillId="2" borderId="2" xfId="3" applyFont="1" applyFill="1" applyBorder="1" applyAlignment="1">
      <alignment horizontal="center" vertical="center"/>
    </xf>
    <xf numFmtId="165" fontId="11" fillId="2" borderId="2" xfId="4" applyFont="1" applyFill="1" applyBorder="1" applyAlignment="1">
      <alignment horizontal="center" vertical="center"/>
    </xf>
    <xf numFmtId="43" fontId="11" fillId="2" borderId="2" xfId="3" applyNumberFormat="1" applyFont="1" applyFill="1" applyBorder="1" applyAlignment="1">
      <alignment vertical="center"/>
    </xf>
    <xf numFmtId="165" fontId="11" fillId="2" borderId="2" xfId="4" applyFont="1" applyFill="1" applyBorder="1" applyAlignment="1">
      <alignment vertical="center"/>
    </xf>
    <xf numFmtId="0" fontId="11" fillId="2" borderId="2" xfId="3" applyFont="1" applyFill="1" applyBorder="1" applyAlignment="1">
      <alignment vertical="center"/>
    </xf>
    <xf numFmtId="165" fontId="11" fillId="2" borderId="2" xfId="3" applyNumberFormat="1" applyFont="1" applyFill="1" applyBorder="1" applyAlignment="1">
      <alignment vertical="center" wrapText="1"/>
    </xf>
    <xf numFmtId="166" fontId="11" fillId="2" borderId="2" xfId="4" applyNumberFormat="1" applyFont="1" applyFill="1" applyBorder="1" applyAlignment="1">
      <alignment vertical="center"/>
    </xf>
    <xf numFmtId="166" fontId="11" fillId="2" borderId="2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165" fontId="11" fillId="2" borderId="0" xfId="4" applyFont="1" applyFill="1" applyBorder="1" applyAlignment="1">
      <alignment vertical="center"/>
    </xf>
    <xf numFmtId="0" fontId="11" fillId="2" borderId="0" xfId="3" applyFont="1" applyFill="1" applyBorder="1" applyAlignment="1">
      <alignment horizontal="center" vertical="center"/>
    </xf>
    <xf numFmtId="165" fontId="11" fillId="2" borderId="0" xfId="3" applyNumberFormat="1" applyFont="1" applyFill="1" applyBorder="1" applyAlignment="1">
      <alignment vertical="center"/>
    </xf>
    <xf numFmtId="43" fontId="11" fillId="2" borderId="2" xfId="3" applyNumberFormat="1" applyFont="1" applyFill="1" applyBorder="1" applyAlignment="1">
      <alignment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165" fontId="16" fillId="2" borderId="4" xfId="4" applyFont="1" applyFill="1" applyBorder="1" applyAlignment="1">
      <alignment horizontal="center" vertical="center" wrapText="1"/>
    </xf>
    <xf numFmtId="165" fontId="16" fillId="2" borderId="8" xfId="4" applyFont="1" applyFill="1" applyBorder="1" applyAlignment="1">
      <alignment horizontal="center" vertical="center" wrapText="1"/>
    </xf>
    <xf numFmtId="165" fontId="16" fillId="2" borderId="2" xfId="3" applyNumberFormat="1" applyFont="1" applyFill="1" applyBorder="1" applyAlignment="1">
      <alignment vertical="center"/>
    </xf>
    <xf numFmtId="0" fontId="18" fillId="2" borderId="2" xfId="3" applyFont="1" applyFill="1" applyBorder="1" applyAlignment="1">
      <alignment horizontal="center" vertical="center"/>
    </xf>
    <xf numFmtId="165" fontId="18" fillId="2" borderId="2" xfId="3" applyNumberFormat="1" applyFont="1" applyFill="1" applyBorder="1" applyAlignment="1">
      <alignment vertical="center"/>
    </xf>
    <xf numFmtId="0" fontId="11" fillId="2" borderId="0" xfId="3" applyFont="1" applyFill="1" applyBorder="1" applyAlignment="1">
      <alignment vertical="center" wrapText="1"/>
    </xf>
    <xf numFmtId="165" fontId="11" fillId="2" borderId="0" xfId="3" applyNumberFormat="1" applyFont="1" applyFill="1" applyBorder="1" applyAlignment="1">
      <alignment vertical="center" wrapText="1"/>
    </xf>
    <xf numFmtId="0" fontId="11" fillId="2" borderId="3" xfId="3" applyFont="1" applyFill="1" applyBorder="1" applyAlignment="1">
      <alignment horizontal="center" vertical="center"/>
    </xf>
    <xf numFmtId="165" fontId="11" fillId="2" borderId="3" xfId="4" applyFont="1" applyFill="1" applyBorder="1" applyAlignment="1">
      <alignment vertical="center"/>
    </xf>
    <xf numFmtId="165" fontId="18" fillId="2" borderId="2" xfId="4" applyFont="1" applyFill="1" applyBorder="1" applyAlignment="1">
      <alignment vertical="center"/>
    </xf>
    <xf numFmtId="0" fontId="13" fillId="2" borderId="4" xfId="3" applyFont="1" applyFill="1" applyBorder="1" applyAlignment="1">
      <alignment horizontal="center" vertical="center" wrapText="1"/>
    </xf>
    <xf numFmtId="0" fontId="13" fillId="2" borderId="9" xfId="3" applyFont="1" applyFill="1" applyBorder="1" applyAlignment="1">
      <alignment horizontal="center" vertical="center" wrapText="1"/>
    </xf>
    <xf numFmtId="0" fontId="13" fillId="2" borderId="8" xfId="3" applyFont="1" applyFill="1" applyBorder="1" applyAlignment="1">
      <alignment horizontal="center" vertical="center" wrapText="1"/>
    </xf>
    <xf numFmtId="0" fontId="18" fillId="2" borderId="0" xfId="3" applyFont="1" applyFill="1" applyBorder="1" applyAlignment="1">
      <alignment horizontal="center" vertical="center"/>
    </xf>
    <xf numFmtId="165" fontId="18" fillId="2" borderId="0" xfId="4" applyFont="1" applyFill="1" applyBorder="1" applyAlignment="1">
      <alignment vertical="center"/>
    </xf>
    <xf numFmtId="165" fontId="18" fillId="2" borderId="0" xfId="3" applyNumberFormat="1" applyFont="1" applyFill="1" applyBorder="1" applyAlignment="1">
      <alignment vertical="center"/>
    </xf>
    <xf numFmtId="0" fontId="17" fillId="2" borderId="4" xfId="3" applyFont="1" applyFill="1" applyBorder="1" applyAlignment="1">
      <alignment horizontal="center" vertical="center" wrapText="1"/>
    </xf>
    <xf numFmtId="0" fontId="17" fillId="2" borderId="8" xfId="3" applyFont="1" applyFill="1" applyBorder="1" applyAlignment="1">
      <alignment horizontal="center" vertical="center" wrapText="1"/>
    </xf>
    <xf numFmtId="0" fontId="17" fillId="2" borderId="0" xfId="3" applyFont="1" applyFill="1" applyBorder="1" applyAlignment="1">
      <alignment horizontal="center" vertical="center" wrapText="1"/>
    </xf>
    <xf numFmtId="0" fontId="16" fillId="2" borderId="0" xfId="3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left" vertical="center" wrapText="1"/>
    </xf>
    <xf numFmtId="165" fontId="11" fillId="2" borderId="0" xfId="4" applyFont="1" applyFill="1" applyBorder="1" applyAlignment="1">
      <alignment horizontal="center" vertical="center"/>
    </xf>
    <xf numFmtId="43" fontId="18" fillId="2" borderId="0" xfId="3" applyNumberFormat="1" applyFont="1" applyFill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165" fontId="16" fillId="2" borderId="2" xfId="3" applyNumberFormat="1" applyFont="1" applyFill="1" applyBorder="1" applyAlignment="1">
      <alignment horizontal="center" vertical="center"/>
    </xf>
    <xf numFmtId="0" fontId="17" fillId="2" borderId="0" xfId="3" applyFont="1" applyFill="1" applyBorder="1" applyAlignment="1">
      <alignment horizontal="center" vertical="center" wrapText="1"/>
    </xf>
    <xf numFmtId="43" fontId="11" fillId="2" borderId="0" xfId="3" applyNumberFormat="1" applyFont="1" applyFill="1" applyAlignment="1">
      <alignment vertical="center"/>
    </xf>
  </cellXfs>
  <cellStyles count="5">
    <cellStyle name="Normal" xfId="0" builtinId="0"/>
    <cellStyle name="Normal 3" xfId="3"/>
    <cellStyle name="Porcentagem" xfId="2" builtinId="5"/>
    <cellStyle name="Separador de milhares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_Tema_02.3.%20Exercicio%20Cosseguroe%20Resseguro_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_cOSSEGDiario fl"/>
      <sheetName val="Ex.1_COSSEGRazonetes_fl"/>
      <sheetName val="eX1_cOSSEGDiario resol2)"/>
      <sheetName val="Ex.1_COSSEGRazonetes_resol"/>
      <sheetName val="eX2_cOSSEGDiariofl"/>
      <sheetName val="Ex.2_COSSEGRazoneteslfl"/>
      <sheetName val="eX2_cOSSEGDiario resol"/>
      <sheetName val="Ex.2_COSSEGRazonetes_resol"/>
      <sheetName val="EX.2_Razao simplificado res (2)"/>
      <sheetName val="EX.2_Razao simplificado resol"/>
      <sheetName val="eX3_Diario_resol"/>
      <sheetName val="Ex3_Razonetes_resol"/>
      <sheetName val="eX4_Diario resol"/>
      <sheetName val="Ex4_Razonetes_resol"/>
      <sheetName val="plano de contas"/>
    </sheetNames>
    <sheetDataSet>
      <sheetData sheetId="0">
        <row r="1">
          <cell r="A1" t="str">
            <v xml:space="preserve">Contabilização de Operações de Seguradoras – Exercício 1 - COSSEGURO  CEDIDO </v>
          </cell>
        </row>
        <row r="10">
          <cell r="D10">
            <v>912.5</v>
          </cell>
        </row>
        <row r="11">
          <cell r="D11">
            <v>547.5</v>
          </cell>
        </row>
        <row r="13">
          <cell r="D13">
            <v>91.25</v>
          </cell>
        </row>
        <row r="14">
          <cell r="D14">
            <v>54.75</v>
          </cell>
        </row>
        <row r="16">
          <cell r="D16">
            <v>365</v>
          </cell>
        </row>
        <row r="18">
          <cell r="C18" t="str">
            <v>314 - Custo de Aquisição - Recuperação de Comissões-Comissões sobre Prêmios Resseguros cedidos</v>
          </cell>
          <cell r="D18">
            <v>36.5</v>
          </cell>
        </row>
        <row r="20">
          <cell r="D20">
            <v>45.625</v>
          </cell>
        </row>
        <row r="21">
          <cell r="D21">
            <v>4.5625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113 – Crédito das Operações;</v>
          </cell>
        </row>
        <row r="15">
          <cell r="B15" t="str">
            <v>118 – Custos de Aquisição Diferidos;</v>
          </cell>
        </row>
        <row r="27">
          <cell r="B27" t="str">
            <v>212 – Débitos de Operações com Seguros e Resseguros;</v>
          </cell>
        </row>
        <row r="29">
          <cell r="B29" t="str">
            <v>216 – Provisões Técnicas – Seguros e Resseguros;</v>
          </cell>
        </row>
        <row r="44">
          <cell r="C44" t="str">
            <v>311 – Prêmios Ganhos; -Prêmios emitidos(retidos)</v>
          </cell>
        </row>
        <row r="45">
          <cell r="C45" t="str">
            <v>311 – Prêmios Ganhos; -Variação da provisão de prêmio não ganho</v>
          </cell>
        </row>
        <row r="49">
          <cell r="C49" t="str">
            <v xml:space="preserve">314 – Custos de Aquisição;Comissões sobre prêmios </v>
          </cell>
        </row>
        <row r="51">
          <cell r="C51" t="str">
            <v>314 – Custos de Aquisição;Variação do Custo de Aquisição Diferido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3"/>
  <sheetViews>
    <sheetView topLeftCell="A10" zoomScaleNormal="100" workbookViewId="0">
      <selection activeCell="E20" sqref="E20"/>
    </sheetView>
  </sheetViews>
  <sheetFormatPr defaultRowHeight="15" x14ac:dyDescent="0.25"/>
  <cols>
    <col min="1" max="1" width="85.140625" customWidth="1"/>
    <col min="2" max="2" width="18.85546875" style="2" customWidth="1"/>
    <col min="3" max="3" width="24.85546875" style="2" customWidth="1"/>
    <col min="4" max="4" width="14.140625" style="4" bestFit="1" customWidth="1"/>
    <col min="5" max="5" width="10.42578125" style="5" bestFit="1" customWidth="1"/>
  </cols>
  <sheetData>
    <row r="1" spans="1:6" ht="16.5" thickBot="1" x14ac:dyDescent="0.3">
      <c r="A1" s="1" t="s">
        <v>0</v>
      </c>
      <c r="C1" s="3">
        <v>0.4</v>
      </c>
    </row>
    <row r="2" spans="1:6" ht="35.25" customHeight="1" x14ac:dyDescent="0.25">
      <c r="A2" s="6" t="s">
        <v>1</v>
      </c>
      <c r="B2" s="6"/>
      <c r="C2" s="6"/>
      <c r="D2" s="6"/>
    </row>
    <row r="3" spans="1:6" ht="15.75" x14ac:dyDescent="0.25">
      <c r="A3" s="7"/>
      <c r="B3" s="8" t="s">
        <v>2</v>
      </c>
      <c r="C3" s="8" t="s">
        <v>3</v>
      </c>
      <c r="D3" s="8" t="s">
        <v>4</v>
      </c>
    </row>
    <row r="4" spans="1:6" ht="15.75" x14ac:dyDescent="0.25">
      <c r="A4" s="9" t="s">
        <v>5</v>
      </c>
      <c r="B4" s="10">
        <f>+D4*C1</f>
        <v>365</v>
      </c>
      <c r="C4" s="11">
        <f>+D4-B4</f>
        <v>547.5</v>
      </c>
      <c r="D4" s="11">
        <f>+D10</f>
        <v>912.5</v>
      </c>
    </row>
    <row r="5" spans="1:6" ht="15.75" x14ac:dyDescent="0.25">
      <c r="A5" s="9" t="s">
        <v>6</v>
      </c>
      <c r="B5" s="10">
        <f>+B4*$E$13</f>
        <v>36.5</v>
      </c>
      <c r="C5" s="11">
        <f t="shared" ref="C5:D5" si="0">+C4*$E$13</f>
        <v>54.75</v>
      </c>
      <c r="D5" s="11">
        <f t="shared" si="0"/>
        <v>91.25</v>
      </c>
    </row>
    <row r="6" spans="1:6" ht="15.75" x14ac:dyDescent="0.25">
      <c r="A6" s="12"/>
      <c r="B6" s="13"/>
      <c r="C6" s="13"/>
      <c r="D6" s="13"/>
    </row>
    <row r="7" spans="1:6" x14ac:dyDescent="0.25">
      <c r="A7" s="14"/>
      <c r="B7" s="15" t="s">
        <v>7</v>
      </c>
      <c r="C7" s="15"/>
      <c r="D7" s="16" t="s">
        <v>8</v>
      </c>
    </row>
    <row r="8" spans="1:6" x14ac:dyDescent="0.25">
      <c r="A8" s="14"/>
      <c r="B8" s="17" t="s">
        <v>9</v>
      </c>
      <c r="C8" s="17" t="s">
        <v>10</v>
      </c>
      <c r="D8" s="16"/>
    </row>
    <row r="9" spans="1:6" ht="46.5" thickBot="1" x14ac:dyDescent="0.3">
      <c r="A9" s="18" t="s">
        <v>11</v>
      </c>
      <c r="B9" s="19"/>
      <c r="C9" s="19"/>
      <c r="D9" s="20"/>
    </row>
    <row r="10" spans="1:6" ht="31.5" customHeight="1" thickBot="1" x14ac:dyDescent="0.3">
      <c r="A10" s="21" t="s">
        <v>12</v>
      </c>
      <c r="B10" s="22" t="str">
        <f>+'[1]EX.2_Razao simplificado resol'!B10</f>
        <v>113 – Crédito das Operações;</v>
      </c>
      <c r="C10" s="23" t="str">
        <f>+'[1]EX.2_Razao simplificado resol'!C44</f>
        <v>311 – Prêmios Ganhos; -Prêmios emitidos(retidos)</v>
      </c>
      <c r="D10" s="24">
        <v>912.5</v>
      </c>
      <c r="F10" s="5" t="s">
        <v>13</v>
      </c>
    </row>
    <row r="11" spans="1:6" ht="35.25" customHeight="1" x14ac:dyDescent="0.25">
      <c r="A11" s="21" t="s">
        <v>14</v>
      </c>
      <c r="B11" s="22" t="str">
        <f>+'[1]EX.2_Razao simplificado resol'!C45</f>
        <v>311 – Prêmios Ganhos; -Variação da provisão de prêmio não ganho</v>
      </c>
      <c r="C11" s="22" t="str">
        <f>+'[1]EX.2_Razao simplificado resol'!B29</f>
        <v>216 – Provisões Técnicas – Seguros e Resseguros;</v>
      </c>
      <c r="D11" s="25">
        <f>+D10-D16</f>
        <v>547.5</v>
      </c>
      <c r="E11" s="5">
        <f>1-E16</f>
        <v>0.6</v>
      </c>
      <c r="F11" s="26" t="s">
        <v>15</v>
      </c>
    </row>
    <row r="12" spans="1:6" ht="30.75" x14ac:dyDescent="0.25">
      <c r="A12" s="18" t="s">
        <v>16</v>
      </c>
      <c r="B12" s="22"/>
      <c r="C12" s="22"/>
      <c r="D12" s="27"/>
      <c r="F12" s="26"/>
    </row>
    <row r="13" spans="1:6" ht="37.5" customHeight="1" x14ac:dyDescent="0.25">
      <c r="A13" s="21" t="s">
        <v>17</v>
      </c>
      <c r="B13" s="22" t="str">
        <f>+'[1]EX.2_Razao simplificado resol'!C49</f>
        <v xml:space="preserve">314 – Custos de Aquisição;Comissões sobre prêmios </v>
      </c>
      <c r="C13" s="22" t="str">
        <f>+'[1]EX.2_Razao simplificado resol'!B27</f>
        <v>212 – Débitos de Operações com Seguros e Resseguros;</v>
      </c>
      <c r="D13" s="28">
        <f>+E13*D10</f>
        <v>91.25</v>
      </c>
      <c r="E13" s="5">
        <v>0.1</v>
      </c>
      <c r="F13" s="26" t="s">
        <v>18</v>
      </c>
    </row>
    <row r="14" spans="1:6" ht="35.25" customHeight="1" x14ac:dyDescent="0.25">
      <c r="A14" s="21" t="s">
        <v>19</v>
      </c>
      <c r="B14" s="22" t="str">
        <f>+'[1]EX.2_Razao simplificado resol'!B15</f>
        <v>118 – Custos de Aquisição Diferidos;</v>
      </c>
      <c r="C14" s="22" t="str">
        <f>+'[1]EX.2_Razao simplificado resol'!C51</f>
        <v>314 – Custos de Aquisição;Variação do Custo de Aquisição Diferido</v>
      </c>
      <c r="D14" s="28">
        <f>+D11*E13</f>
        <v>54.75</v>
      </c>
      <c r="F14" s="26" t="s">
        <v>20</v>
      </c>
    </row>
    <row r="15" spans="1:6" ht="35.25" customHeight="1" x14ac:dyDescent="0.25">
      <c r="A15" s="29" t="s">
        <v>21</v>
      </c>
      <c r="B15" s="22"/>
      <c r="C15" s="22"/>
      <c r="D15" s="28"/>
      <c r="F15" s="26"/>
    </row>
    <row r="16" spans="1:6" ht="35.25" customHeight="1" x14ac:dyDescent="0.25">
      <c r="A16" s="21" t="s">
        <v>22</v>
      </c>
      <c r="B16" s="22" t="s">
        <v>23</v>
      </c>
      <c r="C16" s="22" t="s">
        <v>24</v>
      </c>
      <c r="D16" s="28">
        <f>+D10*E16</f>
        <v>365</v>
      </c>
      <c r="E16" s="5">
        <v>0.4</v>
      </c>
      <c r="F16" s="26" t="s">
        <v>25</v>
      </c>
    </row>
    <row r="17" spans="1:6" ht="35.25" customHeight="1" x14ac:dyDescent="0.25">
      <c r="A17" s="29" t="s">
        <v>26</v>
      </c>
      <c r="B17" s="22"/>
      <c r="C17" s="22"/>
      <c r="D17" s="28"/>
      <c r="F17" s="26"/>
    </row>
    <row r="18" spans="1:6" ht="45" x14ac:dyDescent="0.25">
      <c r="A18" s="21" t="s">
        <v>27</v>
      </c>
      <c r="B18" s="22" t="str">
        <f>+'[1]EX.2_Razao simplificado resol'!B10</f>
        <v>113 – Crédito das Operações;</v>
      </c>
      <c r="C18" s="22" t="s">
        <v>28</v>
      </c>
      <c r="D18" s="28">
        <f>+E16*D13</f>
        <v>36.5</v>
      </c>
      <c r="E18" s="5">
        <v>0.4</v>
      </c>
      <c r="F18" s="26" t="s">
        <v>29</v>
      </c>
    </row>
    <row r="19" spans="1:6" x14ac:dyDescent="0.25">
      <c r="A19" s="30" t="s">
        <v>30</v>
      </c>
      <c r="B19" s="30"/>
      <c r="C19" s="30"/>
      <c r="D19" s="30"/>
    </row>
    <row r="20" spans="1:6" ht="30.75" customHeight="1" x14ac:dyDescent="0.25">
      <c r="A20" s="18" t="s">
        <v>31</v>
      </c>
      <c r="B20" s="22" t="str">
        <f>+C11</f>
        <v>216 – Provisões Técnicas – Seguros e Resseguros;</v>
      </c>
      <c r="C20" s="22" t="str">
        <f>+B11</f>
        <v>311 – Prêmios Ganhos; -Variação da provisão de prêmio não ganho</v>
      </c>
      <c r="D20" s="28">
        <f>+D11/365*E20</f>
        <v>45</v>
      </c>
      <c r="E20" s="31">
        <v>30</v>
      </c>
    </row>
    <row r="21" spans="1:6" ht="33.75" customHeight="1" x14ac:dyDescent="0.25">
      <c r="A21" s="18" t="s">
        <v>32</v>
      </c>
      <c r="B21" s="22" t="str">
        <f>+C14</f>
        <v>314 – Custos de Aquisição;Variação do Custo de Aquisição Diferido</v>
      </c>
      <c r="C21" s="22" t="str">
        <f>+B14</f>
        <v>118 – Custos de Aquisição Diferidos;</v>
      </c>
      <c r="D21" s="28">
        <f>+D20*E13</f>
        <v>4.5</v>
      </c>
      <c r="E21" s="32">
        <v>30</v>
      </c>
    </row>
    <row r="22" spans="1:6" ht="15.75" x14ac:dyDescent="0.25">
      <c r="A22" s="33"/>
      <c r="B22" s="34"/>
      <c r="C22" s="34"/>
      <c r="D22" s="35"/>
      <c r="F22" s="26"/>
    </row>
    <row r="23" spans="1:6" ht="15.75" x14ac:dyDescent="0.25">
      <c r="A23" s="36"/>
      <c r="B23" s="36"/>
      <c r="C23" s="36"/>
      <c r="D23" s="36"/>
    </row>
  </sheetData>
  <mergeCells count="3">
    <mergeCell ref="B7:C7"/>
    <mergeCell ref="A19:D19"/>
    <mergeCell ref="A23:D23"/>
  </mergeCells>
  <pageMargins left="0.06" right="0.01" top="0.27559055118110237" bottom="0.27559055118110237" header="0.15748031496062992" footer="0.19685039370078741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9"/>
  <sheetViews>
    <sheetView tabSelected="1" zoomScaleNormal="100" workbookViewId="0">
      <selection activeCell="I11" sqref="I11"/>
    </sheetView>
  </sheetViews>
  <sheetFormatPr defaultRowHeight="12.75" x14ac:dyDescent="0.25"/>
  <cols>
    <col min="1" max="1" width="5.42578125" style="40" customWidth="1"/>
    <col min="2" max="2" width="12.140625" style="38" bestFit="1" customWidth="1"/>
    <col min="3" max="3" width="12.5703125" style="38" customWidth="1"/>
    <col min="4" max="4" width="3.7109375" style="39" customWidth="1"/>
    <col min="5" max="5" width="6.85546875" style="40" bestFit="1" customWidth="1"/>
    <col min="6" max="6" width="10.5703125" style="38" bestFit="1" customWidth="1"/>
    <col min="7" max="7" width="12.140625" style="38" bestFit="1" customWidth="1"/>
    <col min="8" max="8" width="3.28515625" style="39" customWidth="1"/>
    <col min="9" max="9" width="6.85546875" style="40" bestFit="1" customWidth="1"/>
    <col min="10" max="10" width="12.140625" style="41" bestFit="1" customWidth="1"/>
    <col min="11" max="11" width="12.140625" style="38" bestFit="1" customWidth="1"/>
    <col min="12" max="12" width="9.140625" style="38" customWidth="1"/>
    <col min="13" max="13" width="42.85546875" style="42" customWidth="1"/>
    <col min="14" max="14" width="20.5703125" style="38" customWidth="1"/>
    <col min="15" max="15" width="26.42578125" style="42" customWidth="1"/>
    <col min="16" max="16" width="15.28515625" style="38" customWidth="1"/>
    <col min="17" max="20" width="9.140625" style="38" customWidth="1"/>
    <col min="21" max="16384" width="9.140625" style="38"/>
  </cols>
  <sheetData>
    <row r="1" spans="1:16" ht="15.75" x14ac:dyDescent="0.25">
      <c r="A1" s="37" t="str">
        <f>+'[1]eX1_cOSSEGDiario fl'!A1</f>
        <v xml:space="preserve">Contabilização de Operações de Seguradoras – Exercício 1 - COSSEGURO  CEDIDO </v>
      </c>
    </row>
    <row r="2" spans="1:16" ht="36" x14ac:dyDescent="0.25">
      <c r="A2" s="43" t="s">
        <v>33</v>
      </c>
      <c r="B2" s="43"/>
      <c r="C2" s="43"/>
      <c r="D2" s="44"/>
      <c r="E2" s="43" t="s">
        <v>34</v>
      </c>
      <c r="F2" s="43"/>
      <c r="G2" s="43"/>
      <c r="H2" s="44"/>
      <c r="I2" s="43" t="s">
        <v>35</v>
      </c>
      <c r="J2" s="43"/>
      <c r="K2" s="43"/>
      <c r="M2" s="45" t="s">
        <v>36</v>
      </c>
      <c r="N2" s="46" t="s">
        <v>37</v>
      </c>
      <c r="O2" s="45" t="s">
        <v>38</v>
      </c>
    </row>
    <row r="3" spans="1:16" s="48" customFormat="1" ht="23.25" x14ac:dyDescent="0.25">
      <c r="A3" s="47"/>
      <c r="B3" s="47" t="s">
        <v>39</v>
      </c>
      <c r="C3" s="47" t="s">
        <v>40</v>
      </c>
      <c r="D3" s="47"/>
      <c r="E3" s="47"/>
      <c r="F3" s="47" t="s">
        <v>40</v>
      </c>
      <c r="G3" s="47" t="s">
        <v>41</v>
      </c>
      <c r="H3" s="47"/>
      <c r="I3" s="47"/>
      <c r="J3" s="47" t="s">
        <v>40</v>
      </c>
      <c r="K3" s="47" t="s">
        <v>41</v>
      </c>
      <c r="M3" s="49" t="str">
        <f>+B4</f>
        <v>111 – Disponível;</v>
      </c>
      <c r="N3" s="50"/>
      <c r="O3" s="51"/>
      <c r="P3" s="52"/>
    </row>
    <row r="4" spans="1:16" s="52" customFormat="1" ht="53.25" customHeight="1" x14ac:dyDescent="0.25">
      <c r="A4" s="53" t="s">
        <v>42</v>
      </c>
      <c r="B4" s="54" t="s">
        <v>43</v>
      </c>
      <c r="C4" s="54"/>
      <c r="D4" s="55"/>
      <c r="E4" s="53" t="s">
        <v>42</v>
      </c>
      <c r="F4" s="54" t="s">
        <v>44</v>
      </c>
      <c r="G4" s="54"/>
      <c r="H4" s="55"/>
      <c r="I4" s="53" t="s">
        <v>42</v>
      </c>
      <c r="J4" s="56" t="s">
        <v>45</v>
      </c>
      <c r="K4" s="56"/>
      <c r="M4" s="49" t="str">
        <f>+B11</f>
        <v>113 – Crédito das Operações;</v>
      </c>
      <c r="N4" s="50">
        <f>+B13+B14</f>
        <v>949</v>
      </c>
      <c r="O4" s="49"/>
      <c r="P4" s="38"/>
    </row>
    <row r="5" spans="1:16" x14ac:dyDescent="0.25">
      <c r="A5" s="57"/>
      <c r="B5" s="57" t="s">
        <v>9</v>
      </c>
      <c r="C5" s="57" t="s">
        <v>10</v>
      </c>
      <c r="D5" s="57"/>
      <c r="E5" s="57"/>
      <c r="F5" s="57" t="s">
        <v>9</v>
      </c>
      <c r="G5" s="57" t="s">
        <v>10</v>
      </c>
      <c r="H5" s="57"/>
      <c r="I5" s="57"/>
      <c r="J5" s="58" t="s">
        <v>9</v>
      </c>
      <c r="K5" s="57" t="s">
        <v>10</v>
      </c>
      <c r="M5" s="49" t="str">
        <f>+B17</f>
        <v>118 – Custos de Aquisição Diferidos;</v>
      </c>
      <c r="N5" s="59">
        <f>+B19-C20</f>
        <v>50.1875</v>
      </c>
      <c r="O5" s="49"/>
    </row>
    <row r="6" spans="1:16" x14ac:dyDescent="0.25">
      <c r="A6" s="57"/>
      <c r="B6" s="60"/>
      <c r="C6" s="61"/>
      <c r="D6" s="61"/>
      <c r="E6" s="57">
        <f>+I44</f>
        <v>0</v>
      </c>
      <c r="F6" s="61"/>
      <c r="G6" s="50">
        <f>+J44</f>
        <v>0</v>
      </c>
      <c r="H6" s="50"/>
      <c r="I6" s="57" t="str">
        <f>+A13</f>
        <v>1a</v>
      </c>
      <c r="J6" s="60"/>
      <c r="K6" s="50">
        <f>+'[1]eX1_cOSSEGDiario fl'!D10</f>
        <v>912.5</v>
      </c>
      <c r="M6" s="49" t="str">
        <f>+F4</f>
        <v>211 – Contas a Pagar;</v>
      </c>
      <c r="N6" s="61"/>
      <c r="O6" s="62"/>
    </row>
    <row r="7" spans="1:16" ht="25.5" x14ac:dyDescent="0.25">
      <c r="A7" s="57"/>
      <c r="B7" s="60"/>
      <c r="C7" s="60"/>
      <c r="D7" s="60"/>
      <c r="E7" s="57" t="s">
        <v>46</v>
      </c>
      <c r="F7" s="63"/>
      <c r="G7" s="50"/>
      <c r="H7" s="50"/>
      <c r="I7" s="64" t="s">
        <v>47</v>
      </c>
      <c r="J7" s="60">
        <f>+'[1]eX1_cOSSEGDiario fl'!D11</f>
        <v>547.5</v>
      </c>
      <c r="K7" s="50"/>
      <c r="M7" s="49" t="str">
        <f>+F11</f>
        <v>212 – Débitos de Operações com Seguros e Resseguros;</v>
      </c>
      <c r="N7" s="61"/>
      <c r="O7" s="62">
        <f>+G13+G14+G15</f>
        <v>456.25</v>
      </c>
    </row>
    <row r="8" spans="1:16" ht="25.5" x14ac:dyDescent="0.25">
      <c r="A8" s="65"/>
      <c r="B8" s="66"/>
      <c r="C8" s="39"/>
      <c r="E8" s="67"/>
      <c r="F8" s="39"/>
      <c r="G8" s="68"/>
      <c r="H8" s="68"/>
      <c r="I8" s="57" t="s">
        <v>48</v>
      </c>
      <c r="J8" s="60">
        <f>+'[1]eX1_cOSSEGDiario fl'!D16</f>
        <v>365</v>
      </c>
      <c r="K8" s="60"/>
      <c r="M8" s="49" t="str">
        <f>+F17</f>
        <v>216 – Provisões Técnicas – Seguros e Resseguros;</v>
      </c>
      <c r="N8" s="61"/>
      <c r="O8" s="69">
        <f>+G19-F20</f>
        <v>501.875</v>
      </c>
    </row>
    <row r="9" spans="1:16" ht="25.5" x14ac:dyDescent="0.25">
      <c r="I9" s="57">
        <f>+E20</f>
        <v>5</v>
      </c>
      <c r="J9" s="60"/>
      <c r="K9" s="59">
        <f>+F20</f>
        <v>45.625</v>
      </c>
      <c r="M9" s="49" t="str">
        <f>+J4</f>
        <v>311 – Prêmios Ganhos; -Prêmios emitidos (retidos)</v>
      </c>
      <c r="N9" s="61"/>
      <c r="O9" s="62">
        <f>+K6+K9-J7-J8</f>
        <v>45.625</v>
      </c>
    </row>
    <row r="10" spans="1:16" ht="46.5" customHeight="1" x14ac:dyDescent="0.25">
      <c r="M10" s="62" t="str">
        <f>+J11</f>
        <v>314 - Custo de Aquisição - Recuperação de Comissões-Comissões sobre Prêmios Resseguros cedidos</v>
      </c>
      <c r="N10" s="59">
        <f>+J12+J15-K13-K14</f>
        <v>4.5625</v>
      </c>
      <c r="O10" s="49"/>
    </row>
    <row r="11" spans="1:16" ht="50.25" customHeight="1" x14ac:dyDescent="0.25">
      <c r="A11" s="53" t="s">
        <v>42</v>
      </c>
      <c r="B11" s="70" t="s">
        <v>49</v>
      </c>
      <c r="C11" s="70"/>
      <c r="D11" s="71"/>
      <c r="E11" s="53" t="s">
        <v>42</v>
      </c>
      <c r="F11" s="70" t="s">
        <v>50</v>
      </c>
      <c r="G11" s="70"/>
      <c r="H11" s="71"/>
      <c r="I11" s="57"/>
      <c r="J11" s="72" t="str">
        <f>+'[1]eX1_cOSSEGDiario fl'!C18</f>
        <v>314 - Custo de Aquisição - Recuperação de Comissões-Comissões sobre Prêmios Resseguros cedidos</v>
      </c>
      <c r="K11" s="73"/>
      <c r="M11" s="49"/>
      <c r="N11" s="50"/>
      <c r="O11" s="49"/>
    </row>
    <row r="12" spans="1:16" x14ac:dyDescent="0.25">
      <c r="A12" s="57"/>
      <c r="B12" s="57" t="s">
        <v>9</v>
      </c>
      <c r="C12" s="57" t="s">
        <v>10</v>
      </c>
      <c r="D12" s="57"/>
      <c r="E12" s="57"/>
      <c r="F12" s="57" t="s">
        <v>9</v>
      </c>
      <c r="G12" s="57" t="s">
        <v>10</v>
      </c>
      <c r="H12" s="57"/>
      <c r="I12" s="57" t="s">
        <v>51</v>
      </c>
      <c r="J12" s="60">
        <f>+'[1]eX1_cOSSEGDiario fl'!D13</f>
        <v>91.25</v>
      </c>
      <c r="K12" s="60"/>
      <c r="M12" s="51" t="s">
        <v>52</v>
      </c>
      <c r="N12" s="74">
        <f>SUM(N3:N11)</f>
        <v>1003.75</v>
      </c>
      <c r="O12" s="74">
        <f>SUM(O3:O11)</f>
        <v>1003.75</v>
      </c>
    </row>
    <row r="13" spans="1:16" x14ac:dyDescent="0.25">
      <c r="A13" s="57" t="s">
        <v>53</v>
      </c>
      <c r="B13" s="60">
        <f>+'[1]eX1_cOSSEGDiario fl'!D10</f>
        <v>912.5</v>
      </c>
      <c r="C13" s="61"/>
      <c r="D13" s="61"/>
      <c r="E13" s="57" t="s">
        <v>51</v>
      </c>
      <c r="F13" s="61"/>
      <c r="G13" s="59">
        <f>+'[1]eX1_cOSSEGDiario fl'!D13</f>
        <v>91.25</v>
      </c>
      <c r="H13" s="50"/>
      <c r="I13" s="75" t="s">
        <v>54</v>
      </c>
      <c r="J13" s="60"/>
      <c r="K13" s="76">
        <f>+B19</f>
        <v>54.75</v>
      </c>
      <c r="M13" s="77"/>
      <c r="N13" s="39"/>
      <c r="O13" s="78"/>
    </row>
    <row r="14" spans="1:16" x14ac:dyDescent="0.25">
      <c r="A14" s="57" t="s">
        <v>55</v>
      </c>
      <c r="B14" s="60">
        <f>+'[1]eX1_cOSSEGDiario fl'!D18</f>
        <v>36.5</v>
      </c>
      <c r="C14" s="61"/>
      <c r="D14" s="61"/>
      <c r="E14" s="57" t="s">
        <v>48</v>
      </c>
      <c r="F14" s="61"/>
      <c r="G14" s="50">
        <f>+J8</f>
        <v>365</v>
      </c>
      <c r="H14" s="50"/>
      <c r="I14" s="79" t="str">
        <f>+A14</f>
        <v>4a</v>
      </c>
      <c r="J14" s="80"/>
      <c r="K14" s="80">
        <f>+'[1]eX1_cOSSEGDiario fl'!D18</f>
        <v>36.5</v>
      </c>
    </row>
    <row r="15" spans="1:16" ht="18" x14ac:dyDescent="0.25">
      <c r="A15" s="57"/>
      <c r="B15" s="61"/>
      <c r="C15" s="61"/>
      <c r="D15" s="61"/>
      <c r="E15" s="57"/>
      <c r="F15" s="61"/>
      <c r="G15" s="50"/>
      <c r="H15" s="50"/>
      <c r="I15" s="75">
        <v>6</v>
      </c>
      <c r="J15" s="81">
        <f>+C20</f>
        <v>4.5625</v>
      </c>
      <c r="K15" s="76"/>
      <c r="M15" s="82" t="s">
        <v>56</v>
      </c>
      <c r="N15" s="83"/>
      <c r="O15" s="83"/>
      <c r="P15" s="84"/>
    </row>
    <row r="16" spans="1:16" x14ac:dyDescent="0.25">
      <c r="H16" s="68"/>
      <c r="I16" s="85"/>
      <c r="J16" s="86"/>
      <c r="K16" s="87"/>
      <c r="M16" s="55" t="s">
        <v>33</v>
      </c>
      <c r="N16" s="53"/>
      <c r="O16" s="55" t="s">
        <v>57</v>
      </c>
      <c r="P16" s="53"/>
    </row>
    <row r="17" spans="1:16" ht="33" customHeight="1" x14ac:dyDescent="0.25">
      <c r="A17" s="53" t="s">
        <v>42</v>
      </c>
      <c r="B17" s="88" t="s">
        <v>58</v>
      </c>
      <c r="C17" s="89"/>
      <c r="D17" s="90"/>
      <c r="E17" s="53" t="s">
        <v>42</v>
      </c>
      <c r="F17" s="88" t="s">
        <v>59</v>
      </c>
      <c r="G17" s="89"/>
      <c r="H17" s="90"/>
      <c r="I17" s="91"/>
      <c r="J17" s="92"/>
      <c r="K17" s="92"/>
      <c r="M17" s="49"/>
      <c r="N17" s="50"/>
      <c r="O17" s="49" t="str">
        <f>+M6</f>
        <v>211 – Contas a Pagar;</v>
      </c>
      <c r="P17" s="50"/>
    </row>
    <row r="18" spans="1:16" ht="25.5" x14ac:dyDescent="0.25">
      <c r="A18" s="57"/>
      <c r="B18" s="57" t="s">
        <v>9</v>
      </c>
      <c r="C18" s="57" t="s">
        <v>10</v>
      </c>
      <c r="D18" s="67"/>
      <c r="E18" s="57"/>
      <c r="F18" s="57" t="s">
        <v>9</v>
      </c>
      <c r="G18" s="57" t="s">
        <v>10</v>
      </c>
      <c r="H18" s="67"/>
      <c r="I18" s="67"/>
      <c r="J18" s="93"/>
      <c r="K18" s="67"/>
      <c r="M18" s="49" t="str">
        <f>+M4</f>
        <v>113 – Crédito das Operações;</v>
      </c>
      <c r="N18" s="50">
        <f>+N4</f>
        <v>949</v>
      </c>
      <c r="O18" s="49" t="str">
        <f>+M7</f>
        <v>212 – Débitos de Operações com Seguros e Resseguros;</v>
      </c>
      <c r="P18" s="50">
        <f>+O7</f>
        <v>456.25</v>
      </c>
    </row>
    <row r="19" spans="1:16" ht="25.5" x14ac:dyDescent="0.25">
      <c r="A19" s="57" t="str">
        <f>+I13</f>
        <v>2b</v>
      </c>
      <c r="B19" s="59">
        <f>+'[1]eX1_cOSSEGDiario fl'!D14</f>
        <v>54.75</v>
      </c>
      <c r="C19" s="50"/>
      <c r="E19" s="64" t="str">
        <f>+I7</f>
        <v>1b</v>
      </c>
      <c r="F19" s="61"/>
      <c r="G19" s="50">
        <f>+J7</f>
        <v>547.5</v>
      </c>
      <c r="H19" s="68"/>
      <c r="I19" s="67"/>
      <c r="J19" s="66"/>
      <c r="K19" s="39"/>
      <c r="M19" s="49"/>
      <c r="N19" s="50"/>
      <c r="O19" s="49" t="str">
        <f>+M8</f>
        <v>216 – Provisões Técnicas – Seguros e Resseguros;</v>
      </c>
      <c r="P19" s="59">
        <f>+G19-F20</f>
        <v>501.875</v>
      </c>
    </row>
    <row r="20" spans="1:16" x14ac:dyDescent="0.25">
      <c r="A20" s="57">
        <v>6</v>
      </c>
      <c r="B20" s="61"/>
      <c r="C20" s="50">
        <f>+'[1]eX1_cOSSEGDiario fl'!D21</f>
        <v>4.5625</v>
      </c>
      <c r="E20" s="57">
        <v>5</v>
      </c>
      <c r="F20" s="59">
        <f>+'[1]eX1_cOSSEGDiario fl'!D20</f>
        <v>45.625</v>
      </c>
      <c r="G20" s="50"/>
      <c r="H20" s="68"/>
      <c r="I20" s="39"/>
      <c r="J20" s="39"/>
      <c r="K20" s="68"/>
      <c r="M20" s="49" t="str">
        <f>+M5</f>
        <v>118 – Custos de Aquisição Diferidos;</v>
      </c>
      <c r="N20" s="59">
        <f>+B19-C20</f>
        <v>50.1875</v>
      </c>
      <c r="O20" s="49" t="s">
        <v>60</v>
      </c>
      <c r="P20" s="61"/>
    </row>
    <row r="21" spans="1:16" ht="38.25" x14ac:dyDescent="0.25">
      <c r="A21" s="39"/>
      <c r="B21" s="39"/>
      <c r="C21" s="39"/>
      <c r="E21" s="85"/>
      <c r="F21" s="94"/>
      <c r="G21" s="87"/>
      <c r="H21" s="68"/>
      <c r="I21" s="67"/>
      <c r="J21" s="66"/>
      <c r="K21" s="66"/>
      <c r="M21" s="49"/>
      <c r="N21" s="61"/>
      <c r="O21" s="49" t="s">
        <v>61</v>
      </c>
      <c r="P21" s="50">
        <f>+N37</f>
        <v>41.0625</v>
      </c>
    </row>
    <row r="22" spans="1:16" x14ac:dyDescent="0.25">
      <c r="A22" s="67"/>
      <c r="B22" s="39"/>
      <c r="C22" s="39"/>
      <c r="E22" s="67"/>
      <c r="F22" s="39"/>
      <c r="G22" s="39"/>
      <c r="H22" s="87"/>
      <c r="I22" s="85"/>
      <c r="J22" s="86"/>
      <c r="K22" s="87"/>
      <c r="M22" s="49"/>
      <c r="N22" s="61"/>
      <c r="O22" s="49"/>
      <c r="P22" s="50"/>
    </row>
    <row r="23" spans="1:16" x14ac:dyDescent="0.25">
      <c r="A23" s="67"/>
      <c r="B23" s="39"/>
      <c r="C23" s="39"/>
      <c r="E23" s="85"/>
      <c r="F23" s="95"/>
      <c r="G23" s="87"/>
      <c r="H23" s="87"/>
      <c r="I23" s="85"/>
      <c r="J23" s="86"/>
      <c r="K23" s="87"/>
      <c r="M23" s="55" t="s">
        <v>62</v>
      </c>
      <c r="N23" s="96">
        <f>SUM(N17:N22)</f>
        <v>999.1875</v>
      </c>
      <c r="O23" s="55" t="s">
        <v>63</v>
      </c>
      <c r="P23" s="96">
        <f>SUM(P18:P21)</f>
        <v>999.1875</v>
      </c>
    </row>
    <row r="24" spans="1:16" ht="15" x14ac:dyDescent="0.25">
      <c r="A24" s="67"/>
      <c r="B24" s="39"/>
      <c r="C24" s="39"/>
      <c r="D24" s="90"/>
      <c r="E24" s="91"/>
      <c r="F24" s="97"/>
      <c r="G24" s="97"/>
      <c r="H24" s="90"/>
      <c r="I24" s="67"/>
      <c r="J24" s="66"/>
      <c r="K24" s="39"/>
      <c r="P24" s="98">
        <f>+P23-N23</f>
        <v>0</v>
      </c>
    </row>
    <row r="25" spans="1:16" ht="36" x14ac:dyDescent="0.25">
      <c r="D25" s="67"/>
      <c r="E25" s="67"/>
      <c r="F25" s="67"/>
      <c r="G25" s="67"/>
      <c r="H25" s="67"/>
      <c r="M25" s="82" t="s">
        <v>64</v>
      </c>
      <c r="N25" s="83"/>
      <c r="O25" s="84"/>
    </row>
    <row r="26" spans="1:16" ht="25.5" x14ac:dyDescent="0.25">
      <c r="D26" s="68"/>
      <c r="E26" s="67"/>
      <c r="F26" s="39"/>
      <c r="G26" s="68"/>
      <c r="H26" s="68"/>
      <c r="M26" s="49" t="str">
        <f>+M9</f>
        <v>311 – Prêmios Ganhos; -Prêmios emitidos (retidos)</v>
      </c>
      <c r="N26" s="61"/>
      <c r="O26" s="49"/>
    </row>
    <row r="27" spans="1:16" x14ac:dyDescent="0.25">
      <c r="D27" s="68"/>
      <c r="E27" s="67"/>
      <c r="F27" s="39"/>
      <c r="G27" s="68"/>
      <c r="H27" s="68"/>
      <c r="M27" s="49"/>
      <c r="N27" s="50">
        <f>+K6</f>
        <v>912.5</v>
      </c>
      <c r="O27" s="49"/>
    </row>
    <row r="28" spans="1:16" x14ac:dyDescent="0.25">
      <c r="E28" s="67"/>
      <c r="F28" s="39"/>
      <c r="G28" s="68"/>
      <c r="H28" s="68"/>
      <c r="M28" s="49"/>
      <c r="N28" s="50">
        <f>-J7</f>
        <v>-547.5</v>
      </c>
      <c r="O28" s="49"/>
    </row>
    <row r="29" spans="1:16" x14ac:dyDescent="0.25">
      <c r="E29" s="67"/>
      <c r="F29" s="39"/>
      <c r="G29" s="68"/>
      <c r="H29" s="68"/>
      <c r="M29" s="49"/>
      <c r="N29" s="50">
        <f>-J8</f>
        <v>-365</v>
      </c>
      <c r="O29" s="49"/>
    </row>
    <row r="30" spans="1:16" x14ac:dyDescent="0.25">
      <c r="E30" s="67"/>
      <c r="F30" s="39"/>
      <c r="G30" s="68"/>
      <c r="H30" s="68"/>
      <c r="M30" s="49"/>
      <c r="N30" s="50">
        <f>+K9</f>
        <v>45.625</v>
      </c>
      <c r="O30" s="49"/>
    </row>
    <row r="31" spans="1:16" ht="15" x14ac:dyDescent="0.25">
      <c r="E31" s="91"/>
      <c r="F31" s="97"/>
      <c r="G31" s="97"/>
      <c r="I31" s="91"/>
      <c r="J31" s="97"/>
      <c r="K31" s="97"/>
      <c r="M31" s="49" t="s">
        <v>65</v>
      </c>
      <c r="N31" s="50"/>
      <c r="O31" s="49"/>
    </row>
    <row r="32" spans="1:16" ht="38.25" x14ac:dyDescent="0.25">
      <c r="A32" s="39"/>
      <c r="B32" s="39"/>
      <c r="C32" s="39"/>
      <c r="E32" s="67"/>
      <c r="F32" s="39"/>
      <c r="G32" s="39"/>
      <c r="H32" s="90"/>
      <c r="I32" s="67"/>
      <c r="J32" s="66"/>
      <c r="K32" s="39"/>
      <c r="M32" s="49" t="str">
        <f>+M10</f>
        <v>314 - Custo de Aquisição - Recuperação de Comissões-Comissões sobre Prêmios Resseguros cedidos</v>
      </c>
      <c r="N32" s="61"/>
      <c r="O32" s="69"/>
    </row>
    <row r="33" spans="1:15" x14ac:dyDescent="0.25">
      <c r="A33" s="39"/>
      <c r="B33" s="39"/>
      <c r="C33" s="39"/>
      <c r="E33" s="67"/>
      <c r="F33" s="91"/>
      <c r="G33" s="91"/>
      <c r="I33" s="67"/>
      <c r="J33" s="66"/>
      <c r="K33" s="39"/>
      <c r="M33" s="49"/>
      <c r="N33" s="59">
        <f>-J12</f>
        <v>-91.25</v>
      </c>
      <c r="O33" s="69"/>
    </row>
    <row r="34" spans="1:15" x14ac:dyDescent="0.25">
      <c r="A34" s="39"/>
      <c r="B34" s="39"/>
      <c r="C34" s="39"/>
      <c r="E34" s="67"/>
      <c r="F34" s="39"/>
      <c r="G34" s="39"/>
      <c r="H34" s="68"/>
      <c r="I34" s="85"/>
      <c r="J34" s="68"/>
      <c r="K34" s="39"/>
      <c r="M34" s="62"/>
      <c r="N34" s="59">
        <f>+K13</f>
        <v>54.75</v>
      </c>
      <c r="O34" s="49"/>
    </row>
    <row r="35" spans="1:15" x14ac:dyDescent="0.25">
      <c r="A35" s="39"/>
      <c r="B35" s="39"/>
      <c r="C35" s="39"/>
      <c r="E35" s="67"/>
      <c r="F35" s="39"/>
      <c r="G35" s="39"/>
      <c r="I35" s="67"/>
      <c r="J35" s="66"/>
      <c r="K35" s="39"/>
      <c r="M35" s="49"/>
      <c r="N35" s="50">
        <f>+K14</f>
        <v>36.5</v>
      </c>
      <c r="O35" s="61"/>
    </row>
    <row r="36" spans="1:15" x14ac:dyDescent="0.25">
      <c r="A36" s="39"/>
      <c r="B36" s="39"/>
      <c r="C36" s="39"/>
      <c r="E36" s="67"/>
      <c r="F36" s="39"/>
      <c r="G36" s="39"/>
      <c r="I36" s="67"/>
      <c r="J36" s="66"/>
      <c r="K36" s="39"/>
      <c r="M36" s="49"/>
      <c r="N36" s="50">
        <f>-J15</f>
        <v>-4.5625</v>
      </c>
      <c r="O36" s="61"/>
    </row>
    <row r="37" spans="1:15" x14ac:dyDescent="0.25">
      <c r="A37" s="39"/>
      <c r="B37" s="39"/>
      <c r="C37" s="39"/>
      <c r="E37" s="67"/>
      <c r="F37" s="39"/>
      <c r="G37" s="39"/>
      <c r="I37" s="85"/>
      <c r="J37" s="66"/>
      <c r="K37" s="87"/>
      <c r="M37" s="55" t="s">
        <v>66</v>
      </c>
      <c r="N37" s="74">
        <f>SUM(N27:N36)</f>
        <v>41.0625</v>
      </c>
      <c r="O37" s="49"/>
    </row>
    <row r="38" spans="1:15" x14ac:dyDescent="0.25">
      <c r="A38" s="67"/>
      <c r="B38" s="39"/>
      <c r="C38" s="39"/>
      <c r="E38" s="67"/>
      <c r="F38" s="39"/>
      <c r="G38" s="39"/>
      <c r="I38" s="67"/>
      <c r="J38" s="66"/>
      <c r="K38" s="39"/>
    </row>
    <row r="39" spans="1:15" x14ac:dyDescent="0.25">
      <c r="A39" s="67"/>
      <c r="B39" s="39"/>
      <c r="C39" s="39"/>
      <c r="E39" s="67"/>
      <c r="F39" s="39"/>
      <c r="G39" s="39"/>
      <c r="I39" s="67"/>
      <c r="J39" s="66"/>
      <c r="K39" s="39"/>
    </row>
    <row r="40" spans="1:15" x14ac:dyDescent="0.25">
      <c r="A40" s="67"/>
      <c r="B40" s="39"/>
      <c r="C40" s="39"/>
      <c r="E40" s="67"/>
      <c r="F40" s="39"/>
      <c r="G40" s="39"/>
    </row>
    <row r="41" spans="1:15" x14ac:dyDescent="0.25">
      <c r="A41" s="67"/>
      <c r="B41" s="39"/>
      <c r="C41" s="39"/>
      <c r="E41" s="67"/>
      <c r="F41" s="39"/>
      <c r="G41" s="39"/>
      <c r="I41" s="67"/>
      <c r="J41" s="66"/>
      <c r="K41" s="39"/>
    </row>
    <row r="42" spans="1:15" ht="15" x14ac:dyDescent="0.25">
      <c r="I42" s="91"/>
      <c r="J42" s="92"/>
      <c r="K42" s="92"/>
    </row>
    <row r="43" spans="1:15" x14ac:dyDescent="0.25">
      <c r="I43" s="67"/>
      <c r="J43" s="66"/>
      <c r="K43" s="39"/>
    </row>
    <row r="44" spans="1:15" x14ac:dyDescent="0.25">
      <c r="I44" s="67"/>
      <c r="J44" s="66"/>
      <c r="K44" s="39"/>
    </row>
    <row r="45" spans="1:15" x14ac:dyDescent="0.25">
      <c r="I45" s="85"/>
      <c r="J45" s="66"/>
      <c r="K45" s="87"/>
      <c r="M45" s="38"/>
      <c r="O45" s="38"/>
    </row>
    <row r="46" spans="1:15" ht="15" x14ac:dyDescent="0.25">
      <c r="I46" s="91"/>
      <c r="J46" s="92"/>
      <c r="K46" s="92"/>
    </row>
    <row r="47" spans="1:15" x14ac:dyDescent="0.25">
      <c r="I47" s="67"/>
      <c r="J47" s="66"/>
      <c r="K47" s="39"/>
    </row>
    <row r="48" spans="1:15" x14ac:dyDescent="0.25">
      <c r="I48" s="67"/>
      <c r="J48" s="66"/>
      <c r="K48" s="68"/>
    </row>
    <row r="49" spans="9:11" x14ac:dyDescent="0.25">
      <c r="I49" s="85"/>
      <c r="J49" s="66"/>
      <c r="K49" s="87"/>
    </row>
  </sheetData>
  <mergeCells count="14">
    <mergeCell ref="F31:G31"/>
    <mergeCell ref="J31:K31"/>
    <mergeCell ref="B11:C11"/>
    <mergeCell ref="F11:G11"/>
    <mergeCell ref="J11:K11"/>
    <mergeCell ref="B17:C17"/>
    <mergeCell ref="F17:G17"/>
    <mergeCell ref="F24:G24"/>
    <mergeCell ref="A2:C2"/>
    <mergeCell ref="E2:G2"/>
    <mergeCell ref="I2:K2"/>
    <mergeCell ref="B4:C4"/>
    <mergeCell ref="F4:G4"/>
    <mergeCell ref="J4:K4"/>
  </mergeCells>
  <pageMargins left="0.19685039370078741" right="0.23622047244094491" top="0.19685039370078741" bottom="0.19685039370078741" header="0.11811023622047245" footer="0.1181102362204724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eX1_cOSSEGDiario resol2)</vt:lpstr>
      <vt:lpstr>Ex.1_COSSEGRazonetes_resol</vt:lpstr>
      <vt:lpstr>'eX1_cOSSEGDiario resol2)'!Area_de_impressao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2014-10-10T18:07:02Z</dcterms:created>
  <dcterms:modified xsi:type="dcterms:W3CDTF">2014-10-10T18:08:09Z</dcterms:modified>
</cp:coreProperties>
</file>