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oM\Google Drive\aulas\custos\"/>
    </mc:Choice>
  </mc:AlternateContent>
  <bookViews>
    <workbookView xWindow="0" yWindow="0" windowWidth="25200" windowHeight="11985" activeTab="1"/>
  </bookViews>
  <sheets>
    <sheet name="amazonenese" sheetId="1" r:id="rId1"/>
    <sheet name="imacolata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29" i="2" l="1"/>
  <c r="C29" i="2"/>
  <c r="D27" i="2"/>
  <c r="C27" i="2"/>
  <c r="D21" i="2"/>
  <c r="C21" i="2"/>
  <c r="D12" i="2"/>
  <c r="C12" i="2"/>
  <c r="D6" i="2"/>
  <c r="D13" i="2" s="1"/>
  <c r="C6" i="2"/>
  <c r="C13" i="2" s="1"/>
  <c r="C14" i="2" l="1"/>
  <c r="D14" i="2"/>
  <c r="B78" i="1"/>
  <c r="B77" i="1"/>
  <c r="B76" i="1"/>
  <c r="B79" i="1" s="1"/>
  <c r="B75" i="1"/>
  <c r="B73" i="1"/>
  <c r="B70" i="1"/>
  <c r="B60" i="1"/>
  <c r="B59" i="1"/>
  <c r="B58" i="1"/>
  <c r="B55" i="1"/>
  <c r="B52" i="1"/>
  <c r="B49" i="1"/>
  <c r="B57" i="1" s="1"/>
  <c r="B61" i="1" s="1"/>
  <c r="D41" i="1"/>
  <c r="C41" i="1"/>
  <c r="B41" i="1"/>
  <c r="C42" i="1"/>
  <c r="D42" i="1" s="1"/>
  <c r="C40" i="1"/>
  <c r="C38" i="1"/>
  <c r="D38" i="1" s="1"/>
  <c r="B38" i="1"/>
  <c r="C37" i="1"/>
  <c r="D37" i="1" s="1"/>
  <c r="C36" i="1"/>
  <c r="C33" i="1"/>
  <c r="C35" i="1" s="1"/>
  <c r="C39" i="1" s="1"/>
  <c r="C43" i="1" s="1"/>
  <c r="B33" i="1"/>
  <c r="D33" i="1" s="1"/>
  <c r="B27" i="1"/>
  <c r="B28" i="1" s="1"/>
  <c r="B16" i="1"/>
  <c r="B37" i="1" s="1"/>
  <c r="B15" i="1"/>
  <c r="B36" i="1" s="1"/>
  <c r="D36" i="1" s="1"/>
  <c r="B12" i="1"/>
  <c r="B13" i="1" s="1"/>
  <c r="B8" i="1"/>
  <c r="B4" i="1"/>
  <c r="B5" i="1" s="1"/>
  <c r="B9" i="1" s="1"/>
  <c r="B34" i="1" l="1"/>
  <c r="D34" i="1" s="1"/>
  <c r="B14" i="1"/>
  <c r="B53" i="1"/>
  <c r="B19" i="1"/>
  <c r="B40" i="1" s="1"/>
  <c r="D40" i="1" s="1"/>
  <c r="B18" i="1" l="1"/>
  <c r="B21" i="1" s="1"/>
  <c r="B35" i="1"/>
  <c r="B39" i="1" l="1"/>
  <c r="D35" i="1"/>
  <c r="D39" i="1" l="1"/>
  <c r="B43" i="1"/>
  <c r="D43" i="1" s="1"/>
</calcChain>
</file>

<file path=xl/sharedStrings.xml><?xml version="1.0" encoding="utf-8"?>
<sst xmlns="http://schemas.openxmlformats.org/spreadsheetml/2006/main" count="108" uniqueCount="59">
  <si>
    <t>a) vendas so no brasil</t>
  </si>
  <si>
    <t>Preço de venda</t>
  </si>
  <si>
    <t>impostos (9%)</t>
  </si>
  <si>
    <t>Material direto</t>
  </si>
  <si>
    <t>Mão de obra</t>
  </si>
  <si>
    <t>Custos fixos</t>
  </si>
  <si>
    <t>45000 / 24000</t>
  </si>
  <si>
    <t>lucro bruto</t>
  </si>
  <si>
    <t>b|) lucro operacional</t>
  </si>
  <si>
    <t>Receita bruta</t>
  </si>
  <si>
    <t>10000 * 24000</t>
  </si>
  <si>
    <t>impostos</t>
  </si>
  <si>
    <t>receita liquida</t>
  </si>
  <si>
    <t>4000*24000</t>
  </si>
  <si>
    <t>MOD</t>
  </si>
  <si>
    <t>2500*24000</t>
  </si>
  <si>
    <t>Lucro bruto</t>
  </si>
  <si>
    <t>Comissões</t>
  </si>
  <si>
    <t>despesas fixas</t>
  </si>
  <si>
    <t>lucro operacional</t>
  </si>
  <si>
    <t>c) proudzindo venezuela</t>
  </si>
  <si>
    <t>45000 / 36000</t>
  </si>
  <si>
    <t>lucro bruto por unidade</t>
  </si>
  <si>
    <t>d) lucro operacinal com venezuela</t>
  </si>
  <si>
    <t>Brasil</t>
  </si>
  <si>
    <t>venzeuela</t>
  </si>
  <si>
    <t>total</t>
  </si>
  <si>
    <t>FRETE E SEGURO</t>
  </si>
  <si>
    <t>RECEITA LIQUIDA</t>
  </si>
  <si>
    <t>custos e despesas var</t>
  </si>
  <si>
    <t>material</t>
  </si>
  <si>
    <t>mod</t>
  </si>
  <si>
    <t>comissao</t>
  </si>
  <si>
    <t>margem de contribui</t>
  </si>
  <si>
    <t>margem total brasil</t>
  </si>
  <si>
    <t>venezuela</t>
  </si>
  <si>
    <t>frete seguro</t>
  </si>
  <si>
    <t>E-f)  brasil</t>
  </si>
  <si>
    <t>e-f) venezuela</t>
  </si>
  <si>
    <t>Material</t>
  </si>
  <si>
    <t>comuns</t>
  </si>
  <si>
    <t>mecanica</t>
  </si>
  <si>
    <t>eletrica</t>
  </si>
  <si>
    <t>professor</t>
  </si>
  <si>
    <t>Custo total</t>
  </si>
  <si>
    <t>a) custo de cada curso</t>
  </si>
  <si>
    <t>Lucro por curso</t>
  </si>
  <si>
    <t>Receita Bruta</t>
  </si>
  <si>
    <t>(-) impostos</t>
  </si>
  <si>
    <t>Receita Liquida</t>
  </si>
  <si>
    <t>b) Lucro por curso</t>
  </si>
  <si>
    <t>c) Margem de contribuição por aluno</t>
  </si>
  <si>
    <t>Preço do curso</t>
  </si>
  <si>
    <t>(-) custos variáveis</t>
  </si>
  <si>
    <t>Margem de Contribuição</t>
  </si>
  <si>
    <t>d) margem de contribuição por curso</t>
  </si>
  <si>
    <t>4350 = (25 alunos * R$30 + 60 horas * R$60,00 a hora)</t>
  </si>
  <si>
    <t>3150 = (25 alunos * R$30 + 40 horas * R$60,00 a hora)</t>
  </si>
  <si>
    <t>Margem contribuição do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</si>
</sst>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0" fillId="0" borderId="0" xfId="0" quotePrefix="1"/>
    <xf numFmtId="9" fontId="0" fillId="0" borderId="0" xfId="0" applyNumberFormat="1"/>
    <xf numFmtId="44" fontId="0" fillId="0" borderId="0" xfId="0" applyNumberFormat="1"/>
    <xf numFmtId="0" fontId="2" fillId="0" borderId="0" xfId="0" applyFont="1"/>
    <xf numFmtId="44" fontId="2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zoomScale="170" zoomScaleNormal="170" workbookViewId="0">
      <selection activeCell="B16" sqref="B16"/>
    </sheetView>
  </sheetViews>
  <sheetFormatPr defaultRowHeight="15" x14ac:dyDescent="0.25"/>
  <cols>
    <col min="1" max="1" width="20.140625" bestFit="1" customWidth="1"/>
    <col min="2" max="2" width="18.85546875" bestFit="1" customWidth="1"/>
    <col min="3" max="3" width="17.5703125" bestFit="1" customWidth="1"/>
    <col min="4" max="4" width="18.85546875" bestFit="1" customWidth="1"/>
  </cols>
  <sheetData>
    <row r="1" spans="1:3" x14ac:dyDescent="0.25">
      <c r="A1" t="s">
        <v>0</v>
      </c>
    </row>
    <row r="3" spans="1:3" x14ac:dyDescent="0.25">
      <c r="A3" t="s">
        <v>1</v>
      </c>
      <c r="B3" s="1">
        <v>10000</v>
      </c>
    </row>
    <row r="4" spans="1:3" x14ac:dyDescent="0.25">
      <c r="A4" t="s">
        <v>2</v>
      </c>
      <c r="B4" s="1">
        <f>B3*0.09</f>
        <v>900</v>
      </c>
    </row>
    <row r="5" spans="1:3" x14ac:dyDescent="0.25">
      <c r="A5" t="s">
        <v>28</v>
      </c>
      <c r="B5" s="1">
        <f>B3-B4</f>
        <v>9100</v>
      </c>
    </row>
    <row r="6" spans="1:3" x14ac:dyDescent="0.25">
      <c r="A6" t="s">
        <v>3</v>
      </c>
      <c r="B6" s="1">
        <v>4000</v>
      </c>
    </row>
    <row r="7" spans="1:3" x14ac:dyDescent="0.25">
      <c r="A7" t="s">
        <v>4</v>
      </c>
      <c r="B7" s="1">
        <v>2500</v>
      </c>
    </row>
    <row r="8" spans="1:3" x14ac:dyDescent="0.25">
      <c r="A8" t="s">
        <v>5</v>
      </c>
      <c r="B8" s="1">
        <f>45000000/24000</f>
        <v>1875</v>
      </c>
      <c r="C8" s="2" t="s">
        <v>6</v>
      </c>
    </row>
    <row r="9" spans="1:3" x14ac:dyDescent="0.25">
      <c r="A9" t="s">
        <v>7</v>
      </c>
      <c r="B9" s="1">
        <f>B5-B6-B7-B8</f>
        <v>725</v>
      </c>
    </row>
    <row r="11" spans="1:3" x14ac:dyDescent="0.25">
      <c r="A11" t="s">
        <v>8</v>
      </c>
    </row>
    <row r="12" spans="1:3" x14ac:dyDescent="0.25">
      <c r="A12" t="s">
        <v>9</v>
      </c>
      <c r="B12" s="1">
        <f>10000*24000</f>
        <v>240000000</v>
      </c>
      <c r="C12" t="s">
        <v>10</v>
      </c>
    </row>
    <row r="13" spans="1:3" x14ac:dyDescent="0.25">
      <c r="A13" t="s">
        <v>11</v>
      </c>
      <c r="B13" s="1">
        <f>B12*9%</f>
        <v>21600000</v>
      </c>
      <c r="C13" s="3">
        <v>0.09</v>
      </c>
    </row>
    <row r="14" spans="1:3" x14ac:dyDescent="0.25">
      <c r="A14" t="s">
        <v>12</v>
      </c>
      <c r="B14" s="1">
        <f>B12-B13</f>
        <v>218400000</v>
      </c>
    </row>
    <row r="15" spans="1:3" x14ac:dyDescent="0.25">
      <c r="A15" t="s">
        <v>3</v>
      </c>
      <c r="B15" s="1">
        <f>4000*24000</f>
        <v>96000000</v>
      </c>
      <c r="C15" t="s">
        <v>13</v>
      </c>
    </row>
    <row r="16" spans="1:3" x14ac:dyDescent="0.25">
      <c r="A16" t="s">
        <v>14</v>
      </c>
      <c r="B16" s="1">
        <f>2500*24000</f>
        <v>60000000</v>
      </c>
      <c r="C16" t="s">
        <v>15</v>
      </c>
    </row>
    <row r="17" spans="1:4" x14ac:dyDescent="0.25">
      <c r="A17" t="s">
        <v>5</v>
      </c>
      <c r="B17" s="1">
        <v>45000000</v>
      </c>
    </row>
    <row r="18" spans="1:4" x14ac:dyDescent="0.25">
      <c r="A18" t="s">
        <v>16</v>
      </c>
      <c r="B18" s="4">
        <f>B14-B15-B16-B17</f>
        <v>17400000</v>
      </c>
    </row>
    <row r="19" spans="1:4" x14ac:dyDescent="0.25">
      <c r="A19" t="s">
        <v>17</v>
      </c>
      <c r="B19" s="4">
        <f>C19*B12</f>
        <v>2400000</v>
      </c>
      <c r="C19" s="3">
        <v>0.01</v>
      </c>
    </row>
    <row r="20" spans="1:4" x14ac:dyDescent="0.25">
      <c r="A20" t="s">
        <v>18</v>
      </c>
      <c r="B20" s="1">
        <v>9000000</v>
      </c>
    </row>
    <row r="21" spans="1:4" x14ac:dyDescent="0.25">
      <c r="A21" t="s">
        <v>19</v>
      </c>
      <c r="B21" s="1">
        <f>B18-B19-B20</f>
        <v>6000000</v>
      </c>
    </row>
    <row r="23" spans="1:4" x14ac:dyDescent="0.25">
      <c r="A23" t="s">
        <v>20</v>
      </c>
    </row>
    <row r="24" spans="1:4" x14ac:dyDescent="0.25">
      <c r="A24" t="s">
        <v>1</v>
      </c>
      <c r="B24" s="1">
        <v>7500</v>
      </c>
    </row>
    <row r="25" spans="1:4" x14ac:dyDescent="0.25">
      <c r="A25" t="s">
        <v>3</v>
      </c>
      <c r="B25" s="1">
        <v>4000</v>
      </c>
    </row>
    <row r="26" spans="1:4" x14ac:dyDescent="0.25">
      <c r="A26" t="s">
        <v>4</v>
      </c>
      <c r="B26" s="1">
        <v>2500</v>
      </c>
    </row>
    <row r="27" spans="1:4" x14ac:dyDescent="0.25">
      <c r="A27" t="s">
        <v>5</v>
      </c>
      <c r="B27" s="1">
        <f>45000000/36000</f>
        <v>1250</v>
      </c>
      <c r="C27" s="2" t="s">
        <v>21</v>
      </c>
    </row>
    <row r="28" spans="1:4" x14ac:dyDescent="0.25">
      <c r="A28" t="s">
        <v>22</v>
      </c>
      <c r="B28" s="1">
        <f>B24-B25-B26-B27</f>
        <v>-250</v>
      </c>
    </row>
    <row r="30" spans="1:4" x14ac:dyDescent="0.25">
      <c r="A30" t="s">
        <v>23</v>
      </c>
    </row>
    <row r="31" spans="1:4" x14ac:dyDescent="0.25">
      <c r="B31">
        <v>24000</v>
      </c>
      <c r="C31">
        <v>12000</v>
      </c>
    </row>
    <row r="32" spans="1:4" x14ac:dyDescent="0.25">
      <c r="B32" t="s">
        <v>24</v>
      </c>
      <c r="C32" t="s">
        <v>25</v>
      </c>
      <c r="D32" t="s">
        <v>26</v>
      </c>
    </row>
    <row r="33" spans="1:4" x14ac:dyDescent="0.25">
      <c r="A33" t="s">
        <v>9</v>
      </c>
      <c r="B33" s="4">
        <f>B12</f>
        <v>240000000</v>
      </c>
      <c r="C33" s="4">
        <f>B24*12000</f>
        <v>90000000</v>
      </c>
      <c r="D33" s="4">
        <f>C33+B33</f>
        <v>330000000</v>
      </c>
    </row>
    <row r="34" spans="1:4" x14ac:dyDescent="0.25">
      <c r="A34" t="s">
        <v>11</v>
      </c>
      <c r="B34" s="4">
        <f t="shared" ref="B34:B40" si="0">B13</f>
        <v>21600000</v>
      </c>
      <c r="D34" s="4">
        <f t="shared" ref="D34:D43" si="1">C34+B34</f>
        <v>21600000</v>
      </c>
    </row>
    <row r="35" spans="1:4" x14ac:dyDescent="0.25">
      <c r="A35" t="s">
        <v>12</v>
      </c>
      <c r="B35" s="4">
        <f t="shared" si="0"/>
        <v>218400000</v>
      </c>
      <c r="C35" s="4">
        <f>C33-C34</f>
        <v>90000000</v>
      </c>
      <c r="D35" s="4">
        <f t="shared" si="1"/>
        <v>308400000</v>
      </c>
    </row>
    <row r="36" spans="1:4" x14ac:dyDescent="0.25">
      <c r="A36" t="s">
        <v>3</v>
      </c>
      <c r="B36" s="4">
        <f t="shared" si="0"/>
        <v>96000000</v>
      </c>
      <c r="C36" s="4">
        <f>C31*B6</f>
        <v>48000000</v>
      </c>
      <c r="D36" s="4">
        <f t="shared" si="1"/>
        <v>144000000</v>
      </c>
    </row>
    <row r="37" spans="1:4" x14ac:dyDescent="0.25">
      <c r="A37" t="s">
        <v>14</v>
      </c>
      <c r="B37" s="4">
        <f t="shared" si="0"/>
        <v>60000000</v>
      </c>
      <c r="C37" s="4">
        <f>C31*B7</f>
        <v>30000000</v>
      </c>
      <c r="D37" s="4">
        <f t="shared" si="1"/>
        <v>90000000</v>
      </c>
    </row>
    <row r="38" spans="1:4" x14ac:dyDescent="0.25">
      <c r="A38" t="s">
        <v>5</v>
      </c>
      <c r="B38" s="4">
        <f>B31*B27</f>
        <v>30000000</v>
      </c>
      <c r="C38" s="4">
        <f>C31*B27</f>
        <v>15000000</v>
      </c>
      <c r="D38" s="4">
        <f t="shared" si="1"/>
        <v>45000000</v>
      </c>
    </row>
    <row r="39" spans="1:4" x14ac:dyDescent="0.25">
      <c r="A39" t="s">
        <v>16</v>
      </c>
      <c r="B39" s="4">
        <f>B35-B36-B37-B38</f>
        <v>32400000</v>
      </c>
      <c r="C39" s="4">
        <f>C35-C36-C37-C38</f>
        <v>-3000000</v>
      </c>
      <c r="D39" s="4">
        <f t="shared" si="1"/>
        <v>29400000</v>
      </c>
    </row>
    <row r="40" spans="1:4" x14ac:dyDescent="0.25">
      <c r="A40" t="s">
        <v>17</v>
      </c>
      <c r="B40" s="4">
        <f t="shared" si="0"/>
        <v>2400000</v>
      </c>
      <c r="C40" s="4">
        <f>C33*2%</f>
        <v>1800000</v>
      </c>
      <c r="D40" s="4">
        <f t="shared" si="1"/>
        <v>4200000</v>
      </c>
    </row>
    <row r="41" spans="1:4" x14ac:dyDescent="0.25">
      <c r="A41" t="s">
        <v>18</v>
      </c>
      <c r="B41" s="4">
        <f>B20/3*2</f>
        <v>6000000</v>
      </c>
      <c r="C41" s="4">
        <f>B20/3</f>
        <v>3000000</v>
      </c>
      <c r="D41" s="4">
        <f t="shared" si="1"/>
        <v>9000000</v>
      </c>
    </row>
    <row r="42" spans="1:4" x14ac:dyDescent="0.25">
      <c r="A42" t="s">
        <v>27</v>
      </c>
      <c r="B42" s="4">
        <v>0</v>
      </c>
      <c r="C42" s="1">
        <f>250*C31</f>
        <v>3000000</v>
      </c>
      <c r="D42" s="4">
        <f t="shared" si="1"/>
        <v>3000000</v>
      </c>
    </row>
    <row r="43" spans="1:4" x14ac:dyDescent="0.25">
      <c r="A43" t="s">
        <v>19</v>
      </c>
      <c r="B43" s="4">
        <f>B39-B40-B41-B42</f>
        <v>24000000</v>
      </c>
      <c r="C43" s="4">
        <f>C39-C40-C41-C42</f>
        <v>-10800000</v>
      </c>
      <c r="D43" s="4">
        <f t="shared" si="1"/>
        <v>13200000</v>
      </c>
    </row>
    <row r="46" spans="1:4" x14ac:dyDescent="0.25">
      <c r="A46" t="s">
        <v>37</v>
      </c>
    </row>
    <row r="47" spans="1:4" x14ac:dyDescent="0.25">
      <c r="A47" t="s">
        <v>1</v>
      </c>
      <c r="B47" s="1">
        <v>10000</v>
      </c>
    </row>
    <row r="48" spans="1:4" x14ac:dyDescent="0.25">
      <c r="A48" t="s">
        <v>29</v>
      </c>
      <c r="B48" s="1"/>
    </row>
    <row r="49" spans="1:2" x14ac:dyDescent="0.25">
      <c r="A49" t="s">
        <v>11</v>
      </c>
      <c r="B49" s="1">
        <f>B47*0.09</f>
        <v>900</v>
      </c>
    </row>
    <row r="50" spans="1:2" x14ac:dyDescent="0.25">
      <c r="A50" t="s">
        <v>30</v>
      </c>
      <c r="B50" s="1">
        <v>4000</v>
      </c>
    </row>
    <row r="51" spans="1:2" x14ac:dyDescent="0.25">
      <c r="A51" t="s">
        <v>31</v>
      </c>
      <c r="B51" s="1">
        <v>2500</v>
      </c>
    </row>
    <row r="52" spans="1:2" x14ac:dyDescent="0.25">
      <c r="A52" t="s">
        <v>32</v>
      </c>
      <c r="B52" s="1">
        <f>B47*0.01</f>
        <v>100</v>
      </c>
    </row>
    <row r="53" spans="1:2" x14ac:dyDescent="0.25">
      <c r="A53" t="s">
        <v>33</v>
      </c>
      <c r="B53" s="1">
        <f>B47-SUM(B49:B52)</f>
        <v>2500</v>
      </c>
    </row>
    <row r="54" spans="1:2" x14ac:dyDescent="0.25">
      <c r="B54" s="1"/>
    </row>
    <row r="55" spans="1:2" x14ac:dyDescent="0.25">
      <c r="A55" t="s">
        <v>34</v>
      </c>
      <c r="B55" s="4">
        <f>B47*24000</f>
        <v>240000000</v>
      </c>
    </row>
    <row r="56" spans="1:2" x14ac:dyDescent="0.25">
      <c r="A56" t="s">
        <v>29</v>
      </c>
    </row>
    <row r="57" spans="1:2" x14ac:dyDescent="0.25">
      <c r="A57" t="s">
        <v>11</v>
      </c>
      <c r="B57" s="4">
        <f>B49*24000</f>
        <v>21600000</v>
      </c>
    </row>
    <row r="58" spans="1:2" x14ac:dyDescent="0.25">
      <c r="A58" t="s">
        <v>30</v>
      </c>
      <c r="B58" s="4">
        <f t="shared" ref="B58:B60" si="2">B50*24000</f>
        <v>96000000</v>
      </c>
    </row>
    <row r="59" spans="1:2" x14ac:dyDescent="0.25">
      <c r="A59" t="s">
        <v>31</v>
      </c>
      <c r="B59" s="4">
        <f t="shared" si="2"/>
        <v>60000000</v>
      </c>
    </row>
    <row r="60" spans="1:2" x14ac:dyDescent="0.25">
      <c r="A60" t="s">
        <v>32</v>
      </c>
      <c r="B60" s="4">
        <f t="shared" si="2"/>
        <v>2400000</v>
      </c>
    </row>
    <row r="61" spans="1:2" x14ac:dyDescent="0.25">
      <c r="A61" t="s">
        <v>33</v>
      </c>
      <c r="B61" s="1">
        <f>B55-SUM(B57:B60)</f>
        <v>60000000</v>
      </c>
    </row>
    <row r="63" spans="1:2" x14ac:dyDescent="0.25">
      <c r="A63" t="s">
        <v>38</v>
      </c>
    </row>
    <row r="64" spans="1:2" x14ac:dyDescent="0.25">
      <c r="A64" t="s">
        <v>1</v>
      </c>
      <c r="B64" s="1">
        <v>7500</v>
      </c>
    </row>
    <row r="65" spans="1:2" x14ac:dyDescent="0.25">
      <c r="A65" t="s">
        <v>29</v>
      </c>
      <c r="B65" s="1"/>
    </row>
    <row r="66" spans="1:2" x14ac:dyDescent="0.25">
      <c r="A66" t="s">
        <v>36</v>
      </c>
      <c r="B66" s="1">
        <v>250</v>
      </c>
    </row>
    <row r="67" spans="1:2" x14ac:dyDescent="0.25">
      <c r="A67" t="s">
        <v>30</v>
      </c>
      <c r="B67" s="1">
        <v>4000</v>
      </c>
    </row>
    <row r="68" spans="1:2" x14ac:dyDescent="0.25">
      <c r="A68" t="s">
        <v>31</v>
      </c>
      <c r="B68" s="1">
        <v>2500</v>
      </c>
    </row>
    <row r="69" spans="1:2" x14ac:dyDescent="0.25">
      <c r="A69" t="s">
        <v>32</v>
      </c>
      <c r="B69" s="1">
        <v>150</v>
      </c>
    </row>
    <row r="70" spans="1:2" x14ac:dyDescent="0.25">
      <c r="A70" t="s">
        <v>33</v>
      </c>
      <c r="B70" s="1">
        <f>B64-B66-B67-B68-B69</f>
        <v>600</v>
      </c>
    </row>
    <row r="71" spans="1:2" x14ac:dyDescent="0.25">
      <c r="B71" s="1"/>
    </row>
    <row r="72" spans="1:2" x14ac:dyDescent="0.25">
      <c r="A72" t="s">
        <v>35</v>
      </c>
      <c r="B72" s="1"/>
    </row>
    <row r="73" spans="1:2" x14ac:dyDescent="0.25">
      <c r="A73" t="s">
        <v>1</v>
      </c>
      <c r="B73" s="1">
        <f>B64*12000</f>
        <v>90000000</v>
      </c>
    </row>
    <row r="74" spans="1:2" x14ac:dyDescent="0.25">
      <c r="A74" t="s">
        <v>29</v>
      </c>
      <c r="B74" s="1"/>
    </row>
    <row r="75" spans="1:2" x14ac:dyDescent="0.25">
      <c r="A75" t="s">
        <v>36</v>
      </c>
      <c r="B75" s="1">
        <f t="shared" ref="B75:B78" si="3">B66*12000</f>
        <v>3000000</v>
      </c>
    </row>
    <row r="76" spans="1:2" x14ac:dyDescent="0.25">
      <c r="A76" t="s">
        <v>30</v>
      </c>
      <c r="B76" s="1">
        <f t="shared" si="3"/>
        <v>48000000</v>
      </c>
    </row>
    <row r="77" spans="1:2" x14ac:dyDescent="0.25">
      <c r="A77" t="s">
        <v>31</v>
      </c>
      <c r="B77" s="1">
        <f t="shared" si="3"/>
        <v>30000000</v>
      </c>
    </row>
    <row r="78" spans="1:2" x14ac:dyDescent="0.25">
      <c r="A78" t="s">
        <v>32</v>
      </c>
      <c r="B78" s="1">
        <f t="shared" si="3"/>
        <v>1800000</v>
      </c>
    </row>
    <row r="79" spans="1:2" x14ac:dyDescent="0.25">
      <c r="A79" t="s">
        <v>33</v>
      </c>
      <c r="B79" s="1">
        <f>B73-B75-B76-B77-B78</f>
        <v>7200000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29" sqref="D29"/>
    </sheetView>
  </sheetViews>
  <sheetFormatPr defaultRowHeight="15" x14ac:dyDescent="0.25"/>
  <cols>
    <col min="2" max="2" width="29" customWidth="1"/>
    <col min="3" max="4" width="13.28515625" bestFit="1" customWidth="1"/>
  </cols>
  <sheetData>
    <row r="1" spans="1:4" x14ac:dyDescent="0.25">
      <c r="A1" t="s">
        <v>45</v>
      </c>
    </row>
    <row r="2" spans="1:4" x14ac:dyDescent="0.25">
      <c r="C2" t="s">
        <v>41</v>
      </c>
      <c r="D2" t="s">
        <v>42</v>
      </c>
    </row>
    <row r="3" spans="1:4" x14ac:dyDescent="0.25">
      <c r="B3" t="s">
        <v>39</v>
      </c>
      <c r="C3" s="1">
        <v>750</v>
      </c>
      <c r="D3" s="1">
        <v>750</v>
      </c>
    </row>
    <row r="4" spans="1:4" x14ac:dyDescent="0.25">
      <c r="B4" t="s">
        <v>43</v>
      </c>
      <c r="C4" s="1">
        <v>3600</v>
      </c>
      <c r="D4" s="1">
        <v>2400</v>
      </c>
    </row>
    <row r="5" spans="1:4" x14ac:dyDescent="0.25">
      <c r="B5" t="s">
        <v>40</v>
      </c>
      <c r="C5" s="1">
        <v>6000</v>
      </c>
      <c r="D5" s="1">
        <v>4000</v>
      </c>
    </row>
    <row r="6" spans="1:4" x14ac:dyDescent="0.25">
      <c r="B6" s="5" t="s">
        <v>44</v>
      </c>
      <c r="C6" s="6">
        <f>SUM(C3:C5)</f>
        <v>10350</v>
      </c>
      <c r="D6" s="6">
        <f>SUM(D3:D5)</f>
        <v>7150</v>
      </c>
    </row>
    <row r="8" spans="1:4" x14ac:dyDescent="0.25">
      <c r="A8" t="s">
        <v>50</v>
      </c>
    </row>
    <row r="9" spans="1:4" x14ac:dyDescent="0.25">
      <c r="C9" t="s">
        <v>41</v>
      </c>
      <c r="D9" t="s">
        <v>42</v>
      </c>
    </row>
    <row r="10" spans="1:4" x14ac:dyDescent="0.25">
      <c r="B10" t="s">
        <v>47</v>
      </c>
      <c r="C10" s="1">
        <v>18750</v>
      </c>
      <c r="D10" s="1">
        <v>15000</v>
      </c>
    </row>
    <row r="11" spans="1:4" x14ac:dyDescent="0.25">
      <c r="B11" t="s">
        <v>48</v>
      </c>
      <c r="C11" s="1">
        <v>-375</v>
      </c>
      <c r="D11" s="1">
        <v>-300</v>
      </c>
    </row>
    <row r="12" spans="1:4" x14ac:dyDescent="0.25">
      <c r="B12" t="s">
        <v>49</v>
      </c>
      <c r="C12" s="1">
        <f>SUM(C10:C11)</f>
        <v>18375</v>
      </c>
      <c r="D12" s="1">
        <f>SUM(D10:D11)</f>
        <v>14700</v>
      </c>
    </row>
    <row r="13" spans="1:4" x14ac:dyDescent="0.25">
      <c r="B13" t="s">
        <v>44</v>
      </c>
      <c r="C13" s="1">
        <f>C6</f>
        <v>10350</v>
      </c>
      <c r="D13" s="1">
        <f>D6</f>
        <v>7150</v>
      </c>
    </row>
    <row r="14" spans="1:4" x14ac:dyDescent="0.25">
      <c r="B14" s="5" t="s">
        <v>46</v>
      </c>
      <c r="C14" s="6">
        <f>C12-C13</f>
        <v>8025</v>
      </c>
      <c r="D14" s="6">
        <f>D12-D13</f>
        <v>7550</v>
      </c>
    </row>
    <row r="15" spans="1:4" x14ac:dyDescent="0.25">
      <c r="C15" s="1"/>
      <c r="D15" s="1"/>
    </row>
    <row r="16" spans="1:4" x14ac:dyDescent="0.25">
      <c r="A16" t="s">
        <v>51</v>
      </c>
    </row>
    <row r="17" spans="1:7" x14ac:dyDescent="0.25">
      <c r="C17" t="s">
        <v>41</v>
      </c>
      <c r="D17" t="s">
        <v>42</v>
      </c>
      <c r="E17" s="1"/>
    </row>
    <row r="18" spans="1:7" x14ac:dyDescent="0.25">
      <c r="B18" t="s">
        <v>52</v>
      </c>
      <c r="C18" s="1">
        <v>750</v>
      </c>
      <c r="D18" s="1">
        <v>600</v>
      </c>
      <c r="E18" s="1"/>
    </row>
    <row r="19" spans="1:7" x14ac:dyDescent="0.25">
      <c r="B19" t="s">
        <v>48</v>
      </c>
      <c r="C19" s="1">
        <v>-15</v>
      </c>
      <c r="D19" s="1">
        <v>-12</v>
      </c>
      <c r="E19" s="1"/>
    </row>
    <row r="20" spans="1:7" x14ac:dyDescent="0.25">
      <c r="B20" t="s">
        <v>53</v>
      </c>
      <c r="C20" s="1">
        <v>-30</v>
      </c>
      <c r="D20" s="1">
        <v>-30</v>
      </c>
      <c r="E20" s="1"/>
    </row>
    <row r="21" spans="1:7" x14ac:dyDescent="0.25">
      <c r="B21" t="s">
        <v>54</v>
      </c>
      <c r="C21" s="1">
        <f>SUM(C18:C20)</f>
        <v>705</v>
      </c>
      <c r="D21" s="1">
        <f>SUM(D18:D20)</f>
        <v>558</v>
      </c>
    </row>
    <row r="23" spans="1:7" x14ac:dyDescent="0.25">
      <c r="A23" t="s">
        <v>55</v>
      </c>
    </row>
    <row r="24" spans="1:7" x14ac:dyDescent="0.25">
      <c r="C24" t="s">
        <v>41</v>
      </c>
      <c r="D24" t="s">
        <v>42</v>
      </c>
    </row>
    <row r="25" spans="1:7" x14ac:dyDescent="0.25">
      <c r="B25" t="s">
        <v>47</v>
      </c>
      <c r="C25" s="1">
        <v>18750</v>
      </c>
      <c r="D25" s="1">
        <v>15000</v>
      </c>
    </row>
    <row r="26" spans="1:7" x14ac:dyDescent="0.25">
      <c r="B26" t="s">
        <v>48</v>
      </c>
      <c r="C26" s="1">
        <v>-375</v>
      </c>
      <c r="D26" s="1">
        <v>-300</v>
      </c>
      <c r="G26" t="s">
        <v>56</v>
      </c>
    </row>
    <row r="27" spans="1:7" x14ac:dyDescent="0.25">
      <c r="B27" t="s">
        <v>49</v>
      </c>
      <c r="C27" s="1">
        <f>SUM(C25:C26)</f>
        <v>18375</v>
      </c>
      <c r="D27" s="1">
        <f>SUM(D25:D26)</f>
        <v>14700</v>
      </c>
      <c r="G27" t="s">
        <v>57</v>
      </c>
    </row>
    <row r="28" spans="1:7" x14ac:dyDescent="0.25">
      <c r="B28" t="s">
        <v>53</v>
      </c>
      <c r="C28" s="1">
        <v>-4350</v>
      </c>
      <c r="D28" s="1">
        <v>-3150</v>
      </c>
    </row>
    <row r="29" spans="1:7" x14ac:dyDescent="0.25">
      <c r="B29" t="s">
        <v>58</v>
      </c>
      <c r="C29" s="4">
        <f>SUM(C27:C28)</f>
        <v>14025</v>
      </c>
      <c r="D29" s="4">
        <f>SUM(D27:D28)</f>
        <v>11550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amazonenese</vt:lpstr>
      <vt:lpstr>imacolata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de Souza Miranda</dc:creator>
  <cp:lastModifiedBy>c</cp:lastModifiedBy>
  <dcterms:created xsi:type="dcterms:W3CDTF">2014-10-07T14:23:49Z</dcterms:created>
  <dcterms:modified xsi:type="dcterms:W3CDTF">2014-10-08T20:31:28Z</dcterms:modified>
</cp:coreProperties>
</file>