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54" i="1"/>
  <c r="E53"/>
  <c r="E52"/>
  <c r="E51"/>
  <c r="E49"/>
  <c r="E48"/>
  <c r="E47"/>
  <c r="E46"/>
  <c r="E44"/>
  <c r="E43"/>
  <c r="E42"/>
  <c r="E41"/>
  <c r="E40"/>
  <c r="D53"/>
  <c r="D52"/>
  <c r="D51"/>
  <c r="D49"/>
  <c r="D48"/>
  <c r="D47"/>
  <c r="D46"/>
  <c r="D44"/>
  <c r="D43"/>
  <c r="D42"/>
  <c r="D41"/>
  <c r="D40"/>
  <c r="C53"/>
  <c r="C52"/>
  <c r="C51"/>
  <c r="C50"/>
  <c r="C49"/>
  <c r="C48"/>
  <c r="C47"/>
  <c r="C46"/>
  <c r="C45"/>
  <c r="C44"/>
  <c r="C43"/>
  <c r="C42"/>
  <c r="C41"/>
  <c r="C40"/>
  <c r="B53"/>
  <c r="B52"/>
  <c r="B51"/>
  <c r="B49"/>
  <c r="B48"/>
  <c r="B47"/>
  <c r="B46"/>
  <c r="B44"/>
  <c r="B43"/>
  <c r="B42"/>
  <c r="B41"/>
  <c r="B40"/>
  <c r="C39"/>
  <c r="A53"/>
  <c r="A52"/>
  <c r="A51"/>
  <c r="A50"/>
  <c r="A49"/>
  <c r="A48"/>
  <c r="A47"/>
  <c r="A46"/>
  <c r="A45"/>
  <c r="A44"/>
  <c r="A43"/>
  <c r="A42"/>
  <c r="A41"/>
  <c r="A40"/>
  <c r="A39"/>
  <c r="C35"/>
  <c r="C34"/>
  <c r="C33"/>
  <c r="C31"/>
  <c r="C30"/>
  <c r="C29"/>
  <c r="C28"/>
  <c r="C26"/>
  <c r="C25"/>
  <c r="C24"/>
  <c r="C23"/>
  <c r="C22"/>
  <c r="A35"/>
  <c r="A34"/>
  <c r="A33"/>
  <c r="A32"/>
  <c r="A31"/>
  <c r="A30"/>
  <c r="A29"/>
  <c r="A28"/>
  <c r="A27"/>
  <c r="A26"/>
  <c r="A25"/>
  <c r="A24"/>
  <c r="A23"/>
  <c r="A22"/>
  <c r="A21"/>
  <c r="B6"/>
  <c r="D7"/>
  <c r="C15"/>
  <c r="C32" s="1"/>
  <c r="B50" s="1"/>
  <c r="D50" s="1"/>
  <c r="E50" s="1"/>
  <c r="C10"/>
  <c r="B3"/>
  <c r="C3" s="1"/>
  <c r="C21" s="1"/>
  <c r="B39" s="1"/>
  <c r="D39" s="1"/>
  <c r="E39" s="1"/>
  <c r="C2" l="1"/>
  <c r="C6"/>
  <c r="C27"/>
  <c r="B45" s="1"/>
  <c r="C36"/>
  <c r="B2"/>
  <c r="B54" l="1"/>
  <c r="C55" s="1"/>
  <c r="D45"/>
  <c r="E45" s="1"/>
  <c r="D35"/>
  <c r="F53" s="1"/>
  <c r="G53" s="1"/>
  <c r="D33"/>
  <c r="F51" s="1"/>
  <c r="G51" s="1"/>
  <c r="D31"/>
  <c r="F49" s="1"/>
  <c r="G49" s="1"/>
  <c r="D29"/>
  <c r="F47" s="1"/>
  <c r="G47" s="1"/>
  <c r="D27"/>
  <c r="F45" s="1"/>
  <c r="G45" s="1"/>
  <c r="D25"/>
  <c r="F43" s="1"/>
  <c r="G43" s="1"/>
  <c r="D23"/>
  <c r="F41" s="1"/>
  <c r="G41" s="1"/>
  <c r="D34"/>
  <c r="F52" s="1"/>
  <c r="G52" s="1"/>
  <c r="D32"/>
  <c r="F50" s="1"/>
  <c r="G50" s="1"/>
  <c r="D30"/>
  <c r="F48" s="1"/>
  <c r="G48" s="1"/>
  <c r="D28"/>
  <c r="F46" s="1"/>
  <c r="G46" s="1"/>
  <c r="D26"/>
  <c r="F44" s="1"/>
  <c r="G44" s="1"/>
  <c r="D24"/>
  <c r="F42" s="1"/>
  <c r="G42" s="1"/>
  <c r="D22"/>
  <c r="F40" s="1"/>
  <c r="G40" s="1"/>
  <c r="D21"/>
  <c r="F39" s="1"/>
  <c r="G39" s="1"/>
  <c r="G54" l="1"/>
  <c r="I45" s="1"/>
</calcChain>
</file>

<file path=xl/sharedStrings.xml><?xml version="1.0" encoding="utf-8"?>
<sst xmlns="http://schemas.openxmlformats.org/spreadsheetml/2006/main" count="33" uniqueCount="30">
  <si>
    <t>Alunos</t>
  </si>
  <si>
    <t>Faturamento total</t>
  </si>
  <si>
    <t>MOD</t>
  </si>
  <si>
    <t>FGTS</t>
  </si>
  <si>
    <t>13º</t>
  </si>
  <si>
    <t>1/3 férias</t>
  </si>
  <si>
    <t>vale transporte</t>
  </si>
  <si>
    <t>Materiais direito</t>
  </si>
  <si>
    <t>Despesas variáveis</t>
  </si>
  <si>
    <t>Educação Infantil</t>
  </si>
  <si>
    <t>Infantil I</t>
  </si>
  <si>
    <t>Infantil II</t>
  </si>
  <si>
    <t>Infantil III</t>
  </si>
  <si>
    <t>Ensino Fundamental</t>
  </si>
  <si>
    <t>1º ano</t>
  </si>
  <si>
    <t>2º ano</t>
  </si>
  <si>
    <t>3º ano</t>
  </si>
  <si>
    <t>4º ano</t>
  </si>
  <si>
    <t>5º ano</t>
  </si>
  <si>
    <t>6º ano</t>
  </si>
  <si>
    <t>7º ano</t>
  </si>
  <si>
    <t>8º ano</t>
  </si>
  <si>
    <t>9º ano</t>
  </si>
  <si>
    <t>Ensino Médio</t>
  </si>
  <si>
    <t>dia nasc</t>
  </si>
  <si>
    <t>ano</t>
  </si>
  <si>
    <t>aluno</t>
  </si>
  <si>
    <t>Receita</t>
  </si>
  <si>
    <t>MC turma</t>
  </si>
  <si>
    <t>gasto variavel</t>
  </si>
</sst>
</file>

<file path=xl/styles.xml><?xml version="1.0" encoding="utf-8"?>
<styleSheet xmlns="http://schemas.openxmlformats.org/spreadsheetml/2006/main">
  <numFmts count="2">
    <numFmt numFmtId="44" formatCode="_(&quot;R$ &quot;* #,##0.00_);_(&quot;R$ &quot;* \(#,##0.00\);_(&quot;R$ &quot;* &quot;-&quot;??_);_(@_)"/>
    <numFmt numFmtId="168" formatCode="0.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right"/>
    </xf>
    <xf numFmtId="4" fontId="0" fillId="0" borderId="0" xfId="0" applyNumberFormat="1"/>
    <xf numFmtId="4" fontId="2" fillId="2" borderId="4" xfId="0" applyNumberFormat="1" applyFont="1" applyFill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2" borderId="4" xfId="0" applyFont="1" applyFill="1" applyBorder="1"/>
    <xf numFmtId="9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2" fillId="3" borderId="0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0" fillId="4" borderId="0" xfId="0" applyFill="1"/>
    <xf numFmtId="0" fontId="2" fillId="5" borderId="0" xfId="0" applyFont="1" applyFill="1" applyBorder="1" applyAlignment="1">
      <alignment horizontal="right"/>
    </xf>
    <xf numFmtId="0" fontId="0" fillId="7" borderId="0" xfId="0" applyFill="1"/>
    <xf numFmtId="44" fontId="2" fillId="2" borderId="4" xfId="1" applyFont="1" applyFill="1" applyBorder="1" applyAlignment="1">
      <alignment horizontal="right"/>
    </xf>
    <xf numFmtId="44" fontId="2" fillId="7" borderId="4" xfId="1" applyFont="1" applyFill="1" applyBorder="1" applyAlignment="1">
      <alignment horizontal="right"/>
    </xf>
    <xf numFmtId="44" fontId="2" fillId="0" borderId="4" xfId="1" applyFont="1" applyBorder="1" applyAlignment="1">
      <alignment horizontal="right"/>
    </xf>
    <xf numFmtId="44" fontId="2" fillId="5" borderId="4" xfId="1" applyFont="1" applyFill="1" applyBorder="1"/>
    <xf numFmtId="44" fontId="2" fillId="6" borderId="4" xfId="1" applyFont="1" applyFill="1" applyBorder="1"/>
    <xf numFmtId="44" fontId="0" fillId="0" borderId="0" xfId="1" applyFont="1"/>
    <xf numFmtId="44" fontId="0" fillId="0" borderId="0" xfId="0" applyNumberFormat="1"/>
    <xf numFmtId="168" fontId="0" fillId="0" borderId="0" xfId="2" applyNumberFormat="1" applyFont="1"/>
    <xf numFmtId="10" fontId="0" fillId="0" borderId="0" xfId="2" applyNumberFormat="1" applyFont="1"/>
    <xf numFmtId="44" fontId="3" fillId="4" borderId="4" xfId="1" applyFont="1" applyFill="1" applyBorder="1"/>
    <xf numFmtId="10" fontId="0" fillId="0" borderId="0" xfId="0" applyNumberFormat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topLeftCell="A16" workbookViewId="0">
      <selection activeCell="G46" sqref="G46"/>
    </sheetView>
  </sheetViews>
  <sheetFormatPr defaultRowHeight="15"/>
  <cols>
    <col min="2" max="2" width="14.28515625" bestFit="1" customWidth="1"/>
    <col min="3" max="3" width="24.42578125" bestFit="1" customWidth="1"/>
    <col min="4" max="4" width="14" bestFit="1" customWidth="1"/>
    <col min="9" max="9" width="14.28515625" bestFit="1" customWidth="1"/>
  </cols>
  <sheetData>
    <row r="1" spans="1:15" ht="15.75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5" ht="15.75" thickBot="1">
      <c r="A2" s="3" t="s">
        <v>9</v>
      </c>
      <c r="B2" s="4">
        <f>SUM(B3:B5)</f>
        <v>60</v>
      </c>
      <c r="C2" s="18">
        <f>SUM(C3:C5)</f>
        <v>59933.24</v>
      </c>
      <c r="D2" s="6">
        <v>15120</v>
      </c>
      <c r="E2" s="6">
        <v>1209.5999999999999</v>
      </c>
      <c r="F2" s="6">
        <v>1260</v>
      </c>
      <c r="G2" s="4">
        <v>420</v>
      </c>
      <c r="H2" s="6">
        <v>2152.5</v>
      </c>
      <c r="I2" s="4">
        <v>806.4</v>
      </c>
      <c r="J2" s="6">
        <v>2021.44</v>
      </c>
    </row>
    <row r="3" spans="1:15" ht="15.75" thickBot="1">
      <c r="A3" s="7" t="s">
        <v>10</v>
      </c>
      <c r="B3" s="14">
        <f>M3</f>
        <v>31</v>
      </c>
      <c r="C3" s="19">
        <f>O3*B3</f>
        <v>29450</v>
      </c>
      <c r="D3" s="9">
        <v>5040</v>
      </c>
      <c r="E3" s="8">
        <v>403.2</v>
      </c>
      <c r="F3" s="8">
        <v>420</v>
      </c>
      <c r="G3" s="8">
        <v>140</v>
      </c>
      <c r="H3" s="8">
        <v>717.5</v>
      </c>
      <c r="I3" s="8">
        <v>268.8</v>
      </c>
      <c r="J3" s="8">
        <v>497.27</v>
      </c>
      <c r="L3" t="s">
        <v>24</v>
      </c>
      <c r="M3" s="13">
        <v>31</v>
      </c>
      <c r="N3" t="s">
        <v>26</v>
      </c>
      <c r="O3" s="17">
        <v>950</v>
      </c>
    </row>
    <row r="4" spans="1:15" ht="15.75" thickBot="1">
      <c r="A4" s="7" t="s">
        <v>11</v>
      </c>
      <c r="B4" s="8">
        <v>16</v>
      </c>
      <c r="C4" s="20">
        <v>17532.96</v>
      </c>
      <c r="D4" s="9">
        <v>5040</v>
      </c>
      <c r="E4" s="8">
        <v>403.2</v>
      </c>
      <c r="F4" s="8">
        <v>420</v>
      </c>
      <c r="G4" s="8">
        <v>140</v>
      </c>
      <c r="H4" s="8">
        <v>717.5</v>
      </c>
      <c r="I4" s="8">
        <v>268.8</v>
      </c>
      <c r="J4" s="8">
        <v>876.65</v>
      </c>
    </row>
    <row r="5" spans="1:15" ht="15.75" thickBot="1">
      <c r="A5" s="7" t="s">
        <v>12</v>
      </c>
      <c r="B5" s="8">
        <v>13</v>
      </c>
      <c r="C5" s="20">
        <v>12950.28</v>
      </c>
      <c r="D5" s="9">
        <v>5040</v>
      </c>
      <c r="E5" s="8">
        <v>403.2</v>
      </c>
      <c r="F5" s="8">
        <v>420</v>
      </c>
      <c r="G5" s="8">
        <v>140</v>
      </c>
      <c r="H5" s="8">
        <v>717.5</v>
      </c>
      <c r="I5" s="8">
        <v>268.8</v>
      </c>
      <c r="J5" s="8">
        <v>647.51</v>
      </c>
    </row>
    <row r="6" spans="1:15" ht="15.75" thickBot="1">
      <c r="A6" s="3" t="s">
        <v>13</v>
      </c>
      <c r="B6" s="4">
        <f>SUM(B7:B15)</f>
        <v>288</v>
      </c>
      <c r="C6" s="18">
        <f>SUM(C7:C15)</f>
        <v>415070.24</v>
      </c>
      <c r="D6" s="10"/>
      <c r="E6" s="6">
        <v>5864.83</v>
      </c>
      <c r="F6" s="6">
        <v>6109.2</v>
      </c>
      <c r="G6" s="6">
        <v>2036.4</v>
      </c>
      <c r="H6" s="6">
        <v>4305</v>
      </c>
      <c r="I6" s="6">
        <v>4166.3999999999996</v>
      </c>
      <c r="J6" s="6">
        <v>16676.310000000001</v>
      </c>
    </row>
    <row r="7" spans="1:15" ht="15.75" thickBot="1">
      <c r="A7" s="7" t="s">
        <v>14</v>
      </c>
      <c r="B7" s="8">
        <v>16</v>
      </c>
      <c r="C7" s="20">
        <v>17190.12</v>
      </c>
      <c r="D7" s="27">
        <f>M7</f>
        <v>1970</v>
      </c>
      <c r="E7" s="11">
        <v>0.08</v>
      </c>
      <c r="F7" s="8">
        <v>420</v>
      </c>
      <c r="G7" s="8">
        <v>140</v>
      </c>
      <c r="H7" s="8">
        <v>403.2</v>
      </c>
      <c r="I7" s="9">
        <v>6406.4</v>
      </c>
      <c r="J7" s="8">
        <v>859.51</v>
      </c>
      <c r="L7" t="s">
        <v>25</v>
      </c>
      <c r="M7" s="15">
        <v>1970</v>
      </c>
    </row>
    <row r="8" spans="1:15" ht="15.75" thickBot="1">
      <c r="A8" s="7" t="s">
        <v>15</v>
      </c>
      <c r="B8" s="8">
        <v>25</v>
      </c>
      <c r="C8" s="20">
        <v>24950.799999999999</v>
      </c>
      <c r="D8" s="9">
        <v>5280</v>
      </c>
      <c r="E8" s="8">
        <v>422.4</v>
      </c>
      <c r="F8" s="8">
        <v>440</v>
      </c>
      <c r="G8" s="8">
        <v>146.66999999999999</v>
      </c>
      <c r="H8" s="8">
        <v>717.5</v>
      </c>
      <c r="I8" s="8">
        <v>403.2</v>
      </c>
      <c r="J8" s="9">
        <v>1247.54</v>
      </c>
    </row>
    <row r="9" spans="1:15" ht="15.75" thickBot="1">
      <c r="A9" s="7" t="s">
        <v>16</v>
      </c>
      <c r="B9" s="8">
        <v>31</v>
      </c>
      <c r="C9" s="20">
        <v>35343.120000000003</v>
      </c>
      <c r="D9" s="9">
        <v>5280</v>
      </c>
      <c r="E9" s="8">
        <v>422.4</v>
      </c>
      <c r="F9" s="8">
        <v>440</v>
      </c>
      <c r="G9" s="8">
        <v>146.66999999999999</v>
      </c>
      <c r="H9" s="8">
        <v>717.5</v>
      </c>
      <c r="I9" s="8">
        <v>403.2</v>
      </c>
      <c r="J9" s="9">
        <v>1767.16</v>
      </c>
    </row>
    <row r="10" spans="1:15" ht="15.75" thickBot="1">
      <c r="A10" s="7" t="s">
        <v>17</v>
      </c>
      <c r="B10" s="8">
        <v>29</v>
      </c>
      <c r="C10" s="21">
        <f>VALUE(RIGHT(L10,5))</f>
        <v>95755</v>
      </c>
      <c r="D10" s="9">
        <v>5280</v>
      </c>
      <c r="E10" s="8">
        <v>422.4</v>
      </c>
      <c r="F10" s="8">
        <v>440</v>
      </c>
      <c r="G10" s="8">
        <v>146.66999999999999</v>
      </c>
      <c r="H10" s="8">
        <v>403.2</v>
      </c>
      <c r="I10" s="9">
        <v>6692.27</v>
      </c>
      <c r="J10" s="9">
        <v>1633.3</v>
      </c>
      <c r="L10" s="16">
        <v>795755</v>
      </c>
    </row>
    <row r="11" spans="1:15" ht="15.75" thickBot="1">
      <c r="A11" s="7" t="s">
        <v>18</v>
      </c>
      <c r="B11" s="8">
        <v>33</v>
      </c>
      <c r="C11" s="20">
        <v>38042.160000000003</v>
      </c>
      <c r="D11" s="9">
        <v>5280</v>
      </c>
      <c r="E11" s="8">
        <v>422.4</v>
      </c>
      <c r="F11" s="8">
        <v>440</v>
      </c>
      <c r="G11" s="8">
        <v>146.66999999999999</v>
      </c>
      <c r="H11" s="8">
        <v>717.5</v>
      </c>
      <c r="I11" s="8">
        <v>403.2</v>
      </c>
      <c r="J11" s="9">
        <v>1902.11</v>
      </c>
    </row>
    <row r="12" spans="1:15" ht="15.75" thickBot="1">
      <c r="A12" s="7" t="s">
        <v>19</v>
      </c>
      <c r="B12" s="8">
        <v>36</v>
      </c>
      <c r="C12" s="20">
        <v>43481.4</v>
      </c>
      <c r="D12" s="9">
        <v>10716</v>
      </c>
      <c r="E12" s="8">
        <v>857.28</v>
      </c>
      <c r="F12" s="8">
        <v>893</v>
      </c>
      <c r="G12" s="8">
        <v>297.67</v>
      </c>
      <c r="H12" s="8">
        <v>717.5</v>
      </c>
      <c r="I12" s="8">
        <v>537.6</v>
      </c>
      <c r="J12" s="9">
        <v>2174.0700000000002</v>
      </c>
    </row>
    <row r="13" spans="1:15" ht="15.75" thickBot="1">
      <c r="A13" s="7" t="s">
        <v>20</v>
      </c>
      <c r="B13" s="8">
        <v>37</v>
      </c>
      <c r="C13" s="20">
        <v>44243.519999999997</v>
      </c>
      <c r="D13" s="9">
        <v>10716</v>
      </c>
      <c r="E13" s="8">
        <v>857.28</v>
      </c>
      <c r="F13" s="8">
        <v>893</v>
      </c>
      <c r="G13" s="8">
        <v>297.67</v>
      </c>
      <c r="H13" s="8">
        <v>717.5</v>
      </c>
      <c r="I13" s="8">
        <v>537.6</v>
      </c>
      <c r="J13" s="9">
        <v>2212.1799999999998</v>
      </c>
    </row>
    <row r="14" spans="1:15" ht="15.75" thickBot="1">
      <c r="A14" s="7" t="s">
        <v>21</v>
      </c>
      <c r="B14" s="8">
        <v>31</v>
      </c>
      <c r="C14" s="20">
        <v>36489.120000000003</v>
      </c>
      <c r="D14" s="9">
        <v>12859.2</v>
      </c>
      <c r="E14" s="9">
        <v>1028.74</v>
      </c>
      <c r="F14" s="9">
        <v>1071.5999999999999</v>
      </c>
      <c r="G14" s="8">
        <v>357.2</v>
      </c>
      <c r="H14" s="8">
        <v>717.5</v>
      </c>
      <c r="I14" s="8">
        <v>537.6</v>
      </c>
      <c r="J14" s="9">
        <v>1824.46</v>
      </c>
    </row>
    <row r="15" spans="1:15" ht="15.75" thickBot="1">
      <c r="A15" s="7" t="s">
        <v>22</v>
      </c>
      <c r="B15" s="8">
        <v>50</v>
      </c>
      <c r="C15" s="22">
        <f>VALUE(LEFT(L15,5))</f>
        <v>79575</v>
      </c>
      <c r="D15" s="9">
        <v>12859.2</v>
      </c>
      <c r="E15" s="9">
        <v>1028.74</v>
      </c>
      <c r="F15" s="9">
        <v>1071.5999999999999</v>
      </c>
      <c r="G15" s="8">
        <v>357.2</v>
      </c>
      <c r="H15" s="12"/>
      <c r="I15" s="9">
        <v>15854.34</v>
      </c>
      <c r="J15" s="9">
        <v>3056</v>
      </c>
      <c r="L15" s="16">
        <v>795755</v>
      </c>
    </row>
    <row r="16" spans="1:15" ht="15.75" thickBot="1">
      <c r="A16" s="3" t="s">
        <v>23</v>
      </c>
      <c r="B16" s="4">
        <v>89</v>
      </c>
      <c r="C16" s="18">
        <v>126507.96</v>
      </c>
      <c r="D16" s="6">
        <v>49191.6</v>
      </c>
      <c r="E16" s="6">
        <v>3935.33</v>
      </c>
      <c r="F16" s="6">
        <v>4099.3</v>
      </c>
      <c r="G16" s="6">
        <v>1366.43</v>
      </c>
      <c r="H16" s="10"/>
      <c r="I16" s="6">
        <v>2016</v>
      </c>
      <c r="J16" s="6">
        <v>6325.4</v>
      </c>
    </row>
    <row r="17" spans="1:10" ht="15.75" thickBot="1">
      <c r="A17" s="7" t="s">
        <v>14</v>
      </c>
      <c r="B17" s="8">
        <v>36</v>
      </c>
      <c r="C17" s="20">
        <v>49503</v>
      </c>
      <c r="D17" s="9">
        <v>15388.8</v>
      </c>
      <c r="E17" s="9">
        <v>1231.0999999999999</v>
      </c>
      <c r="F17" s="9">
        <v>1282.4000000000001</v>
      </c>
      <c r="G17" s="8">
        <v>427.47</v>
      </c>
      <c r="H17" s="12"/>
      <c r="I17" s="9">
        <v>19001.77</v>
      </c>
      <c r="J17" s="9">
        <v>2475.15</v>
      </c>
    </row>
    <row r="18" spans="1:10" ht="15.75" thickBot="1">
      <c r="A18" s="7" t="s">
        <v>15</v>
      </c>
      <c r="B18" s="8">
        <v>29</v>
      </c>
      <c r="C18" s="20">
        <v>38379.839999999997</v>
      </c>
      <c r="D18" s="9">
        <v>15388.8</v>
      </c>
      <c r="E18" s="9">
        <v>1231.0999999999999</v>
      </c>
      <c r="F18" s="9">
        <v>1282.4000000000001</v>
      </c>
      <c r="G18" s="8">
        <v>427.47</v>
      </c>
      <c r="H18" s="12"/>
      <c r="I18" s="9">
        <v>19001.77</v>
      </c>
      <c r="J18" s="9">
        <v>1918.99</v>
      </c>
    </row>
    <row r="19" spans="1:10" ht="15.75" thickBot="1">
      <c r="A19" s="7" t="s">
        <v>16</v>
      </c>
      <c r="B19" s="8">
        <v>24</v>
      </c>
      <c r="C19" s="20">
        <v>38625.120000000003</v>
      </c>
      <c r="D19" s="9">
        <v>18414</v>
      </c>
      <c r="E19" s="9">
        <v>1473.12</v>
      </c>
      <c r="F19" s="9">
        <v>1534.5</v>
      </c>
      <c r="G19" s="8">
        <v>511.5</v>
      </c>
      <c r="H19" s="12"/>
      <c r="I19" s="9">
        <v>22605.119999999999</v>
      </c>
      <c r="J19" s="9">
        <v>1931.26</v>
      </c>
    </row>
    <row r="21" spans="1:10">
      <c r="A21" t="str">
        <f>A3</f>
        <v>Infantil I</v>
      </c>
      <c r="C21" s="23">
        <f>C3</f>
        <v>29450</v>
      </c>
      <c r="D21" s="26">
        <f>C21/$C$36</f>
        <v>4.895999982976218E-2</v>
      </c>
    </row>
    <row r="22" spans="1:10">
      <c r="A22" t="str">
        <f>A4</f>
        <v>Infantil II</v>
      </c>
      <c r="C22" s="23">
        <f>C4</f>
        <v>17532.96</v>
      </c>
      <c r="D22" s="26">
        <f t="shared" ref="D22:D36" si="0">C22/$C$36</f>
        <v>2.9148173806968661E-2</v>
      </c>
    </row>
    <row r="23" spans="1:10">
      <c r="A23" t="str">
        <f>A5</f>
        <v>Infantil III</v>
      </c>
      <c r="C23" s="23">
        <f>C5</f>
        <v>12950.28</v>
      </c>
      <c r="D23" s="26">
        <f t="shared" si="0"/>
        <v>2.1529565588976996E-2</v>
      </c>
    </row>
    <row r="24" spans="1:10">
      <c r="A24" t="str">
        <f>A7</f>
        <v>1º ano</v>
      </c>
      <c r="C24" s="23">
        <f>C7</f>
        <v>17190.12</v>
      </c>
      <c r="D24" s="26">
        <f t="shared" si="0"/>
        <v>2.8578209584841811E-2</v>
      </c>
    </row>
    <row r="25" spans="1:10">
      <c r="A25" t="str">
        <f t="shared" ref="A25:C32" si="1">A8</f>
        <v>2º ano</v>
      </c>
      <c r="C25" s="23">
        <f t="shared" si="1"/>
        <v>24950.799999999999</v>
      </c>
      <c r="D25" s="26">
        <f t="shared" si="0"/>
        <v>4.1480175339641094E-2</v>
      </c>
    </row>
    <row r="26" spans="1:10">
      <c r="A26" t="str">
        <f t="shared" si="1"/>
        <v>3º ano</v>
      </c>
      <c r="C26" s="23">
        <f t="shared" si="1"/>
        <v>35343.120000000003</v>
      </c>
      <c r="D26" s="26">
        <f t="shared" si="0"/>
        <v>5.8757186729482658E-2</v>
      </c>
    </row>
    <row r="27" spans="1:10">
      <c r="A27" t="str">
        <f t="shared" si="1"/>
        <v>4º ano</v>
      </c>
      <c r="C27" s="23">
        <f t="shared" si="1"/>
        <v>95755</v>
      </c>
      <c r="D27" s="26">
        <f t="shared" si="0"/>
        <v>0.15919065479452893</v>
      </c>
    </row>
    <row r="28" spans="1:10">
      <c r="A28" t="str">
        <f t="shared" si="1"/>
        <v>5º ano</v>
      </c>
      <c r="C28" s="23">
        <f t="shared" si="1"/>
        <v>38042.160000000003</v>
      </c>
      <c r="D28" s="26">
        <f t="shared" si="0"/>
        <v>6.3244283433744844E-2</v>
      </c>
    </row>
    <row r="29" spans="1:10">
      <c r="A29" t="str">
        <f t="shared" si="1"/>
        <v>6º ano</v>
      </c>
      <c r="C29" s="23">
        <f t="shared" si="1"/>
        <v>43481.4</v>
      </c>
      <c r="D29" s="26">
        <f t="shared" si="0"/>
        <v>7.2286904468516849E-2</v>
      </c>
    </row>
    <row r="30" spans="1:10">
      <c r="A30" t="str">
        <f t="shared" si="1"/>
        <v>7º ano</v>
      </c>
      <c r="C30" s="23">
        <f t="shared" si="1"/>
        <v>44243.519999999997</v>
      </c>
      <c r="D30" s="26">
        <f t="shared" si="0"/>
        <v>7.3553912790087592E-2</v>
      </c>
    </row>
    <row r="31" spans="1:10">
      <c r="A31" t="str">
        <f t="shared" si="1"/>
        <v>8º ano</v>
      </c>
      <c r="C31" s="23">
        <f t="shared" si="1"/>
        <v>36489.120000000003</v>
      </c>
      <c r="D31" s="26">
        <f t="shared" si="0"/>
        <v>6.0662387401975278E-2</v>
      </c>
    </row>
    <row r="32" spans="1:10">
      <c r="A32" t="str">
        <f t="shared" si="1"/>
        <v>9º ano</v>
      </c>
      <c r="C32" s="23">
        <f t="shared" si="1"/>
        <v>79575</v>
      </c>
      <c r="D32" s="26">
        <f t="shared" si="0"/>
        <v>0.1322917482666664</v>
      </c>
    </row>
    <row r="33" spans="1:9">
      <c r="A33" t="str">
        <f>A17</f>
        <v>1º ano</v>
      </c>
      <c r="C33" s="23">
        <f>C17</f>
        <v>49503</v>
      </c>
      <c r="D33" s="26">
        <f t="shared" si="0"/>
        <v>8.2297686640839293E-2</v>
      </c>
    </row>
    <row r="34" spans="1:9">
      <c r="A34" t="str">
        <f t="shared" ref="A34:C35" si="2">A18</f>
        <v>2º ano</v>
      </c>
      <c r="C34" s="23">
        <f t="shared" si="2"/>
        <v>38379.839999999997</v>
      </c>
      <c r="D34" s="26">
        <f t="shared" si="0"/>
        <v>6.3805669265409148E-2</v>
      </c>
    </row>
    <row r="35" spans="1:9">
      <c r="A35" t="str">
        <f t="shared" si="2"/>
        <v>3º ano</v>
      </c>
      <c r="C35" s="23">
        <f t="shared" si="2"/>
        <v>38625.120000000003</v>
      </c>
      <c r="D35" s="26">
        <f t="shared" si="0"/>
        <v>6.4213442058558362E-2</v>
      </c>
    </row>
    <row r="36" spans="1:9">
      <c r="C36" s="24">
        <f>SUM(C21:C35)</f>
        <v>601511.43999999994</v>
      </c>
      <c r="D36" s="26"/>
    </row>
    <row r="38" spans="1:9">
      <c r="B38" t="s">
        <v>27</v>
      </c>
      <c r="C38" t="s">
        <v>29</v>
      </c>
      <c r="D38" t="s">
        <v>28</v>
      </c>
    </row>
    <row r="39" spans="1:9">
      <c r="A39" t="str">
        <f>A21</f>
        <v>Infantil I</v>
      </c>
      <c r="B39" s="24">
        <f>C21</f>
        <v>29450</v>
      </c>
      <c r="C39" s="5">
        <f>SUM(D3:J3)</f>
        <v>7486.77</v>
      </c>
      <c r="D39" s="24">
        <f>B39-C39</f>
        <v>21963.23</v>
      </c>
      <c r="E39" s="25">
        <f>D39/B39</f>
        <v>0.74578030560271646</v>
      </c>
      <c r="F39" s="28">
        <f>D21</f>
        <v>4.895999982976218E-2</v>
      </c>
      <c r="G39" s="28">
        <f>F39*E39</f>
        <v>3.6513403635348982E-2</v>
      </c>
    </row>
    <row r="40" spans="1:9">
      <c r="A40" t="str">
        <f t="shared" ref="A40:A54" si="3">A22</f>
        <v>Infantil II</v>
      </c>
      <c r="B40" s="24">
        <f t="shared" ref="B40:B53" si="4">C22</f>
        <v>17532.96</v>
      </c>
      <c r="C40" s="5">
        <f t="shared" ref="C40:C42" si="5">SUM(D4:J4)</f>
        <v>7866.15</v>
      </c>
      <c r="D40" s="24">
        <f t="shared" ref="D40:D53" si="6">B40-C40</f>
        <v>9666.81</v>
      </c>
      <c r="E40" s="25">
        <f t="shared" ref="E40:E53" si="7">D40/B40</f>
        <v>0.55135071317107898</v>
      </c>
      <c r="F40" s="28">
        <f t="shared" ref="F40:F53" si="8">D22</f>
        <v>2.9148173806968661E-2</v>
      </c>
      <c r="G40" s="28">
        <f t="shared" ref="G40:G53" si="9">F40*E40</f>
        <v>1.6070866416106735E-2</v>
      </c>
    </row>
    <row r="41" spans="1:9">
      <c r="A41" t="str">
        <f t="shared" si="3"/>
        <v>Infantil III</v>
      </c>
      <c r="B41" s="24">
        <f t="shared" si="4"/>
        <v>12950.28</v>
      </c>
      <c r="C41" s="5">
        <f t="shared" si="5"/>
        <v>7637.01</v>
      </c>
      <c r="D41" s="24">
        <f t="shared" si="6"/>
        <v>5313.27</v>
      </c>
      <c r="E41" s="25">
        <f t="shared" si="7"/>
        <v>0.41028224872357971</v>
      </c>
      <c r="F41" s="28">
        <f t="shared" si="8"/>
        <v>2.1529565588976996E-2</v>
      </c>
      <c r="G41" s="28">
        <f t="shared" si="9"/>
        <v>8.8331985838872827E-3</v>
      </c>
    </row>
    <row r="42" spans="1:9">
      <c r="A42" t="str">
        <f t="shared" si="3"/>
        <v>1º ano</v>
      </c>
      <c r="B42" s="24">
        <f t="shared" si="4"/>
        <v>17190.12</v>
      </c>
      <c r="C42" s="5">
        <f>SUM(D7:J7)</f>
        <v>10199.19</v>
      </c>
      <c r="D42" s="24">
        <f t="shared" si="6"/>
        <v>6990.9299999999985</v>
      </c>
      <c r="E42" s="25">
        <f t="shared" si="7"/>
        <v>0.40668302490034969</v>
      </c>
      <c r="F42" s="28">
        <f t="shared" si="8"/>
        <v>2.8578209584841811E-2</v>
      </c>
      <c r="G42" s="28">
        <f t="shared" si="9"/>
        <v>1.1622272720199634E-2</v>
      </c>
    </row>
    <row r="43" spans="1:9">
      <c r="A43" t="str">
        <f t="shared" si="3"/>
        <v>2º ano</v>
      </c>
      <c r="B43" s="24">
        <f t="shared" si="4"/>
        <v>24950.799999999999</v>
      </c>
      <c r="C43" s="5">
        <f t="shared" ref="C43:C51" si="10">SUM(D8:J8)</f>
        <v>8657.31</v>
      </c>
      <c r="D43" s="24">
        <f t="shared" si="6"/>
        <v>16293.49</v>
      </c>
      <c r="E43" s="25">
        <f t="shared" si="7"/>
        <v>0.65302475271333982</v>
      </c>
      <c r="F43" s="28">
        <f t="shared" si="8"/>
        <v>4.1480175339641094E-2</v>
      </c>
      <c r="G43" s="28">
        <f t="shared" si="9"/>
        <v>2.70875812436751E-2</v>
      </c>
    </row>
    <row r="44" spans="1:9">
      <c r="A44" t="str">
        <f t="shared" si="3"/>
        <v>3º ano</v>
      </c>
      <c r="B44" s="24">
        <f t="shared" si="4"/>
        <v>35343.120000000003</v>
      </c>
      <c r="C44" s="5">
        <f t="shared" si="10"/>
        <v>9176.93</v>
      </c>
      <c r="D44" s="24">
        <f t="shared" si="6"/>
        <v>26166.190000000002</v>
      </c>
      <c r="E44" s="25">
        <f t="shared" si="7"/>
        <v>0.74034748488531854</v>
      </c>
      <c r="F44" s="28">
        <f t="shared" si="8"/>
        <v>5.8757186729482658E-2</v>
      </c>
      <c r="G44" s="28">
        <f t="shared" si="9"/>
        <v>4.3500735414109502E-2</v>
      </c>
      <c r="I44">
        <v>295000</v>
      </c>
    </row>
    <row r="45" spans="1:9">
      <c r="A45" t="str">
        <f t="shared" si="3"/>
        <v>4º ano</v>
      </c>
      <c r="B45" s="24">
        <f t="shared" si="4"/>
        <v>95755</v>
      </c>
      <c r="C45" s="5">
        <f t="shared" si="10"/>
        <v>15017.84</v>
      </c>
      <c r="D45" s="24">
        <f t="shared" si="6"/>
        <v>80737.16</v>
      </c>
      <c r="E45" s="25">
        <f t="shared" si="7"/>
        <v>0.84316390788992746</v>
      </c>
      <c r="F45" s="28">
        <f t="shared" si="8"/>
        <v>0.15919065479452893</v>
      </c>
      <c r="G45" s="28">
        <f t="shared" si="9"/>
        <v>0.13422381459611143</v>
      </c>
      <c r="I45" s="23">
        <f>I44/G54</f>
        <v>562277.95263706567</v>
      </c>
    </row>
    <row r="46" spans="1:9">
      <c r="A46" t="str">
        <f t="shared" si="3"/>
        <v>5º ano</v>
      </c>
      <c r="B46" s="24">
        <f t="shared" si="4"/>
        <v>38042.160000000003</v>
      </c>
      <c r="C46" s="5">
        <f t="shared" si="10"/>
        <v>9311.8799999999992</v>
      </c>
      <c r="D46" s="24">
        <f t="shared" si="6"/>
        <v>28730.280000000006</v>
      </c>
      <c r="E46" s="25">
        <f t="shared" si="7"/>
        <v>0.75522210095325826</v>
      </c>
      <c r="F46" s="28">
        <f t="shared" si="8"/>
        <v>6.3244283433744844E-2</v>
      </c>
      <c r="G46" s="28">
        <f t="shared" si="9"/>
        <v>4.7763480608116124E-2</v>
      </c>
    </row>
    <row r="47" spans="1:9">
      <c r="A47" t="str">
        <f t="shared" si="3"/>
        <v>6º ano</v>
      </c>
      <c r="B47" s="24">
        <f t="shared" si="4"/>
        <v>43481.4</v>
      </c>
      <c r="C47" s="5">
        <f t="shared" si="10"/>
        <v>16193.12</v>
      </c>
      <c r="D47" s="24">
        <f t="shared" si="6"/>
        <v>27288.28</v>
      </c>
      <c r="E47" s="25">
        <f t="shared" si="7"/>
        <v>0.62758512835373281</v>
      </c>
      <c r="F47" s="28">
        <f t="shared" si="8"/>
        <v>7.2286904468516849E-2</v>
      </c>
      <c r="G47" s="28">
        <f t="shared" si="9"/>
        <v>4.5366186219168166E-2</v>
      </c>
    </row>
    <row r="48" spans="1:9">
      <c r="A48" t="str">
        <f t="shared" si="3"/>
        <v>7º ano</v>
      </c>
      <c r="B48" s="24">
        <f t="shared" si="4"/>
        <v>44243.519999999997</v>
      </c>
      <c r="C48" s="5">
        <f t="shared" si="10"/>
        <v>16231.230000000001</v>
      </c>
      <c r="D48" s="24">
        <f t="shared" si="6"/>
        <v>28012.289999999994</v>
      </c>
      <c r="E48" s="25">
        <f t="shared" si="7"/>
        <v>0.63313881897281221</v>
      </c>
      <c r="F48" s="28">
        <f t="shared" si="8"/>
        <v>7.3553912790087592E-2</v>
      </c>
      <c r="G48" s="28">
        <f t="shared" si="9"/>
        <v>4.6569837474745288E-2</v>
      </c>
    </row>
    <row r="49" spans="1:7">
      <c r="A49" t="str">
        <f t="shared" si="3"/>
        <v>8º ano</v>
      </c>
      <c r="B49" s="24">
        <f t="shared" si="4"/>
        <v>36489.120000000003</v>
      </c>
      <c r="C49" s="5">
        <f t="shared" si="10"/>
        <v>18396.3</v>
      </c>
      <c r="D49" s="24">
        <f t="shared" si="6"/>
        <v>18092.820000000003</v>
      </c>
      <c r="E49" s="25">
        <f t="shared" si="7"/>
        <v>0.49584150015127804</v>
      </c>
      <c r="F49" s="28">
        <f t="shared" si="8"/>
        <v>6.0662387401975278E-2</v>
      </c>
      <c r="G49" s="28">
        <f t="shared" si="9"/>
        <v>3.007892917215341E-2</v>
      </c>
    </row>
    <row r="50" spans="1:7">
      <c r="A50" t="str">
        <f t="shared" si="3"/>
        <v>9º ano</v>
      </c>
      <c r="B50" s="24">
        <f t="shared" si="4"/>
        <v>79575</v>
      </c>
      <c r="C50" s="5">
        <f t="shared" si="10"/>
        <v>34227.08</v>
      </c>
      <c r="D50" s="24">
        <f t="shared" si="6"/>
        <v>45347.92</v>
      </c>
      <c r="E50" s="25">
        <f t="shared" si="7"/>
        <v>0.56987646874018216</v>
      </c>
      <c r="F50" s="28">
        <f t="shared" si="8"/>
        <v>0.1322917482666664</v>
      </c>
      <c r="G50" s="28">
        <f t="shared" si="9"/>
        <v>7.5389954345672958E-2</v>
      </c>
    </row>
    <row r="51" spans="1:7">
      <c r="A51" t="str">
        <f t="shared" si="3"/>
        <v>1º ano</v>
      </c>
      <c r="B51" s="24">
        <f t="shared" si="4"/>
        <v>49503</v>
      </c>
      <c r="C51" s="5">
        <f>SUM(D17:J17)</f>
        <v>39806.69</v>
      </c>
      <c r="D51" s="24">
        <f t="shared" si="6"/>
        <v>9696.3099999999977</v>
      </c>
      <c r="E51" s="25">
        <f t="shared" si="7"/>
        <v>0.19587317940326845</v>
      </c>
      <c r="F51" s="28">
        <f t="shared" si="8"/>
        <v>8.2297686640839293E-2</v>
      </c>
      <c r="G51" s="28">
        <f t="shared" si="9"/>
        <v>1.6119909539875084E-2</v>
      </c>
    </row>
    <row r="52" spans="1:7">
      <c r="A52" t="str">
        <f t="shared" si="3"/>
        <v>2º ano</v>
      </c>
      <c r="B52" s="24">
        <f t="shared" si="4"/>
        <v>38379.839999999997</v>
      </c>
      <c r="C52" s="5">
        <f t="shared" ref="C52:C53" si="11">SUM(D18:J18)</f>
        <v>39250.53</v>
      </c>
      <c r="D52" s="24">
        <f t="shared" si="6"/>
        <v>-870.69000000000233</v>
      </c>
      <c r="E52" s="25">
        <f t="shared" si="7"/>
        <v>-2.2686128967708108E-2</v>
      </c>
      <c r="F52" s="28">
        <f t="shared" si="8"/>
        <v>6.3805669265409148E-2</v>
      </c>
      <c r="G52" s="28">
        <f t="shared" si="9"/>
        <v>-1.4475036418260014E-3</v>
      </c>
    </row>
    <row r="53" spans="1:7">
      <c r="A53" t="str">
        <f t="shared" si="3"/>
        <v>3º ano</v>
      </c>
      <c r="B53" s="24">
        <f t="shared" si="4"/>
        <v>38625.120000000003</v>
      </c>
      <c r="C53" s="5">
        <f t="shared" si="11"/>
        <v>46469.5</v>
      </c>
      <c r="D53" s="24">
        <f t="shared" si="6"/>
        <v>-7844.3799999999974</v>
      </c>
      <c r="E53" s="25">
        <f t="shared" si="7"/>
        <v>-0.20309011337699395</v>
      </c>
      <c r="F53" s="28">
        <f t="shared" si="8"/>
        <v>6.4213442058558362E-2</v>
      </c>
      <c r="G53" s="28">
        <f t="shared" si="9"/>
        <v>-1.3041115227999649E-2</v>
      </c>
    </row>
    <row r="54" spans="1:7">
      <c r="B54" s="24">
        <f>SUM(B39:B53)</f>
        <v>601511.43999999994</v>
      </c>
      <c r="C54" s="24">
        <f>SUM(C39:C53)</f>
        <v>285927.53000000003</v>
      </c>
      <c r="G54" s="28">
        <f>SUM(G39:G53)</f>
        <v>0.52465155109934403</v>
      </c>
    </row>
    <row r="55" spans="1:7">
      <c r="C55" s="24">
        <f>B54-C54</f>
        <v>315583.90999999992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csmiranda</dc:creator>
  <cp:lastModifiedBy>csmiranda</cp:lastModifiedBy>
  <dcterms:created xsi:type="dcterms:W3CDTF">2014-09-30T20:14:04Z</dcterms:created>
  <dcterms:modified xsi:type="dcterms:W3CDTF">2014-09-30T20:41:41Z</dcterms:modified>
</cp:coreProperties>
</file>