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11700"/>
  </bookViews>
  <sheets>
    <sheet name="Plan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2" l="1"/>
  <c r="H59" i="2"/>
  <c r="H58" i="2"/>
  <c r="H57" i="2"/>
  <c r="D60" i="2"/>
  <c r="G69" i="2"/>
  <c r="G68" i="2"/>
  <c r="F69" i="2"/>
  <c r="F68" i="2"/>
  <c r="F67" i="2"/>
  <c r="F72" i="2" s="1"/>
  <c r="F75" i="2" s="1"/>
  <c r="D69" i="2"/>
  <c r="D68" i="2"/>
  <c r="D67" i="2"/>
  <c r="G67" i="2" s="1"/>
  <c r="F73" i="2" s="1"/>
  <c r="B69" i="2"/>
  <c r="B68" i="2"/>
  <c r="B67" i="2"/>
  <c r="G59" i="2"/>
  <c r="G58" i="2"/>
  <c r="G57" i="2"/>
  <c r="E59" i="2"/>
  <c r="E58" i="2"/>
  <c r="E57" i="2"/>
  <c r="D59" i="2"/>
  <c r="D58" i="2"/>
  <c r="D57" i="2"/>
  <c r="F52" i="2"/>
  <c r="F51" i="2"/>
  <c r="F50" i="2"/>
  <c r="F49" i="2"/>
  <c r="E51" i="2"/>
  <c r="D51" i="2"/>
  <c r="E50" i="2"/>
  <c r="D50" i="2"/>
  <c r="E49" i="2"/>
  <c r="D49" i="2"/>
  <c r="C51" i="2"/>
  <c r="C50" i="2"/>
  <c r="C49" i="2"/>
  <c r="C64" i="2"/>
  <c r="C63" i="2"/>
  <c r="C62" i="2"/>
  <c r="B64" i="2"/>
  <c r="B63" i="2"/>
  <c r="B62" i="2"/>
  <c r="C60" i="2"/>
  <c r="B60" i="2"/>
  <c r="F48" i="2"/>
  <c r="E48" i="2"/>
  <c r="D48" i="2"/>
  <c r="C48" i="2"/>
  <c r="F47" i="2"/>
  <c r="E47" i="2"/>
  <c r="D47" i="2"/>
  <c r="C47" i="2"/>
  <c r="G45" i="2"/>
  <c r="G46" i="2"/>
  <c r="F46" i="2"/>
  <c r="E46" i="2"/>
  <c r="D46" i="2"/>
  <c r="C46" i="2"/>
  <c r="F45" i="2"/>
  <c r="E45" i="2"/>
  <c r="D45" i="2"/>
  <c r="C45" i="2"/>
  <c r="G44" i="2"/>
  <c r="F44" i="2"/>
  <c r="E44" i="2"/>
  <c r="D44" i="2"/>
  <c r="C44" i="2"/>
  <c r="G41" i="2"/>
  <c r="G40" i="2"/>
  <c r="E41" i="2"/>
  <c r="D41" i="2"/>
  <c r="C41" i="2"/>
  <c r="F40" i="2"/>
  <c r="E40" i="2"/>
  <c r="D40" i="2"/>
  <c r="C40" i="2"/>
  <c r="G23" i="2"/>
  <c r="G22" i="2"/>
  <c r="G36" i="2"/>
  <c r="F36" i="2"/>
  <c r="E36" i="2"/>
  <c r="D36" i="2"/>
  <c r="C36" i="2"/>
  <c r="G35" i="2"/>
  <c r="F35" i="2"/>
  <c r="E35" i="2"/>
  <c r="H35" i="2" s="1"/>
  <c r="D35" i="2"/>
  <c r="C35" i="2"/>
  <c r="G34" i="2"/>
  <c r="F34" i="2"/>
  <c r="E34" i="2"/>
  <c r="H34" i="2" s="1"/>
  <c r="D34" i="2"/>
  <c r="C34" i="2"/>
  <c r="G33" i="2"/>
  <c r="F33" i="2"/>
  <c r="E33" i="2"/>
  <c r="H33" i="2" s="1"/>
  <c r="D33" i="2"/>
  <c r="C33" i="2"/>
  <c r="G32" i="2"/>
  <c r="F32" i="2"/>
  <c r="E32" i="2"/>
  <c r="H32" i="2" s="1"/>
  <c r="D32" i="2"/>
  <c r="C32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H19" i="2"/>
  <c r="H18" i="2"/>
  <c r="H17" i="2"/>
  <c r="H16" i="2"/>
  <c r="C13" i="2"/>
  <c r="C16" i="2"/>
</calcChain>
</file>

<file path=xl/sharedStrings.xml><?xml version="1.0" encoding="utf-8"?>
<sst xmlns="http://schemas.openxmlformats.org/spreadsheetml/2006/main" count="85" uniqueCount="37">
  <si>
    <t>Produtivo 1</t>
  </si>
  <si>
    <t>Produtivo 2</t>
  </si>
  <si>
    <t>Produtivo 3</t>
  </si>
  <si>
    <t>Aluguel</t>
  </si>
  <si>
    <t>Área (m2)</t>
  </si>
  <si>
    <t>Salarios Adm Produção</t>
  </si>
  <si>
    <t>Manutenção</t>
  </si>
  <si>
    <t>Adm Produção</t>
  </si>
  <si>
    <t>Produto A</t>
  </si>
  <si>
    <t>Produto B</t>
  </si>
  <si>
    <t>Produto C</t>
  </si>
  <si>
    <t>Gasto MP</t>
  </si>
  <si>
    <t>Gasto MOD</t>
  </si>
  <si>
    <t>Produção</t>
  </si>
  <si>
    <t>Horas de Mão de obra</t>
  </si>
  <si>
    <t>Energia Eletrica</t>
  </si>
  <si>
    <t>Consumo Kwh</t>
  </si>
  <si>
    <t>Número de funcionários</t>
  </si>
  <si>
    <t>Horas de acompanhamento</t>
  </si>
  <si>
    <t>Horas de manutenção</t>
  </si>
  <si>
    <t>Custo unit</t>
  </si>
  <si>
    <t>Preço de Venda</t>
  </si>
  <si>
    <t>Custos Diretos</t>
  </si>
  <si>
    <t>Quantidade Prod</t>
  </si>
  <si>
    <t>Mão de obra indireta MOI</t>
  </si>
  <si>
    <t>Custo</t>
  </si>
  <si>
    <t>Trans Adm</t>
  </si>
  <si>
    <t>Total trans</t>
  </si>
  <si>
    <t>Trans manu</t>
  </si>
  <si>
    <t>Custo indireto</t>
  </si>
  <si>
    <t>Custo total</t>
  </si>
  <si>
    <t>Vendas</t>
  </si>
  <si>
    <t>Quant vend</t>
  </si>
  <si>
    <t>Preço de venda</t>
  </si>
  <si>
    <t>Receita</t>
  </si>
  <si>
    <t>Despesas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</si>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</sst>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44" fontId="2" fillId="0" borderId="5" xfId="1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164" fontId="2" fillId="0" borderId="5" xfId="2" applyNumberFormat="1" applyFont="1" applyBorder="1" applyAlignment="1">
      <alignment vertical="center"/>
    </xf>
    <xf numFmtId="9" fontId="2" fillId="0" borderId="5" xfId="2" applyFont="1" applyBorder="1" applyAlignment="1">
      <alignment horizontal="right" vertical="center"/>
    </xf>
    <xf numFmtId="9" fontId="0" fillId="0" borderId="0" xfId="0" applyNumberFormat="1"/>
    <xf numFmtId="164" fontId="0" fillId="0" borderId="1" xfId="2" applyNumberFormat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abSelected="1" topLeftCell="D1" zoomScale="140" zoomScaleNormal="140" workbookViewId="0">
      <selection activeCell="F73" sqref="F73"/>
    </sheetView>
  </sheetViews>
  <sheetFormatPr defaultRowHeight="15" x14ac:dyDescent="0.25"/>
  <cols>
    <col min="2" max="2" width="15.42578125" customWidth="1"/>
    <col min="3" max="3" width="27.42578125" customWidth="1"/>
    <col min="4" max="4" width="15" customWidth="1"/>
    <col min="5" max="5" width="16.140625" bestFit="1" customWidth="1"/>
    <col min="6" max="6" width="15.140625" bestFit="1" customWidth="1"/>
    <col min="7" max="8" width="15" bestFit="1" customWidth="1"/>
  </cols>
  <sheetData>
    <row r="2" spans="2:8" x14ac:dyDescent="0.25">
      <c r="B2" s="5"/>
      <c r="C2" s="5" t="s">
        <v>22</v>
      </c>
      <c r="D2" s="5"/>
      <c r="E2" s="5" t="s">
        <v>23</v>
      </c>
      <c r="F2" s="5" t="s">
        <v>21</v>
      </c>
    </row>
    <row r="3" spans="2:8" x14ac:dyDescent="0.25">
      <c r="B3" s="5"/>
      <c r="C3" s="3" t="s">
        <v>11</v>
      </c>
      <c r="D3" s="3" t="s">
        <v>12</v>
      </c>
      <c r="E3" s="5"/>
      <c r="F3" s="5"/>
    </row>
    <row r="4" spans="2:8" x14ac:dyDescent="0.25">
      <c r="B4" s="3" t="s">
        <v>8</v>
      </c>
      <c r="C4" s="4">
        <v>55000</v>
      </c>
      <c r="D4" s="4">
        <v>27000</v>
      </c>
      <c r="E4" s="3">
        <v>10000</v>
      </c>
      <c r="F4" s="4">
        <v>18</v>
      </c>
    </row>
    <row r="5" spans="2:8" x14ac:dyDescent="0.25">
      <c r="B5" s="3" t="s">
        <v>9</v>
      </c>
      <c r="C5" s="4">
        <v>67000</v>
      </c>
      <c r="D5" s="4">
        <v>35000</v>
      </c>
      <c r="E5" s="3">
        <v>5500</v>
      </c>
      <c r="F5" s="4">
        <v>25</v>
      </c>
    </row>
    <row r="6" spans="2:8" x14ac:dyDescent="0.25">
      <c r="B6" s="3" t="s">
        <v>10</v>
      </c>
      <c r="C6" s="4">
        <v>30000</v>
      </c>
      <c r="D6" s="4">
        <v>18000</v>
      </c>
      <c r="E6" s="3">
        <v>8500</v>
      </c>
      <c r="F6" s="4">
        <v>15</v>
      </c>
    </row>
    <row r="8" spans="2:8" ht="15.75" thickBot="1" x14ac:dyDescent="0.3"/>
    <row r="9" spans="2:8" ht="15.75" thickBot="1" x14ac:dyDescent="0.3">
      <c r="B9" s="6" t="s">
        <v>3</v>
      </c>
      <c r="C9" s="12">
        <v>25000</v>
      </c>
      <c r="E9">
        <v>8925163</v>
      </c>
    </row>
    <row r="10" spans="2:8" ht="15.75" thickBot="1" x14ac:dyDescent="0.3">
      <c r="B10" s="7" t="s">
        <v>5</v>
      </c>
      <c r="C10" s="11">
        <v>10000</v>
      </c>
      <c r="E10">
        <v>1995</v>
      </c>
    </row>
    <row r="11" spans="2:8" ht="15.75" thickBot="1" x14ac:dyDescent="0.3">
      <c r="B11" s="7" t="s">
        <v>24</v>
      </c>
      <c r="C11" s="11">
        <v>20000</v>
      </c>
    </row>
    <row r="12" spans="2:8" ht="15.75" thickBot="1" x14ac:dyDescent="0.3">
      <c r="B12" s="7" t="s">
        <v>15</v>
      </c>
      <c r="C12" s="11">
        <v>63000</v>
      </c>
    </row>
    <row r="13" spans="2:8" x14ac:dyDescent="0.25">
      <c r="C13" s="2">
        <f>SUM(C9:C12)</f>
        <v>118000</v>
      </c>
    </row>
    <row r="14" spans="2:8" ht="15.75" thickBot="1" x14ac:dyDescent="0.3"/>
    <row r="15" spans="2:8" ht="15.75" thickBot="1" x14ac:dyDescent="0.3">
      <c r="B15" s="6"/>
      <c r="C15" s="9" t="s">
        <v>0</v>
      </c>
      <c r="D15" s="9" t="s">
        <v>1</v>
      </c>
      <c r="E15" s="9" t="s">
        <v>2</v>
      </c>
      <c r="F15" s="9" t="s">
        <v>6</v>
      </c>
      <c r="G15" s="9" t="s">
        <v>7</v>
      </c>
    </row>
    <row r="16" spans="2:8" ht="15.75" thickBot="1" x14ac:dyDescent="0.3">
      <c r="B16" s="7" t="s">
        <v>4</v>
      </c>
      <c r="C16" s="8">
        <f>E10</f>
        <v>1995</v>
      </c>
      <c r="D16" s="8">
        <v>5163</v>
      </c>
      <c r="E16" s="10">
        <v>500</v>
      </c>
      <c r="F16" s="10">
        <v>200</v>
      </c>
      <c r="G16" s="10">
        <v>250</v>
      </c>
      <c r="H16">
        <f>SUM(C16:G16)</f>
        <v>8108</v>
      </c>
    </row>
    <row r="17" spans="2:8" ht="15.75" thickBot="1" x14ac:dyDescent="0.3">
      <c r="B17" s="7" t="s">
        <v>14</v>
      </c>
      <c r="C17" s="10">
        <v>25000</v>
      </c>
      <c r="D17" s="10">
        <v>12000</v>
      </c>
      <c r="E17" s="10">
        <v>7500</v>
      </c>
      <c r="F17" s="10">
        <v>500</v>
      </c>
      <c r="G17" s="8">
        <v>163</v>
      </c>
      <c r="H17">
        <f t="shared" ref="H17:H19" si="0">SUM(C17:G17)</f>
        <v>45163</v>
      </c>
    </row>
    <row r="18" spans="2:8" ht="15.75" thickBot="1" x14ac:dyDescent="0.3">
      <c r="B18" s="7" t="s">
        <v>16</v>
      </c>
      <c r="C18" s="10">
        <v>3000</v>
      </c>
      <c r="D18" s="10">
        <v>2000</v>
      </c>
      <c r="E18" s="10">
        <v>5600</v>
      </c>
      <c r="F18" s="10">
        <v>300</v>
      </c>
      <c r="G18" s="10">
        <v>100</v>
      </c>
      <c r="H18">
        <f t="shared" si="0"/>
        <v>11000</v>
      </c>
    </row>
    <row r="19" spans="2:8" ht="15.75" thickBot="1" x14ac:dyDescent="0.3">
      <c r="B19" s="7" t="s">
        <v>17</v>
      </c>
      <c r="C19" s="10">
        <v>20</v>
      </c>
      <c r="D19" s="10">
        <v>15</v>
      </c>
      <c r="E19" s="10">
        <v>30</v>
      </c>
      <c r="F19" s="10">
        <v>5</v>
      </c>
      <c r="G19" s="10">
        <v>5</v>
      </c>
      <c r="H19">
        <f t="shared" si="0"/>
        <v>75</v>
      </c>
    </row>
    <row r="20" spans="2:8" ht="15.75" thickBot="1" x14ac:dyDescent="0.3"/>
    <row r="21" spans="2:8" ht="15.75" thickBot="1" x14ac:dyDescent="0.3">
      <c r="B21" s="6"/>
      <c r="C21" s="9" t="s">
        <v>0</v>
      </c>
      <c r="D21" s="9" t="s">
        <v>1</v>
      </c>
      <c r="E21" s="9" t="s">
        <v>2</v>
      </c>
      <c r="F21" s="9" t="s">
        <v>6</v>
      </c>
    </row>
    <row r="22" spans="2:8" ht="15.75" thickBot="1" x14ac:dyDescent="0.3">
      <c r="B22" s="7" t="s">
        <v>18</v>
      </c>
      <c r="C22" s="10">
        <v>500</v>
      </c>
      <c r="D22" s="10">
        <v>100</v>
      </c>
      <c r="E22" s="10">
        <v>200</v>
      </c>
      <c r="F22" s="10">
        <v>50</v>
      </c>
      <c r="G22">
        <f>SUM(C22:F22)</f>
        <v>850</v>
      </c>
    </row>
    <row r="23" spans="2:8" ht="15.75" thickBot="1" x14ac:dyDescent="0.3">
      <c r="B23" s="7" t="s">
        <v>19</v>
      </c>
      <c r="C23" s="10">
        <v>1000</v>
      </c>
      <c r="D23" s="10">
        <v>200</v>
      </c>
      <c r="E23" s="10">
        <v>300</v>
      </c>
      <c r="F23" s="8"/>
      <c r="G23">
        <f>SUM(C23:F23)</f>
        <v>1500</v>
      </c>
    </row>
    <row r="24" spans="2:8" ht="15.75" thickBot="1" x14ac:dyDescent="0.3"/>
    <row r="25" spans="2:8" ht="15.75" thickBot="1" x14ac:dyDescent="0.3">
      <c r="B25" s="6"/>
      <c r="C25" s="9" t="s">
        <v>0</v>
      </c>
      <c r="D25" s="9" t="s">
        <v>1</v>
      </c>
      <c r="E25" s="9" t="s">
        <v>2</v>
      </c>
      <c r="F25" s="9" t="s">
        <v>6</v>
      </c>
      <c r="G25" s="9" t="s">
        <v>7</v>
      </c>
    </row>
    <row r="26" spans="2:8" ht="15.75" thickBot="1" x14ac:dyDescent="0.3">
      <c r="B26" s="7" t="s">
        <v>4</v>
      </c>
      <c r="C26" s="13">
        <f>C16/$H16</f>
        <v>0.24605328071040947</v>
      </c>
      <c r="D26" s="13">
        <f t="shared" ref="D26:G26" si="1">D16/$H16</f>
        <v>0.63677849037987178</v>
      </c>
      <c r="E26" s="13">
        <f t="shared" si="1"/>
        <v>6.1667488899851998E-2</v>
      </c>
      <c r="F26" s="13">
        <f t="shared" si="1"/>
        <v>2.4666995559940799E-2</v>
      </c>
      <c r="G26" s="13">
        <f t="shared" si="1"/>
        <v>3.0833744449925999E-2</v>
      </c>
    </row>
    <row r="27" spans="2:8" ht="15.75" thickBot="1" x14ac:dyDescent="0.3">
      <c r="B27" s="7" t="s">
        <v>14</v>
      </c>
      <c r="C27" s="13">
        <f t="shared" ref="C27:G27" si="2">C17/$H17</f>
        <v>0.55355047273210367</v>
      </c>
      <c r="D27" s="13">
        <f t="shared" si="2"/>
        <v>0.26570422691140977</v>
      </c>
      <c r="E27" s="13">
        <f t="shared" si="2"/>
        <v>0.16606514181963111</v>
      </c>
      <c r="F27" s="13">
        <f t="shared" si="2"/>
        <v>1.1071009454642074E-2</v>
      </c>
      <c r="G27" s="13">
        <f t="shared" si="2"/>
        <v>3.6091490822133163E-3</v>
      </c>
    </row>
    <row r="28" spans="2:8" ht="15.75" thickBot="1" x14ac:dyDescent="0.3">
      <c r="B28" s="7" t="s">
        <v>16</v>
      </c>
      <c r="C28" s="13">
        <f t="shared" ref="C28:G28" si="3">C18/$H18</f>
        <v>0.27272727272727271</v>
      </c>
      <c r="D28" s="13">
        <f t="shared" si="3"/>
        <v>0.18181818181818182</v>
      </c>
      <c r="E28" s="13">
        <f t="shared" si="3"/>
        <v>0.50909090909090904</v>
      </c>
      <c r="F28" s="13">
        <f t="shared" si="3"/>
        <v>2.7272727272727271E-2</v>
      </c>
      <c r="G28" s="13">
        <f t="shared" si="3"/>
        <v>9.0909090909090905E-3</v>
      </c>
    </row>
    <row r="29" spans="2:8" ht="15.75" thickBot="1" x14ac:dyDescent="0.3">
      <c r="B29" s="7" t="s">
        <v>17</v>
      </c>
      <c r="C29" s="13">
        <f t="shared" ref="C29:G29" si="4">C19/$H19</f>
        <v>0.26666666666666666</v>
      </c>
      <c r="D29" s="13">
        <f t="shared" si="4"/>
        <v>0.2</v>
      </c>
      <c r="E29" s="13">
        <f t="shared" si="4"/>
        <v>0.4</v>
      </c>
      <c r="F29" s="13">
        <f t="shared" si="4"/>
        <v>6.6666666666666666E-2</v>
      </c>
      <c r="G29" s="13">
        <f t="shared" si="4"/>
        <v>6.6666666666666666E-2</v>
      </c>
    </row>
    <row r="30" spans="2:8" ht="15.75" thickBot="1" x14ac:dyDescent="0.3"/>
    <row r="31" spans="2:8" ht="15.75" thickBot="1" x14ac:dyDescent="0.3">
      <c r="B31" s="6"/>
      <c r="C31" s="9" t="s">
        <v>0</v>
      </c>
      <c r="D31" s="9" t="s">
        <v>1</v>
      </c>
      <c r="E31" s="9" t="s">
        <v>2</v>
      </c>
      <c r="F31" s="9" t="s">
        <v>6</v>
      </c>
      <c r="G31" s="9" t="s">
        <v>7</v>
      </c>
    </row>
    <row r="32" spans="2:8" ht="15.75" thickBot="1" x14ac:dyDescent="0.3">
      <c r="B32" s="7" t="s">
        <v>4</v>
      </c>
      <c r="C32" s="11">
        <f>C26*$C$9</f>
        <v>6151.3320177602363</v>
      </c>
      <c r="D32" s="11">
        <f t="shared" ref="D32:G32" si="5">D26*$C$9</f>
        <v>15919.462259496795</v>
      </c>
      <c r="E32" s="11">
        <f t="shared" si="5"/>
        <v>1541.6872224962999</v>
      </c>
      <c r="F32" s="11">
        <f t="shared" si="5"/>
        <v>616.67488899852003</v>
      </c>
      <c r="G32" s="11">
        <f t="shared" si="5"/>
        <v>770.84361124814995</v>
      </c>
      <c r="H32" s="1">
        <f>SUM(C32:G32)</f>
        <v>25000.000000000004</v>
      </c>
    </row>
    <row r="33" spans="2:8" ht="15.75" thickBot="1" x14ac:dyDescent="0.3">
      <c r="B33" s="7" t="s">
        <v>14</v>
      </c>
      <c r="C33" s="11">
        <f>$C$11*C27</f>
        <v>11071.009454642073</v>
      </c>
      <c r="D33" s="11">
        <f t="shared" ref="D33:G33" si="6">$C$11*D27</f>
        <v>5314.084538228195</v>
      </c>
      <c r="E33" s="11">
        <f t="shared" si="6"/>
        <v>3321.3028363926223</v>
      </c>
      <c r="F33" s="11">
        <f t="shared" si="6"/>
        <v>221.42018909284147</v>
      </c>
      <c r="G33" s="11">
        <f t="shared" si="6"/>
        <v>72.18298164426632</v>
      </c>
      <c r="H33" s="1">
        <f t="shared" ref="H33:H35" si="7">SUM(C33:G33)</f>
        <v>20000</v>
      </c>
    </row>
    <row r="34" spans="2:8" ht="15.75" thickBot="1" x14ac:dyDescent="0.3">
      <c r="B34" s="7" t="s">
        <v>16</v>
      </c>
      <c r="C34" s="11">
        <f>$C$12*C28</f>
        <v>17181.81818181818</v>
      </c>
      <c r="D34" s="11">
        <f t="shared" ref="D34:G34" si="8">$C$12*D28</f>
        <v>11454.545454545454</v>
      </c>
      <c r="E34" s="11">
        <f t="shared" si="8"/>
        <v>32072.727272727268</v>
      </c>
      <c r="F34" s="11">
        <f t="shared" si="8"/>
        <v>1718.181818181818</v>
      </c>
      <c r="G34" s="11">
        <f t="shared" si="8"/>
        <v>572.72727272727275</v>
      </c>
      <c r="H34" s="1">
        <f t="shared" si="7"/>
        <v>62999.999999999985</v>
      </c>
    </row>
    <row r="35" spans="2:8" ht="15.75" thickBot="1" x14ac:dyDescent="0.3">
      <c r="B35" s="7" t="s">
        <v>17</v>
      </c>
      <c r="C35" s="11">
        <f>$C$10*C29</f>
        <v>2666.6666666666665</v>
      </c>
      <c r="D35" s="11">
        <f t="shared" ref="D35:G35" si="9">$C$10*D29</f>
        <v>2000</v>
      </c>
      <c r="E35" s="11">
        <f t="shared" si="9"/>
        <v>4000</v>
      </c>
      <c r="F35" s="11">
        <f t="shared" si="9"/>
        <v>666.66666666666663</v>
      </c>
      <c r="G35" s="11">
        <f t="shared" si="9"/>
        <v>666.66666666666663</v>
      </c>
      <c r="H35" s="1">
        <f t="shared" si="7"/>
        <v>9999.9999999999982</v>
      </c>
    </row>
    <row r="36" spans="2:8" x14ac:dyDescent="0.25">
      <c r="C36" s="2">
        <f>SUM(C32:C35)</f>
        <v>37070.826320887158</v>
      </c>
      <c r="D36" s="2">
        <f t="shared" ref="D36:G36" si="10">SUM(D32:D35)</f>
        <v>34688.092252270442</v>
      </c>
      <c r="E36" s="2">
        <f t="shared" si="10"/>
        <v>40935.717331616193</v>
      </c>
      <c r="F36" s="2">
        <f t="shared" si="10"/>
        <v>3222.9435629398463</v>
      </c>
      <c r="G36" s="2">
        <f t="shared" si="10"/>
        <v>2082.4205322863554</v>
      </c>
    </row>
    <row r="38" spans="2:8" ht="15.75" thickBot="1" x14ac:dyDescent="0.3"/>
    <row r="39" spans="2:8" ht="15.75" thickBot="1" x14ac:dyDescent="0.3">
      <c r="B39" s="6"/>
      <c r="C39" s="9" t="s">
        <v>0</v>
      </c>
      <c r="D39" s="9" t="s">
        <v>1</v>
      </c>
      <c r="E39" s="9" t="s">
        <v>2</v>
      </c>
      <c r="F39" s="9" t="s">
        <v>6</v>
      </c>
    </row>
    <row r="40" spans="2:8" ht="15.75" thickBot="1" x14ac:dyDescent="0.3">
      <c r="B40" s="7" t="s">
        <v>18</v>
      </c>
      <c r="C40" s="14">
        <f>C22/$G22</f>
        <v>0.58823529411764708</v>
      </c>
      <c r="D40" s="14">
        <f t="shared" ref="D40:F40" si="11">D22/$G22</f>
        <v>0.11764705882352941</v>
      </c>
      <c r="E40" s="14">
        <f t="shared" si="11"/>
        <v>0.23529411764705882</v>
      </c>
      <c r="F40" s="14">
        <f t="shared" si="11"/>
        <v>5.8823529411764705E-2</v>
      </c>
      <c r="G40" s="15">
        <f>SUM(C40:F40)</f>
        <v>1</v>
      </c>
    </row>
    <row r="41" spans="2:8" ht="15.75" thickBot="1" x14ac:dyDescent="0.3">
      <c r="B41" s="7" t="s">
        <v>19</v>
      </c>
      <c r="C41" s="14">
        <f t="shared" ref="C41:E41" si="12">C23/$G23</f>
        <v>0.66666666666666663</v>
      </c>
      <c r="D41" s="14">
        <f t="shared" si="12"/>
        <v>0.13333333333333333</v>
      </c>
      <c r="E41" s="14">
        <f t="shared" si="12"/>
        <v>0.2</v>
      </c>
      <c r="F41" s="8"/>
      <c r="G41" s="15">
        <f>SUM(C41:F41)</f>
        <v>1</v>
      </c>
    </row>
    <row r="42" spans="2:8" ht="15.75" thickBot="1" x14ac:dyDescent="0.3"/>
    <row r="43" spans="2:8" ht="15.75" thickBot="1" x14ac:dyDescent="0.3">
      <c r="C43" s="9" t="s">
        <v>0</v>
      </c>
      <c r="D43" s="9" t="s">
        <v>1</v>
      </c>
      <c r="E43" s="9" t="s">
        <v>2</v>
      </c>
      <c r="F43" s="9" t="s">
        <v>6</v>
      </c>
      <c r="G43" s="9" t="s">
        <v>7</v>
      </c>
    </row>
    <row r="44" spans="2:8" x14ac:dyDescent="0.25">
      <c r="B44" t="s">
        <v>25</v>
      </c>
      <c r="C44" s="2">
        <f>C36</f>
        <v>37070.826320887158</v>
      </c>
      <c r="D44" s="2">
        <f t="shared" ref="D44:G44" si="13">D36</f>
        <v>34688.092252270442</v>
      </c>
      <c r="E44" s="2">
        <f t="shared" si="13"/>
        <v>40935.717331616193</v>
      </c>
      <c r="F44" s="2">
        <f t="shared" si="13"/>
        <v>3222.9435629398463</v>
      </c>
      <c r="G44" s="2">
        <f t="shared" si="13"/>
        <v>2082.4205322863554</v>
      </c>
    </row>
    <row r="45" spans="2:8" x14ac:dyDescent="0.25">
      <c r="B45" t="s">
        <v>26</v>
      </c>
      <c r="C45" s="2">
        <f>$G$44*C40</f>
        <v>1224.9532542860914</v>
      </c>
      <c r="D45" s="2">
        <f t="shared" ref="D45:F45" si="14">$G$44*D40</f>
        <v>244.99065085721827</v>
      </c>
      <c r="E45" s="2">
        <f t="shared" si="14"/>
        <v>489.98130171443654</v>
      </c>
      <c r="F45" s="2">
        <f t="shared" si="14"/>
        <v>122.49532542860914</v>
      </c>
      <c r="G45" s="2">
        <f>-G44*G41</f>
        <v>-2082.4205322863554</v>
      </c>
    </row>
    <row r="46" spans="2:8" x14ac:dyDescent="0.25">
      <c r="B46" t="s">
        <v>27</v>
      </c>
      <c r="C46" s="2">
        <f>C45+C44</f>
        <v>38295.779575173248</v>
      </c>
      <c r="D46" s="2">
        <f t="shared" ref="D46:G46" si="15">D45+D44</f>
        <v>34933.082903127659</v>
      </c>
      <c r="E46" s="2">
        <f t="shared" si="15"/>
        <v>41425.698633330627</v>
      </c>
      <c r="F46" s="2">
        <f t="shared" si="15"/>
        <v>3345.4388883684555</v>
      </c>
      <c r="G46" s="2">
        <f t="shared" si="15"/>
        <v>0</v>
      </c>
    </row>
    <row r="47" spans="2:8" x14ac:dyDescent="0.25">
      <c r="B47" t="s">
        <v>28</v>
      </c>
      <c r="C47" s="2">
        <f>$F$46*C41</f>
        <v>2230.292592245637</v>
      </c>
      <c r="D47" s="2">
        <f t="shared" ref="D47:E47" si="16">$F$46*D41</f>
        <v>446.0585184491274</v>
      </c>
      <c r="E47" s="2">
        <f t="shared" si="16"/>
        <v>669.08777767369111</v>
      </c>
      <c r="F47" s="2">
        <f>-F46</f>
        <v>-3345.4388883684555</v>
      </c>
    </row>
    <row r="48" spans="2:8" x14ac:dyDescent="0.25">
      <c r="B48" t="s">
        <v>27</v>
      </c>
      <c r="C48" s="2">
        <f>C47+C46</f>
        <v>40526.072167418883</v>
      </c>
      <c r="D48" s="2">
        <f t="shared" ref="D48:F48" si="17">D47+D46</f>
        <v>35379.141421576787</v>
      </c>
      <c r="E48" s="2">
        <f t="shared" si="17"/>
        <v>42094.786411004316</v>
      </c>
      <c r="F48" s="2">
        <f t="shared" si="17"/>
        <v>0</v>
      </c>
    </row>
    <row r="49" spans="2:8" x14ac:dyDescent="0.25">
      <c r="B49" t="s">
        <v>8</v>
      </c>
      <c r="C49" s="2">
        <f>$C$48*C62</f>
        <v>13677.549356503874</v>
      </c>
      <c r="D49" s="2">
        <f>$D$48*B62</f>
        <v>12801.663014386339</v>
      </c>
      <c r="E49" s="2">
        <f>$E$48*B62</f>
        <v>15231.666135560772</v>
      </c>
      <c r="F49" s="2">
        <f>SUM(C49:E49)</f>
        <v>41710.878506450987</v>
      </c>
    </row>
    <row r="50" spans="2:8" x14ac:dyDescent="0.25">
      <c r="B50" t="s">
        <v>9</v>
      </c>
      <c r="C50" s="2">
        <f t="shared" ref="C50:C51" si="18">$C$48*C63</f>
        <v>17730.15657324576</v>
      </c>
      <c r="D50" s="2">
        <f t="shared" ref="D50:D51" si="19">$D$48*B63</f>
        <v>15594.753126616084</v>
      </c>
      <c r="E50" s="2">
        <f t="shared" ref="E50:E51" si="20">$E$48*B63</f>
        <v>18554.93874695585</v>
      </c>
      <c r="F50" s="2">
        <f t="shared" ref="F50:F51" si="21">SUM(C50:E50)</f>
        <v>51879.848446817698</v>
      </c>
    </row>
    <row r="51" spans="2:8" x14ac:dyDescent="0.25">
      <c r="B51" t="s">
        <v>10</v>
      </c>
      <c r="C51" s="2">
        <f t="shared" si="18"/>
        <v>9118.3662376692482</v>
      </c>
      <c r="D51" s="2">
        <f t="shared" si="19"/>
        <v>6982.7252805743656</v>
      </c>
      <c r="E51" s="2">
        <f t="shared" si="20"/>
        <v>8308.1815284876939</v>
      </c>
      <c r="F51" s="2">
        <f t="shared" si="21"/>
        <v>24409.273046731309</v>
      </c>
    </row>
    <row r="52" spans="2:8" x14ac:dyDescent="0.25">
      <c r="F52" s="2">
        <f>SUM(F49:F51)</f>
        <v>118000</v>
      </c>
    </row>
    <row r="55" spans="2:8" x14ac:dyDescent="0.25">
      <c r="F55" s="5" t="s">
        <v>23</v>
      </c>
    </row>
    <row r="56" spans="2:8" x14ac:dyDescent="0.25">
      <c r="B56" s="3" t="s">
        <v>11</v>
      </c>
      <c r="C56" s="3" t="s">
        <v>12</v>
      </c>
      <c r="D56" t="s">
        <v>29</v>
      </c>
      <c r="E56" t="s">
        <v>30</v>
      </c>
      <c r="F56" s="5"/>
      <c r="G56" t="s">
        <v>20</v>
      </c>
    </row>
    <row r="57" spans="2:8" x14ac:dyDescent="0.25">
      <c r="B57" s="4">
        <v>55000</v>
      </c>
      <c r="C57" s="4">
        <v>27000</v>
      </c>
      <c r="D57" s="2">
        <f>F49</f>
        <v>41710.878506450987</v>
      </c>
      <c r="E57" s="2">
        <f>SUM(B57:D57)</f>
        <v>123710.87850645099</v>
      </c>
      <c r="F57" s="3">
        <v>10000</v>
      </c>
      <c r="G57" s="2">
        <f>E57/F57</f>
        <v>12.371087850645099</v>
      </c>
      <c r="H57" s="2">
        <f>E57*C67</f>
        <v>117525.33458112844</v>
      </c>
    </row>
    <row r="58" spans="2:8" x14ac:dyDescent="0.25">
      <c r="B58" s="4">
        <v>67000</v>
      </c>
      <c r="C58" s="4">
        <v>35000</v>
      </c>
      <c r="D58" s="2">
        <f t="shared" ref="D58:D59" si="22">F50</f>
        <v>51879.848446817698</v>
      </c>
      <c r="E58" s="2">
        <f t="shared" ref="E58:E59" si="23">SUM(B58:D58)</f>
        <v>153879.84844681769</v>
      </c>
      <c r="F58" s="3">
        <v>5500</v>
      </c>
      <c r="G58" s="2">
        <f t="shared" ref="G58:G59" si="24">E58/F58</f>
        <v>27.97815426305776</v>
      </c>
      <c r="H58" s="2">
        <f t="shared" ref="H58:H59" si="25">E58*C68</f>
        <v>123103.87875745416</v>
      </c>
    </row>
    <row r="59" spans="2:8" x14ac:dyDescent="0.25">
      <c r="B59" s="4">
        <v>30000</v>
      </c>
      <c r="C59" s="4">
        <v>18000</v>
      </c>
      <c r="D59" s="2">
        <f t="shared" si="22"/>
        <v>24409.273046731309</v>
      </c>
      <c r="E59" s="2">
        <f t="shared" si="23"/>
        <v>72409.273046731309</v>
      </c>
      <c r="F59" s="3">
        <v>8500</v>
      </c>
      <c r="G59" s="2">
        <f t="shared" si="24"/>
        <v>8.5187380054978004</v>
      </c>
      <c r="H59" s="2">
        <f t="shared" si="25"/>
        <v>50686.491132711912</v>
      </c>
    </row>
    <row r="60" spans="2:8" x14ac:dyDescent="0.25">
      <c r="B60" s="2">
        <f>SUM(B57:B59)</f>
        <v>152000</v>
      </c>
      <c r="C60" s="2">
        <f>SUM(C57:C59)</f>
        <v>80000</v>
      </c>
      <c r="D60" s="2">
        <f>SUM(D57:D59)</f>
        <v>118000</v>
      </c>
      <c r="H60" s="2">
        <f>SUM(H57:H59)</f>
        <v>291315.70447129454</v>
      </c>
    </row>
    <row r="61" spans="2:8" x14ac:dyDescent="0.25">
      <c r="B61" s="3" t="s">
        <v>11</v>
      </c>
      <c r="C61" s="3" t="s">
        <v>12</v>
      </c>
    </row>
    <row r="62" spans="2:8" x14ac:dyDescent="0.25">
      <c r="B62" s="16">
        <f>B57/B$60</f>
        <v>0.36184210526315791</v>
      </c>
      <c r="C62" s="16">
        <f>C57/C$60</f>
        <v>0.33750000000000002</v>
      </c>
    </row>
    <row r="63" spans="2:8" x14ac:dyDescent="0.25">
      <c r="B63" s="16">
        <f t="shared" ref="B63:C64" si="26">B58/B$60</f>
        <v>0.44078947368421051</v>
      </c>
      <c r="C63" s="16">
        <f t="shared" si="26"/>
        <v>0.4375</v>
      </c>
    </row>
    <row r="64" spans="2:8" x14ac:dyDescent="0.25">
      <c r="B64" s="16">
        <f t="shared" si="26"/>
        <v>0.19736842105263158</v>
      </c>
      <c r="C64" s="16">
        <f t="shared" si="26"/>
        <v>0.22500000000000001</v>
      </c>
    </row>
    <row r="66" spans="1:7" x14ac:dyDescent="0.25">
      <c r="B66" t="s">
        <v>13</v>
      </c>
      <c r="C66" t="s">
        <v>31</v>
      </c>
      <c r="D66" t="s">
        <v>32</v>
      </c>
      <c r="E66" t="s">
        <v>33</v>
      </c>
      <c r="F66" t="s">
        <v>34</v>
      </c>
      <c r="G66" t="s">
        <v>25</v>
      </c>
    </row>
    <row r="67" spans="1:7" x14ac:dyDescent="0.25">
      <c r="A67" s="3" t="s">
        <v>8</v>
      </c>
      <c r="B67">
        <f>F57</f>
        <v>10000</v>
      </c>
      <c r="C67" s="15">
        <v>0.95</v>
      </c>
      <c r="D67">
        <f>C67*B67</f>
        <v>9500</v>
      </c>
      <c r="E67" s="4">
        <v>18</v>
      </c>
      <c r="F67" s="2">
        <f>E67*D67</f>
        <v>171000</v>
      </c>
      <c r="G67" s="2">
        <f>G57*D67</f>
        <v>117525.33458112844</v>
      </c>
    </row>
    <row r="68" spans="1:7" x14ac:dyDescent="0.25">
      <c r="A68" s="3" t="s">
        <v>9</v>
      </c>
      <c r="B68">
        <f t="shared" ref="B68:B69" si="27">F58</f>
        <v>5500</v>
      </c>
      <c r="C68" s="15">
        <v>0.8</v>
      </c>
      <c r="D68">
        <f t="shared" ref="D68:D69" si="28">C68*B68</f>
        <v>4400</v>
      </c>
      <c r="E68" s="4">
        <v>25</v>
      </c>
      <c r="F68" s="2">
        <f t="shared" ref="F68:F69" si="29">E68*D68</f>
        <v>110000</v>
      </c>
      <c r="G68" s="2">
        <f t="shared" ref="G68:G69" si="30">G58*D68</f>
        <v>123103.87875745415</v>
      </c>
    </row>
    <row r="69" spans="1:7" x14ac:dyDescent="0.25">
      <c r="A69" s="3" t="s">
        <v>10</v>
      </c>
      <c r="B69">
        <f t="shared" si="27"/>
        <v>8500</v>
      </c>
      <c r="C69" s="15">
        <v>0.7</v>
      </c>
      <c r="D69">
        <f t="shared" si="28"/>
        <v>5950</v>
      </c>
      <c r="E69" s="4">
        <v>15</v>
      </c>
      <c r="F69" s="2">
        <f t="shared" si="29"/>
        <v>89250</v>
      </c>
      <c r="G69" s="2">
        <f t="shared" si="30"/>
        <v>50686.491132711912</v>
      </c>
    </row>
    <row r="72" spans="1:7" x14ac:dyDescent="0.25">
      <c r="E72" t="s">
        <v>34</v>
      </c>
      <c r="F72" s="2">
        <f>SUM(F67:F69)</f>
        <v>370250</v>
      </c>
    </row>
    <row r="73" spans="1:7" x14ac:dyDescent="0.25">
      <c r="E73" t="s">
        <v>25</v>
      </c>
      <c r="F73" s="2">
        <f>SUM(G67:G69)</f>
        <v>291315.70447129454</v>
      </c>
    </row>
    <row r="74" spans="1:7" x14ac:dyDescent="0.25">
      <c r="E74" t="s">
        <v>35</v>
      </c>
      <c r="F74" s="1">
        <v>30000</v>
      </c>
    </row>
    <row r="75" spans="1:7" x14ac:dyDescent="0.25">
      <c r="E75" t="s">
        <v>36</v>
      </c>
      <c r="F75" s="2">
        <f>F72-F73-F74</f>
        <v>48934.295528705465</v>
      </c>
    </row>
  </sheetData>
  <mergeCells count="5">
    <mergeCell ref="B2:B3"/>
    <mergeCell ref="C2:D2"/>
    <mergeCell ref="E2:E3"/>
    <mergeCell ref="F2:F3"/>
    <mergeCell ref="F55:F5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Claudio de Souza Miranda</cp:lastModifiedBy>
  <dcterms:created xsi:type="dcterms:W3CDTF">2014-09-05T23:50:56Z</dcterms:created>
  <dcterms:modified xsi:type="dcterms:W3CDTF">2014-09-15T13:34:45Z</dcterms:modified>
</cp:coreProperties>
</file>