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EstaPasta_de_trabalho"/>
  <bookViews>
    <workbookView xWindow="0" yWindow="315" windowWidth="14880" windowHeight="7905" tabRatio="934" activeTab="2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b-IC DD - JP" sheetId="20" r:id="rId10"/>
    <sheet name="9c-B-ACAD-TEM" sheetId="21" r:id="rId11"/>
    <sheet name="CONSOLIDADA" sheetId="19" r:id="rId12"/>
    <sheet name="DADOS" sheetId="23" state="hidden" r:id="rId13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'9a-B-TTS-VINC'!$B$1:$L$51</definedName>
    <definedName name="_xlnm.Print_Area" localSheetId="9">'9b-IC DD - JP'!$B$2:$H$48</definedName>
    <definedName name="_xlnm.Print_Area" localSheetId="11">CONSOLIDADA!$C$1:$E$16</definedName>
    <definedName name="tabela_de_valores_de_bolsas_no_pais" localSheetId="0">'1-MPN'!$AG$2:$AI$117</definedName>
    <definedName name="tabela_de_valores_de_bolsas_no_pais" localSheetId="8">'9a-B-TTS-VINC'!$S$3:$U$118</definedName>
    <definedName name="valores_bolsa" localSheetId="12">DADOS!$K$2:$N$29</definedName>
  </definedNames>
  <calcPr calcId="124519"/>
  <fileRecoveryPr repairLoad="1"/>
</workbook>
</file>

<file path=xl/calcChain.xml><?xml version="1.0" encoding="utf-8"?>
<calcChain xmlns="http://schemas.openxmlformats.org/spreadsheetml/2006/main">
  <c r="B198" i="2"/>
  <c r="Q196" l="1"/>
  <c r="Q193"/>
  <c r="O194" i="1"/>
  <c r="O195"/>
  <c r="O196"/>
  <c r="O197"/>
  <c r="R26" i="7" l="1"/>
  <c r="K16" i="21" l="1"/>
  <c r="K17"/>
  <c r="K18"/>
  <c r="K19"/>
  <c r="K20"/>
  <c r="K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J16"/>
  <c r="J17"/>
  <c r="J18"/>
  <c r="J19"/>
  <c r="J20"/>
  <c r="F15" s="1"/>
  <c r="J15"/>
  <c r="K17" i="20"/>
  <c r="K18"/>
  <c r="K19"/>
  <c r="K20"/>
  <c r="K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J17"/>
  <c r="J18"/>
  <c r="J19"/>
  <c r="J20"/>
  <c r="J16"/>
  <c r="F16" s="1"/>
  <c r="Q17" i="18" l="1"/>
  <c r="I3" i="23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Q41" i="18" s="1"/>
  <c r="O18"/>
  <c r="O19"/>
  <c r="O20"/>
  <c r="O21"/>
  <c r="O22"/>
  <c r="N18"/>
  <c r="N19"/>
  <c r="N20"/>
  <c r="N21"/>
  <c r="N22"/>
  <c r="O17"/>
  <c r="N17"/>
  <c r="I17" s="1"/>
  <c r="I18"/>
  <c r="I19"/>
  <c r="K19" s="1"/>
  <c r="I20"/>
  <c r="K20" s="1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V23" i="2"/>
  <c r="V27"/>
  <c r="V26"/>
  <c r="V25"/>
  <c r="V24"/>
  <c r="R27" i="7"/>
  <c r="R25"/>
  <c r="R24"/>
  <c r="R23"/>
  <c r="R22"/>
  <c r="U27" i="5"/>
  <c r="U25"/>
  <c r="U24"/>
  <c r="U23"/>
  <c r="U26"/>
  <c r="U22"/>
  <c r="V27"/>
  <c r="V26"/>
  <c r="V25"/>
  <c r="V24"/>
  <c r="V23"/>
  <c r="V22"/>
  <c r="W26" i="2"/>
  <c r="W25"/>
  <c r="W23"/>
  <c r="W27"/>
  <c r="W24"/>
  <c r="W22"/>
  <c r="V22"/>
  <c r="S22" i="7"/>
  <c r="S23"/>
  <c r="S24"/>
  <c r="S25"/>
  <c r="S26"/>
  <c r="S27"/>
  <c r="S186"/>
  <c r="S187"/>
  <c r="R188"/>
  <c r="S188"/>
  <c r="I101" i="18" l="1"/>
  <c r="Q40"/>
  <c r="Q38"/>
  <c r="Q36"/>
  <c r="Q34"/>
  <c r="Q32"/>
  <c r="Q30"/>
  <c r="Q28"/>
  <c r="Q26"/>
  <c r="Q24"/>
  <c r="Q22"/>
  <c r="Q20"/>
  <c r="Q18"/>
  <c r="Q39"/>
  <c r="Q37"/>
  <c r="Q35"/>
  <c r="Q33"/>
  <c r="Q31"/>
  <c r="Q29"/>
  <c r="Q27"/>
  <c r="Q25"/>
  <c r="Q23"/>
  <c r="Q21"/>
  <c r="Q19"/>
  <c r="Q109" i="5"/>
  <c r="Q22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6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K18" i="18"/>
  <c r="IB102"/>
  <c r="IC102" s="1"/>
  <c r="I102"/>
  <c r="K102" s="1"/>
  <c r="J102" s="1"/>
  <c r="IB106"/>
  <c r="IC106" s="1"/>
  <c r="I106"/>
  <c r="K106" s="1"/>
  <c r="J106" s="1"/>
  <c r="IB105"/>
  <c r="IC105" s="1"/>
  <c r="I105"/>
  <c r="K105" s="1"/>
  <c r="J105" s="1"/>
  <c r="I104"/>
  <c r="K104" s="1"/>
  <c r="J104" s="1"/>
  <c r="IB103"/>
  <c r="IC103" s="1"/>
  <c r="I103"/>
  <c r="K103" s="1"/>
  <c r="J103" s="1"/>
  <c r="IB101"/>
  <c r="IC101" s="1"/>
  <c r="K101"/>
  <c r="G47" i="20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47" i="21"/>
  <c r="G46"/>
  <c r="G45"/>
  <c r="G44"/>
  <c r="G43"/>
  <c r="G42"/>
  <c r="G41"/>
  <c r="G40"/>
  <c r="G39"/>
  <c r="G38"/>
  <c r="HX37"/>
  <c r="G37"/>
  <c r="HX36"/>
  <c r="HY36" s="1"/>
  <c r="G36"/>
  <c r="G35"/>
  <c r="G34"/>
  <c r="G33"/>
  <c r="G32"/>
  <c r="G31"/>
  <c r="G30"/>
  <c r="G29"/>
  <c r="G28"/>
  <c r="G27"/>
  <c r="HX26"/>
  <c r="G26"/>
  <c r="HX25"/>
  <c r="HY25" s="1"/>
  <c r="G25"/>
  <c r="G24"/>
  <c r="HX23"/>
  <c r="G23"/>
  <c r="HX22"/>
  <c r="HY22" s="1"/>
  <c r="G22"/>
  <c r="HX21"/>
  <c r="HY21" s="1"/>
  <c r="G21"/>
  <c r="HY20"/>
  <c r="HX20"/>
  <c r="G20"/>
  <c r="HX19"/>
  <c r="HY19" s="1"/>
  <c r="G19"/>
  <c r="HX18"/>
  <c r="HY18" s="1"/>
  <c r="G18"/>
  <c r="G17"/>
  <c r="HX16"/>
  <c r="HY16" s="1"/>
  <c r="G16"/>
  <c r="HX15"/>
  <c r="HY15" s="1"/>
  <c r="G15"/>
  <c r="E98" i="18" l="1"/>
  <c r="J101"/>
  <c r="C12" i="21"/>
  <c r="D13" i="19" s="1"/>
  <c r="C12" i="20"/>
  <c r="D14" i="19" s="1"/>
  <c r="B194" i="9" l="1"/>
  <c r="P49"/>
  <c r="P50"/>
  <c r="P51"/>
  <c r="P52"/>
  <c r="P53"/>
  <c r="P54"/>
  <c r="P55"/>
  <c r="O50"/>
  <c r="O51"/>
  <c r="O52"/>
  <c r="O53"/>
  <c r="O54"/>
  <c r="M109" i="7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23"/>
  <c r="O23" s="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22"/>
  <c r="O22" s="1"/>
  <c r="O83" i="6"/>
  <c r="O23" i="2"/>
  <c r="Q23" s="1"/>
  <c r="O24"/>
  <c r="Q24" s="1"/>
  <c r="O25"/>
  <c r="Q25" s="1"/>
  <c r="O26"/>
  <c r="Q26" s="1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D12" i="3"/>
  <c r="D8" i="19" s="1"/>
  <c r="O17" i="1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8" i="2"/>
  <c r="B60" i="3"/>
  <c r="B108" s="1"/>
  <c r="B63" i="5"/>
  <c r="B62" i="6"/>
  <c r="B62" i="7"/>
  <c r="B63" i="8"/>
  <c r="B61" i="9"/>
  <c r="K50" i="18"/>
  <c r="J50" s="1"/>
  <c r="K49"/>
  <c r="J49" s="1"/>
  <c r="K48"/>
  <c r="J48" s="1"/>
  <c r="IB41"/>
  <c r="K41"/>
  <c r="J41" s="1"/>
  <c r="K40"/>
  <c r="J40" s="1"/>
  <c r="K39"/>
  <c r="J39" s="1"/>
  <c r="K38"/>
  <c r="J38" s="1"/>
  <c r="K37"/>
  <c r="J37" s="1"/>
  <c r="IB36"/>
  <c r="K36"/>
  <c r="J36" s="1"/>
  <c r="K35"/>
  <c r="J35" s="1"/>
  <c r="IB34"/>
  <c r="K34"/>
  <c r="J34" s="1"/>
  <c r="IB33"/>
  <c r="IC33" s="1"/>
  <c r="K33"/>
  <c r="J33" s="1"/>
  <c r="IB32"/>
  <c r="IC32" s="1"/>
  <c r="K32"/>
  <c r="J32" s="1"/>
  <c r="IB31"/>
  <c r="IC31" s="1"/>
  <c r="K31"/>
  <c r="J31" s="1"/>
  <c r="IB30"/>
  <c r="IC30" s="1"/>
  <c r="K30"/>
  <c r="J30" s="1"/>
  <c r="P84" i="9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108" i="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39"/>
  <c r="P38"/>
  <c r="P37"/>
  <c r="P36"/>
  <c r="P35"/>
  <c r="P34"/>
  <c r="P33"/>
  <c r="P32"/>
  <c r="P31"/>
  <c r="P30"/>
  <c r="P29"/>
  <c r="P28"/>
  <c r="P51"/>
  <c r="P50"/>
  <c r="P49"/>
  <c r="P48"/>
  <c r="P47"/>
  <c r="P46"/>
  <c r="P45"/>
  <c r="P44"/>
  <c r="P43"/>
  <c r="P42"/>
  <c r="P41"/>
  <c r="P40"/>
  <c r="O93" i="6"/>
  <c r="O92"/>
  <c r="O91"/>
  <c r="O90"/>
  <c r="O89"/>
  <c r="O88"/>
  <c r="O87"/>
  <c r="O86"/>
  <c r="O85"/>
  <c r="O84"/>
  <c r="O82"/>
  <c r="O81"/>
  <c r="O80"/>
  <c r="O79"/>
  <c r="O78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B106" i="9"/>
  <c r="B60"/>
  <c r="R187" i="7"/>
  <c r="R186"/>
  <c r="Q192" i="5"/>
  <c r="N193"/>
  <c r="Q193" s="1"/>
  <c r="K45" i="18"/>
  <c r="J45" s="1"/>
  <c r="K44"/>
  <c r="J44" s="1"/>
  <c r="K43"/>
  <c r="J43" s="1"/>
  <c r="K42"/>
  <c r="J42" s="1"/>
  <c r="IB29"/>
  <c r="K29"/>
  <c r="J29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6" i="2"/>
  <c r="Q76" s="1"/>
  <c r="O69"/>
  <c r="Q69" s="1"/>
  <c r="O100"/>
  <c r="Q100" s="1"/>
  <c r="O99"/>
  <c r="Q99" s="1"/>
  <c r="O98"/>
  <c r="Q98" s="1"/>
  <c r="O97"/>
  <c r="Q97" s="1"/>
  <c r="O96"/>
  <c r="Q96" s="1"/>
  <c r="O95"/>
  <c r="Q95" s="1"/>
  <c r="O94"/>
  <c r="Q94" s="1"/>
  <c r="O93"/>
  <c r="Q93" s="1"/>
  <c r="O92"/>
  <c r="Q92" s="1"/>
  <c r="O91"/>
  <c r="Q91" s="1"/>
  <c r="O90"/>
  <c r="Q90" s="1"/>
  <c r="O89"/>
  <c r="Q89" s="1"/>
  <c r="O88"/>
  <c r="Q88" s="1"/>
  <c r="O87"/>
  <c r="Q87" s="1"/>
  <c r="O86"/>
  <c r="Q86" s="1"/>
  <c r="K17" i="18"/>
  <c r="J17" s="1"/>
  <c r="K24"/>
  <c r="J24" s="1"/>
  <c r="K28"/>
  <c r="J28" s="1"/>
  <c r="K46"/>
  <c r="J46" s="1"/>
  <c r="K47"/>
  <c r="J47" s="1"/>
  <c r="O21" i="9"/>
  <c r="P21"/>
  <c r="O71"/>
  <c r="P71"/>
  <c r="O64"/>
  <c r="P64"/>
  <c r="O65"/>
  <c r="P65"/>
  <c r="O66"/>
  <c r="P66"/>
  <c r="O67"/>
  <c r="P67"/>
  <c r="O68"/>
  <c r="P68"/>
  <c r="O69"/>
  <c r="P69"/>
  <c r="O70"/>
  <c r="P70"/>
  <c r="O72"/>
  <c r="P72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P63"/>
  <c r="O63"/>
  <c r="O15"/>
  <c r="P15"/>
  <c r="O16"/>
  <c r="P16"/>
  <c r="O17"/>
  <c r="P17"/>
  <c r="O18"/>
  <c r="P18"/>
  <c r="O19"/>
  <c r="P19"/>
  <c r="O20"/>
  <c r="P20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55"/>
  <c r="O56"/>
  <c r="P56"/>
  <c r="O57"/>
  <c r="P57"/>
  <c r="B119" i="1"/>
  <c r="B65" i="2" s="1"/>
  <c r="B119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B51" i="18"/>
  <c r="B48" i="20" s="1"/>
  <c r="B48" i="21" s="1"/>
  <c r="C16" i="19" s="1"/>
  <c r="K27" i="18"/>
  <c r="J27" s="1"/>
  <c r="IB26"/>
  <c r="K26"/>
  <c r="J26" s="1"/>
  <c r="K25"/>
  <c r="J25" s="1"/>
  <c r="IB24"/>
  <c r="IB23"/>
  <c r="IC23" s="1"/>
  <c r="K23"/>
  <c r="J23" s="1"/>
  <c r="IB22"/>
  <c r="IC22" s="1"/>
  <c r="K22"/>
  <c r="J22" s="1"/>
  <c r="IB21"/>
  <c r="IC21" s="1"/>
  <c r="K21"/>
  <c r="J21" s="1"/>
  <c r="IB20"/>
  <c r="IC20" s="1"/>
  <c r="J20"/>
  <c r="J19"/>
  <c r="IB18"/>
  <c r="IC18" s="1"/>
  <c r="J18"/>
  <c r="IB17"/>
  <c r="IC17" s="1"/>
  <c r="O68" i="6"/>
  <c r="O78" i="2"/>
  <c r="Q78" s="1"/>
  <c r="O23" i="6"/>
  <c r="O22"/>
  <c r="O21"/>
  <c r="O20"/>
  <c r="B61" i="8"/>
  <c r="B111" s="1"/>
  <c r="B196" s="1"/>
  <c r="B61" i="6"/>
  <c r="B112" s="1"/>
  <c r="B204" s="1"/>
  <c r="B58" i="3"/>
  <c r="B106" s="1"/>
  <c r="O22" i="2"/>
  <c r="Q22" s="1"/>
  <c r="O193" i="1"/>
  <c r="B200"/>
  <c r="O16"/>
  <c r="O109" i="6"/>
  <c r="O108"/>
  <c r="O107"/>
  <c r="O106"/>
  <c r="O105"/>
  <c r="O104"/>
  <c r="O103"/>
  <c r="O102"/>
  <c r="O101"/>
  <c r="O100"/>
  <c r="O99"/>
  <c r="O98"/>
  <c r="O97"/>
  <c r="O96"/>
  <c r="O95"/>
  <c r="O94"/>
  <c r="O77"/>
  <c r="O76"/>
  <c r="O75"/>
  <c r="O74"/>
  <c r="O73"/>
  <c r="O72"/>
  <c r="O71"/>
  <c r="O70"/>
  <c r="O69"/>
  <c r="O67"/>
  <c r="O66"/>
  <c r="O65"/>
  <c r="O17"/>
  <c r="O18"/>
  <c r="O19"/>
  <c r="O24"/>
  <c r="O25"/>
  <c r="O26"/>
  <c r="O27"/>
  <c r="O28"/>
  <c r="O29"/>
  <c r="O30"/>
  <c r="O31"/>
  <c r="O32"/>
  <c r="O33"/>
  <c r="O34"/>
  <c r="O35"/>
  <c r="O36"/>
  <c r="O56"/>
  <c r="O57"/>
  <c r="O58"/>
  <c r="O16"/>
  <c r="P78" i="8"/>
  <c r="P77"/>
  <c r="P76"/>
  <c r="P75"/>
  <c r="P74"/>
  <c r="P73"/>
  <c r="P72"/>
  <c r="P86"/>
  <c r="P85"/>
  <c r="P84"/>
  <c r="P83"/>
  <c r="P82"/>
  <c r="P81"/>
  <c r="P80"/>
  <c r="P79"/>
  <c r="P71"/>
  <c r="P70"/>
  <c r="P69"/>
  <c r="P68"/>
  <c r="P67"/>
  <c r="P66"/>
  <c r="P65"/>
  <c r="O75" i="2"/>
  <c r="Q75" s="1"/>
  <c r="O188" i="9"/>
  <c r="IE188"/>
  <c r="IF188" s="1"/>
  <c r="O189"/>
  <c r="IE189"/>
  <c r="IF189" s="1"/>
  <c r="P16" i="8"/>
  <c r="P17"/>
  <c r="P18"/>
  <c r="P19"/>
  <c r="P20"/>
  <c r="P21"/>
  <c r="P22"/>
  <c r="P23"/>
  <c r="P24"/>
  <c r="P25"/>
  <c r="P26"/>
  <c r="P27"/>
  <c r="P52"/>
  <c r="P53"/>
  <c r="P54"/>
  <c r="P55"/>
  <c r="P56"/>
  <c r="P57"/>
  <c r="P58"/>
  <c r="P189"/>
  <c r="IH189"/>
  <c r="II189" s="1"/>
  <c r="P190"/>
  <c r="IH190"/>
  <c r="II190" s="1"/>
  <c r="P191"/>
  <c r="IH191"/>
  <c r="II191" s="1"/>
  <c r="P192"/>
  <c r="IH192"/>
  <c r="II192" s="1"/>
  <c r="IH193"/>
  <c r="M187" i="7"/>
  <c r="M188"/>
  <c r="O188" s="1"/>
  <c r="M189"/>
  <c r="M190"/>
  <c r="O192" i="6"/>
  <c r="O193"/>
  <c r="O194"/>
  <c r="O70" i="2"/>
  <c r="Q70" s="1"/>
  <c r="O71"/>
  <c r="Q71" s="1"/>
  <c r="O72"/>
  <c r="Q72" s="1"/>
  <c r="O73"/>
  <c r="Q73" s="1"/>
  <c r="O74"/>
  <c r="Q74" s="1"/>
  <c r="O77"/>
  <c r="Q77" s="1"/>
  <c r="O79"/>
  <c r="Q79" s="1"/>
  <c r="O80"/>
  <c r="Q80" s="1"/>
  <c r="O81"/>
  <c r="Q81" s="1"/>
  <c r="O82"/>
  <c r="Q82" s="1"/>
  <c r="O83"/>
  <c r="Q83" s="1"/>
  <c r="O84"/>
  <c r="Q84" s="1"/>
  <c r="O85"/>
  <c r="Q85" s="1"/>
  <c r="O101"/>
  <c r="Q101" s="1"/>
  <c r="O102"/>
  <c r="Q102" s="1"/>
  <c r="O103"/>
  <c r="Q103" s="1"/>
  <c r="O104"/>
  <c r="Q104" s="1"/>
  <c r="O105"/>
  <c r="Q105" s="1"/>
  <c r="O106"/>
  <c r="Q106" s="1"/>
  <c r="O107"/>
  <c r="Q107" s="1"/>
  <c r="O108"/>
  <c r="Q108" s="1"/>
  <c r="O109"/>
  <c r="Q109" s="1"/>
  <c r="O110"/>
  <c r="Q110" s="1"/>
  <c r="O111"/>
  <c r="Q111" s="1"/>
  <c r="O112"/>
  <c r="Q112" s="1"/>
  <c r="O113"/>
  <c r="Q113" s="1"/>
  <c r="O114"/>
  <c r="Q114" s="1"/>
  <c r="O115"/>
  <c r="Q115" s="1"/>
  <c r="O192"/>
  <c r="O193"/>
  <c r="O194"/>
  <c r="O195"/>
  <c r="O66" i="7" l="1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65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33"/>
  <c r="O35"/>
  <c r="O39"/>
  <c r="O43"/>
  <c r="O45"/>
  <c r="O49"/>
  <c r="O53"/>
  <c r="O57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25"/>
  <c r="O27"/>
  <c r="O29"/>
  <c r="O31"/>
  <c r="O37"/>
  <c r="O41"/>
  <c r="O47"/>
  <c r="O51"/>
  <c r="O55"/>
  <c r="B62" i="5"/>
  <c r="B112" s="1"/>
  <c r="B201" s="1"/>
  <c r="D13" i="8"/>
  <c r="D11" i="19" s="1"/>
  <c r="D12" i="6"/>
  <c r="D9" i="19" s="1"/>
  <c r="B61" i="7"/>
  <c r="B112" s="1"/>
  <c r="B194" s="1"/>
  <c r="B154" i="3"/>
  <c r="B203" s="1"/>
  <c r="O189" i="7"/>
  <c r="O190"/>
  <c r="K12" i="9"/>
  <c r="E10" i="19" s="1"/>
  <c r="D12" i="9"/>
  <c r="D10" i="19" s="1"/>
  <c r="P193" i="8"/>
  <c r="O187" i="7"/>
  <c r="O195" i="6"/>
  <c r="N194" i="5"/>
  <c r="D12" i="1"/>
  <c r="D7" i="19" s="1"/>
  <c r="O198" i="1"/>
  <c r="E14" i="18"/>
  <c r="D12" i="19" s="1"/>
  <c r="D15" l="1"/>
  <c r="D18" i="5"/>
  <c r="E8" i="19" s="1"/>
  <c r="D18" i="2"/>
  <c r="E7" i="19" s="1"/>
  <c r="D17" i="7"/>
  <c r="E9" i="19" s="1"/>
  <c r="O191" i="7"/>
  <c r="N195" i="5"/>
  <c r="Q194"/>
  <c r="E15" i="19" l="1"/>
  <c r="N196" i="5"/>
  <c r="Q195"/>
  <c r="N197" l="1"/>
  <c r="Q197" s="1"/>
  <c r="Q196"/>
  <c r="Q198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<sst xmlns="http://schemas.openxmlformats.org/spreadsheetml/2006/main" count="730" uniqueCount="374">
  <si>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</si>
  <si>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</si>
  <si>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</si>
  <si>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</si>
  <si>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</si>
  <si>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</si>
  <si>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</si>
  <si>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</si>
  <si>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</si>
  <si>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</si>
  <si>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</si>
  <si>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</si>
  <si>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</si>
  <si>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</si>
  <si>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</si>
  <si>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</si>
  <si>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1a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</si>
  <si>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</si>
  <si>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</si>
  <si>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</si>
  <si>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</si>
  <si>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</si>
  <si>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</si>
  <si>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</si>
  <si>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</si>
  <si>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</si>
  <si>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</si>
  <si>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</si>
  <si>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</si>
  <si>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</si>
  <si>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</si>
  <si>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</si>
  <si>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</si>
  <si>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</si>
  <si>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</si>
  <si>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</si>
  <si>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</si>
  <si>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</si>
  <si>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</si>
  <si>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</si>
  <si>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</si>
  <si>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</si>
  <si>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</si>
  <si>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</si>
  <si>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</si>
  <si>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</si>
  <si>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</si>
  <si>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</si>
  <si>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</si>
  <si>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</si>
  <si>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</si>
  <si>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</si>
  <si>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</si>
  <si>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</si>
  <si>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</si>
  <si>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</si>
  <si>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</si>
  <si>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</si>
  <si>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</si>
  <si>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</si>
  <si>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</si>
  <si>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</si>
  <si>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</si>
  <si>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</si>
  <si>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</si>
  <si>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</si>
  <si>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</si>
  <si>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</si>
  <si>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</si>
  <si>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</si>
  <si>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</si>
  <si>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</si>
  <si>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</si>
  <si>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</si>
  <si>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</si>
  <si>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</si>
  <si>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</si>
  <si>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</si>
  <si>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</si>
  <si>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</si>
  <si>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</si>
  <si>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</si>
  <si>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</si>
  <si>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</si>
  <si>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</si>
  <si>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</si>
  <si>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</si>
  <si>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</si>
  <si>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</si>
  <si>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</si>
  <si>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</si>
  <si>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</si>
  <si>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</si>
  <si>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</si>
  <si>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</si>
  <si>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</si>
  <si>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</si>
  <si>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</si>
  <si>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</si>
  <si>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</si>
  <si>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</si>
  <si>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</si>
  <si>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</si>
  <si>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</si>
  <si>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</si>
  <si>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</si>
  <si>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</si>
  <si>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</si>
  <si>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</si>
  <si>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</si>
  <si>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</si>
  <si>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</si>
  <si>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</si>
  <si>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</si>
  <si>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</si>
  <si>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</si>
  <si>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</si>
  <si>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</si>
  <si>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</si>
  <si>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</si>
  <si>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</si>
  <si>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</si>
  <si>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</si>
  <si>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</si>
  <si>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</si>
  <si>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</si>
  <si>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</si>
  <si>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</si>
  <si>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</si>
  <si>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</si>
  <si>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</si>
  <si>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</si>
  <si>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</si>
  <si>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</si>
  <si>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</si>
  <si>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</si>
  <si>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</si>
  <si>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</si>
  <si>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</si>
  <si>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</si>
  <si>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</si>
  <si>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</si>
  <si>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</si>
  <si>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</si>
  <si>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</si>
  <si>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</si>
  <si>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</si>
  <si>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</si>
  <si>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BOLSAS DE CAPACITAÇÃO TÉCNICA VINCULADAS AOS PROJETOS TEMÁTICOS, JOVEM PESQUISADOR E AUXÍLIO A PESQUISA REGULAR.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</si>
  <si>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</si>
  <si>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</si>
  <si>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</si>
  <si>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</si>
  <si>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</si>
  <si>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</si>
  <si>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</si>
  <si>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</si>
  <si>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</si>
  <si>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</si>
  <si>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</si>
  <si>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</si>
  <si>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</si>
  <si>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</si>
  <si>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</si>
  <si>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</si>
  <si>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</si>
  <si>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</si>
  <si>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</si>
  <si>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</si>
  <si>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</si>
  <si>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</si>
  <si>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</si>
  <si>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</si>
  <si>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</si>
  <si>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</si>
  <si>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</si>
  <si>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</si>
  <si>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</si>
  <si>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</si>
  <si>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</si>
  <si>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</si>
  <si>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</si>
  <si>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</si>
  <si>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</si>
  <si>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</si>
  <si>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</si>
  <si>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</si>
  <si>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</si>
  <si>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</si>
  <si>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</si>
  <si>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</si>
  <si>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</si>
  <si>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</si>
  <si>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</si>
  <si>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</si>
  <si>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</si>
  <si>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</si>
  <si>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</si>
  <si>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</si>
  <si>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</si>
  <si>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</si>
  <si>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</si>
  <si>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</si>
  <si>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</si>
  <si>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</si>
  <si>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</si>
  <si>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</si>
  <si>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</si>
  <si>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</si>
  <si>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</si>
  <si>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</si>
  <si>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</si>
  <si>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</si>
  <si>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</si>
  <si>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</si>
  <si>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</si>
  <si>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</si>
  <si>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</si>
  <si>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</si>
  <si>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</si>
  <si>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</si>
  <si>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</si>
  <si>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</si>
  <si>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</si>
  <si>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</si>
  <si>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</si>
  <si>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</si>
  <si>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</si>
  <si>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</si>
  <si>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</si>
  <si>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</si>
  <si>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</si>
  <si>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</si>
  <si>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</si>
  <si>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</si>
  <si>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</si>
  <si>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</si>
  <si>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</si>
  <si>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</si>
  <si>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</si>
  <si>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</si>
  <si>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</si>
  <si>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</si>
  <si>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</si>
  <si>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</si>
  <si>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</si>
  <si>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</si>
  <si>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</si>
  <si>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</si>
  <si>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</si>
  <si>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</si>
  <si>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</si>
  <si>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</si>
  <si>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</si>
  <si>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</si>
  <si>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</si>
  <si>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</si>
  <si>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</si>
  <si>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</si>
  <si>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</si>
  <si>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</si>
  <si>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</si>
  <si>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</si>
  <si>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</si>
  <si>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</si>
  <si>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</si>
  <si>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</si>
  <si>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</si>
  <si>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</si>
  <si>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</si>
  <si>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BOLSAS ACADÊMICAS VINCULADAS AOS PROJETOS TEMÁTICOS</t>
  </si>
  <si>
    <t>BOLSAS DE INICIAÇÃO CIENTÍFICA (IC) E DOUTORADO DIRETO (DD) VINCULADAS AO PROGRAMA JOVEM PESQUISADOR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</si>
  <si>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</si>
  <si>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</si>
  <si>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</si>
  <si>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</si>
  <si>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</si>
  <si>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</si>
  <si>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</si>
  <si>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</si>
  <si>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</si>
  <si>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</si>
  <si>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</si>
  <si>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</si>
  <si>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</si>
  <si>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</si>
  <si>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</si>
  <si>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</si>
  <si>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</si>
  <si>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</si>
  <si>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</si>
  <si>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</si>
  <si>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</si>
  <si>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</si>
  <si>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</si>
  <si>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</si>
  <si>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</si>
  <si>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</si>
  <si>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</si>
  <si>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</si>
  <si>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</si>
  <si>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</si>
  <si>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</si>
  <si>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</si>
  <si>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</si>
  <si>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</si>
  <si>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</si>
  <si>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</si>
  <si>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</si>
  <si>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</si>
  <si>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</si>
  <si>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</si>
  <si>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</si>
  <si>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</si>
  <si>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</si>
  <si>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</si>
  <si>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</si>
  <si>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</si>
  <si>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</si>
  <si>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</si>
  <si>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</si>
  <si>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</si>
  <si>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</si>
  <si>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</si>
  <si>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</si>
  <si>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</si>
  <si>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</si>
  <si>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</si>
  <si>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</si>
  <si>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</si>
  <si>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</si>
  <si>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</si>
  <si>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</si>
  <si>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</si>
  <si>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</si>
  <si>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</si>
  <si>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</si>
  <si>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</si>
  <si>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</si>
  <si>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 xml:space="preserve">9a- BOLSAS DE CAPACITAÇÃO TÉCNICA VINCULADAS A: </t>
  </si>
  <si>
    <t>9b- BOLSAS DE (IC  E DD)  VINCULADAS AO PROGRAMA JOVEM PESQUISADOR</t>
  </si>
  <si>
    <t>9c- BOLSAS ACADÊMICAS VINCULADAS A PROJETOS TEMÁTICOS</t>
  </si>
  <si>
    <t>Impressora jato de Tinta Colorido - HP Officejet K8600</t>
  </si>
  <si>
    <t xml:space="preserve">Balança Analítica 0,0001g, 220g </t>
  </si>
  <si>
    <t>Computador PC ICC Intel® Core™ i7 2600, 8GB, HD 1TB, DVD-RW, Linux + Monitor LED 22”</t>
  </si>
  <si>
    <t xml:space="preserve">27-inch iMac 3.2GHz Intel Core i3, 4GB, 1TB Serial ATA </t>
  </si>
  <si>
    <t xml:space="preserve">HP LaserJet 3015 All-In-One Laser Printer </t>
  </si>
  <si>
    <t>Accu-scope 3025 Ergo Tilting Trinocular Microscope with Ceramic Mechanical Stage</t>
  </si>
  <si>
    <r>
      <t>-</t>
    </r>
    <r>
      <rPr>
        <sz val="10"/>
        <rFont val="Tahoma"/>
        <family val="2"/>
      </rPr>
      <t xml:space="preserve"> Considerar MATERIAL PERMANENTE aquele que tenha duração superior a dois anos. </t>
    </r>
  </si>
  <si>
    <r>
      <t>-</t>
    </r>
    <r>
      <rPr>
        <sz val="10"/>
        <rFont val="Tahoma"/>
        <family val="2"/>
      </rPr>
      <t xml:space="preserve"> Considerar MATERIAL PERMANENTE aquele que tenha duração superior a dois anos.</t>
    </r>
  </si>
  <si>
    <t>4a</t>
  </si>
  <si>
    <r>
      <t>-É IMPRESCINDÍVEL A APRESENTAÇÃO DE 3 ORÇAMENTOS DE FORNECEDORES/REPRESENTANTES AUTORIZADOS PARA CADA UM DOS ITENS SOLICITADOS.</t>
    </r>
    <r>
      <rPr>
        <b/>
        <sz val="9"/>
        <color rgb="FFFF0000"/>
        <rFont val="Calibri"/>
        <family val="2"/>
        <scheme val="minor"/>
      </rPr>
      <t xml:space="preserve"> INFORME SE HOUVER UM ÚNICO FORNECEDOR.</t>
    </r>
  </si>
  <si>
    <r>
      <t xml:space="preserve">-É IMPRESCINDÍVEL A APRESENTAÇÃO DE 3 ORÇAMENTOS DE FORNECEDORES/REPRESENTANTES AUTORIZADOS PARA CADA UM DOS ITENS SOLICITADOS. </t>
    </r>
    <r>
      <rPr>
        <b/>
        <sz val="9"/>
        <color rgb="FFFF0000"/>
        <rFont val="Calibri"/>
        <family val="2"/>
        <scheme val="minor"/>
      </rPr>
      <t>INFORME SE HOUVER UM ÚNICO FORNECEDOR.</t>
    </r>
  </si>
  <si>
    <t>FAPESP,  AGOSTO DE 2012</t>
  </si>
  <si>
    <t xml:space="preserve">Minicentrífuga para Microtubos </t>
  </si>
  <si>
    <t xml:space="preserve">Microtubos de centrifugação "máx.recuperação", fundo cônico (tipo eppendorf®) tampa "snap cap" (fechamento sob pressão), 1.5ml low retection pct c/ 250 peças </t>
  </si>
  <si>
    <t>Despesas com frete, embalagem e documentação</t>
  </si>
  <si>
    <t>ANTONIO PAZIN FILHO</t>
  </si>
  <si>
    <t>FREEZER A - 80</t>
  </si>
  <si>
    <t>FREEZER A - 20</t>
  </si>
  <si>
    <t>CENTRÍFUGA REFRIGERADA</t>
  </si>
  <si>
    <t>PONTOS DE FUNÇÃO PARA DESENVOLVIMENTO</t>
  </si>
  <si>
    <t>TUBOS PARA CENTRÍFUGA</t>
  </si>
  <si>
    <t>MATERIAL PLÁSTICO PARA ACONDICIONAMENTO DE AMOSTRAS</t>
  </si>
  <si>
    <t>RAQUES PARA ARMAZENAMENTO DE TUBOS</t>
  </si>
  <si>
    <t>LUVAS</t>
  </si>
  <si>
    <t>PONTEIRAS 10, 200 E 1000 UL</t>
  </si>
  <si>
    <t>TONNERS PARA IMPRESSORAS</t>
  </si>
  <si>
    <t>PAPEL A4</t>
  </si>
  <si>
    <t>TRANSPORTE ENTRE UNIDADES DO COMPLEXO HCRP</t>
  </si>
  <si>
    <t>DIÁRIAS PARA TRABALHO DE CAMPO</t>
  </si>
  <si>
    <t>PASSAGENS AÉREAS PARA VISITAS A CENTROS DE PESQUISAS NACIONAIS</t>
  </si>
  <si>
    <t>CVU26DBANA</t>
  </si>
  <si>
    <t>PF12-5412</t>
  </si>
</sst>
</file>

<file path=xl/styles.xml><?xml version="1.0" encoding="utf-8"?>
<styleSheet xmlns="http://schemas.openxmlformats.org/spreadsheetml/2006/main">
  <numFmts count="11"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sz val="10"/>
      <color rgb="FF000000"/>
      <name val="Arial"/>
      <family val="2"/>
    </font>
    <font>
      <u/>
      <sz val="12"/>
      <name val="Tahoma"/>
      <family val="2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7" fillId="0" borderId="10" xfId="2" applyNumberFormat="1" applyFont="1" applyBorder="1" applyAlignment="1">
      <alignment vertical="center" shrinkToFit="1"/>
    </xf>
    <xf numFmtId="171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1" fontId="59" fillId="0" borderId="16" xfId="3" applyNumberFormat="1" applyFont="1" applyBorder="1" applyAlignment="1">
      <alignment vertical="center" shrinkToFit="1"/>
    </xf>
    <xf numFmtId="173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1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2" fillId="0" borderId="0" xfId="1" applyAlignment="1" applyProtection="1">
      <alignment vertical="center" wrapText="1"/>
    </xf>
    <xf numFmtId="0" fontId="42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168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Border="1"/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168" fontId="2" fillId="0" borderId="10" xfId="3" applyFont="1" applyBorder="1"/>
    <xf numFmtId="168" fontId="2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57" fillId="0" borderId="3" xfId="0" applyNumberFormat="1" applyFont="1" applyBorder="1" applyAlignment="1">
      <alignment vertical="center" shrinkToFit="1"/>
    </xf>
    <xf numFmtId="172" fontId="16" fillId="11" borderId="26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7" fillId="3" borderId="0" xfId="0" applyNumberFormat="1" applyFont="1" applyFill="1" applyAlignment="1" applyProtection="1">
      <protection hidden="1"/>
    </xf>
    <xf numFmtId="164" fontId="47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2" fillId="15" borderId="0" xfId="0" applyFont="1" applyFill="1"/>
    <xf numFmtId="0" fontId="82" fillId="15" borderId="0" xfId="0" applyFont="1" applyFill="1" applyProtection="1">
      <protection hidden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3" fillId="15" borderId="0" xfId="0" applyFont="1" applyFill="1" applyBorder="1" applyAlignment="1" applyProtection="1">
      <alignment horizontal="center" vertical="center"/>
      <protection hidden="1"/>
    </xf>
    <xf numFmtId="0" fontId="84" fillId="15" borderId="3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horizontal="center" vertical="center"/>
      <protection hidden="1"/>
    </xf>
    <xf numFmtId="14" fontId="83" fillId="15" borderId="10" xfId="0" applyNumberFormat="1" applyFont="1" applyFill="1" applyBorder="1" applyAlignment="1" applyProtection="1">
      <alignment horizontal="center" vertical="center"/>
      <protection hidden="1"/>
    </xf>
    <xf numFmtId="14" fontId="83" fillId="15" borderId="0" xfId="0" applyNumberFormat="1" applyFont="1" applyFill="1" applyBorder="1" applyAlignment="1" applyProtection="1">
      <alignment horizontal="center" vertical="center"/>
      <protection hidden="1"/>
    </xf>
    <xf numFmtId="0" fontId="84" fillId="15" borderId="6" xfId="0" applyFont="1" applyFill="1" applyBorder="1" applyAlignment="1" applyProtection="1">
      <alignment horizontal="center" vertical="center"/>
      <protection hidden="1"/>
    </xf>
    <xf numFmtId="14" fontId="82" fillId="15" borderId="10" xfId="0" applyNumberFormat="1" applyFont="1" applyFill="1" applyBorder="1" applyAlignment="1" applyProtection="1">
      <alignment horizontal="center" vertical="center"/>
      <protection hidden="1"/>
    </xf>
    <xf numFmtId="0" fontId="85" fillId="15" borderId="10" xfId="0" applyFont="1" applyFill="1" applyBorder="1" applyProtection="1">
      <protection hidden="1"/>
    </xf>
    <xf numFmtId="167" fontId="69" fillId="15" borderId="10" xfId="2" applyFont="1" applyFill="1" applyBorder="1" applyProtection="1">
      <protection hidden="1"/>
    </xf>
    <xf numFmtId="166" fontId="82" fillId="15" borderId="10" xfId="0" applyNumberFormat="1" applyFont="1" applyFill="1" applyBorder="1" applyProtection="1">
      <protection hidden="1"/>
    </xf>
    <xf numFmtId="166" fontId="82" fillId="15" borderId="0" xfId="0" applyNumberFormat="1" applyFont="1" applyFill="1" applyBorder="1" applyProtection="1">
      <protection hidden="1"/>
    </xf>
    <xf numFmtId="0" fontId="82" fillId="15" borderId="10" xfId="0" applyFont="1" applyFill="1" applyBorder="1" applyProtection="1">
      <protection hidden="1"/>
    </xf>
    <xf numFmtId="168" fontId="82" fillId="15" borderId="10" xfId="3" applyFont="1" applyFill="1" applyBorder="1" applyProtection="1">
      <protection hidden="1"/>
    </xf>
    <xf numFmtId="166" fontId="82" fillId="15" borderId="0" xfId="0" applyNumberFormat="1" applyFont="1" applyFill="1" applyProtection="1">
      <protection hidden="1"/>
    </xf>
    <xf numFmtId="0" fontId="84" fillId="15" borderId="7" xfId="0" applyFont="1" applyFill="1" applyBorder="1" applyAlignment="1" applyProtection="1">
      <alignment horizontal="center" vertical="center"/>
      <protection hidden="1"/>
    </xf>
    <xf numFmtId="166" fontId="82" fillId="15" borderId="10" xfId="0" applyNumberFormat="1" applyFont="1" applyFill="1" applyBorder="1" applyAlignment="1">
      <alignment horizontal="right" vertical="center" wrapText="1"/>
    </xf>
    <xf numFmtId="0" fontId="82" fillId="15" borderId="10" xfId="0" applyFont="1" applyFill="1" applyBorder="1" applyAlignment="1">
      <alignment horizontal="right" vertical="center" wrapText="1"/>
    </xf>
    <xf numFmtId="166" fontId="82" fillId="15" borderId="0" xfId="0" applyNumberFormat="1" applyFont="1" applyFill="1"/>
    <xf numFmtId="0" fontId="82" fillId="0" borderId="0" xfId="0" applyFont="1"/>
    <xf numFmtId="166" fontId="82" fillId="0" borderId="0" xfId="0" applyNumberFormat="1" applyFont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1" applyAlignment="1" applyProtection="1"/>
    <xf numFmtId="0" fontId="42" fillId="0" borderId="0" xfId="1" applyBorder="1" applyAlignment="1" applyProtection="1"/>
    <xf numFmtId="0" fontId="87" fillId="0" borderId="0" xfId="0" applyFont="1" applyAlignment="1">
      <alignment horizontal="center"/>
    </xf>
    <xf numFmtId="0" fontId="9" fillId="0" borderId="0" xfId="0" applyFont="1" applyFill="1" applyAlignment="1" applyProtection="1">
      <protection hidden="1"/>
    </xf>
    <xf numFmtId="0" fontId="2" fillId="0" borderId="1" xfId="0" quotePrefix="1" applyFont="1" applyFill="1" applyBorder="1" applyAlignment="1"/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wrapText="1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71" fillId="0" borderId="9" xfId="0" applyFont="1" applyBorder="1" applyAlignment="1" applyProtection="1">
      <alignment horizontal="left" vertical="center"/>
    </xf>
    <xf numFmtId="0" fontId="71" fillId="0" borderId="11" xfId="0" applyFont="1" applyBorder="1" applyAlignment="1" applyProtection="1">
      <alignment horizontal="left" vertical="center"/>
    </xf>
    <xf numFmtId="0" fontId="71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>
      <alignment horizontal="center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vertical="center"/>
      <protection hidden="1"/>
    </xf>
    <xf numFmtId="0" fontId="83" fillId="15" borderId="10" xfId="0" applyFont="1" applyFill="1" applyBorder="1" applyAlignment="1" applyProtection="1">
      <alignment vertical="center" textRotation="255"/>
      <protection hidden="1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107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5" Type="http://schemas.openxmlformats.org/officeDocument/2006/relationships/image" Target="../media/image6.png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Relationship Id="rId14" Type="http://schemas.openxmlformats.org/officeDocument/2006/relationships/hyperlink" Target="http://www.fapesp.br/materia/8/linha-regular/modalidades-de-auxilio.ht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2-MPI'!A1"/><Relationship Id="rId7" Type="http://schemas.openxmlformats.org/officeDocument/2006/relationships/image" Target="../media/image7.jpe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7.jpe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Relationship Id="rId9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6-STE'!A1"/><Relationship Id="rId7" Type="http://schemas.openxmlformats.org/officeDocument/2006/relationships/image" Target="../media/image7.jpe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9a-B-TTS-VINC'!A1"/><Relationship Id="rId3" Type="http://schemas.openxmlformats.org/officeDocument/2006/relationships/hyperlink" Target="#'9b-BV-AP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09"/><Relationship Id="rId5" Type="http://schemas.openxmlformats.org/officeDocument/2006/relationships/image" Target="../media/image9.png"/><Relationship Id="rId10" Type="http://schemas.openxmlformats.org/officeDocument/2006/relationships/image" Target="../media/image10.png"/><Relationship Id="rId4" Type="http://schemas.openxmlformats.org/officeDocument/2006/relationships/image" Target="../media/image3.wmf"/><Relationship Id="rId9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9</xdr:row>
      <xdr:rowOff>104775</xdr:rowOff>
    </xdr:from>
    <xdr:to>
      <xdr:col>15</xdr:col>
      <xdr:colOff>828674</xdr:colOff>
      <xdr:row>11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11</xdr:col>
      <xdr:colOff>381000</xdr:colOff>
      <xdr:row>3</xdr:row>
      <xdr:rowOff>104775</xdr:rowOff>
    </xdr:from>
    <xdr:to>
      <xdr:col>13</xdr:col>
      <xdr:colOff>758825</xdr:colOff>
      <xdr:row>5</xdr:row>
      <xdr:rowOff>117475</xdr:rowOff>
    </xdr:to>
    <xdr:pic>
      <xdr:nvPicPr>
        <xdr:cNvPr id="14" name="Imagem 13">
          <a:hlinkClick xmlns:r="http://schemas.openxmlformats.org/officeDocument/2006/relationships" r:id="rId14" tooltip="CLIQUE AQUI E VEJA AS MODALIDADES DE AUXÍLIOS À PESQUISA DISPONÍVEIS NO SITE DA FAPESP."/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72150" y="828675"/>
          <a:ext cx="2044700" cy="3365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190500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238125</xdr:colOff>
      <xdr:row>157</xdr:row>
      <xdr:rowOff>19050</xdr:rowOff>
    </xdr:from>
    <xdr:to>
      <xdr:col>13</xdr:col>
      <xdr:colOff>809625</xdr:colOff>
      <xdr:row>158</xdr:row>
      <xdr:rowOff>85725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36899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11</xdr:col>
      <xdr:colOff>333375</xdr:colOff>
      <xdr:row>17</xdr:row>
      <xdr:rowOff>238125</xdr:rowOff>
    </xdr:to>
    <xdr:pic>
      <xdr:nvPicPr>
        <xdr:cNvPr id="26" name="Imagem 2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48050" y="2876550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17</xdr:row>
      <xdr:rowOff>0</xdr:rowOff>
    </xdr:from>
    <xdr:to>
      <xdr:col>13</xdr:col>
      <xdr:colOff>295275</xdr:colOff>
      <xdr:row>17</xdr:row>
      <xdr:rowOff>238125</xdr:rowOff>
    </xdr:to>
    <xdr:pic>
      <xdr:nvPicPr>
        <xdr:cNvPr id="27" name="Imagem 2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62600" y="2876550"/>
          <a:ext cx="131445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314325</xdr:colOff>
      <xdr:row>17</xdr:row>
      <xdr:rowOff>38100</xdr:rowOff>
    </xdr:from>
    <xdr:to>
      <xdr:col>9</xdr:col>
      <xdr:colOff>542925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38525" y="29432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17</xdr:row>
      <xdr:rowOff>38100</xdr:rowOff>
    </xdr:from>
    <xdr:to>
      <xdr:col>14</xdr:col>
      <xdr:colOff>57150</xdr:colOff>
      <xdr:row>18</xdr:row>
      <xdr:rowOff>28575</xdr:rowOff>
    </xdr:to>
    <xdr:pic>
      <xdr:nvPicPr>
        <xdr:cNvPr id="13" name="Imagem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24525" y="2943225"/>
          <a:ext cx="131445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130359</xdr:colOff>
      <xdr:row>16</xdr:row>
      <xdr:rowOff>50130</xdr:rowOff>
    </xdr:from>
    <xdr:to>
      <xdr:col>9</xdr:col>
      <xdr:colOff>112312</xdr:colOff>
      <xdr:row>17</xdr:row>
      <xdr:rowOff>27571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333" y="30580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602082</xdr:colOff>
      <xdr:row>16</xdr:row>
      <xdr:rowOff>60158</xdr:rowOff>
    </xdr:from>
    <xdr:to>
      <xdr:col>11</xdr:col>
      <xdr:colOff>612610</xdr:colOff>
      <xdr:row>17</xdr:row>
      <xdr:rowOff>37599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5003" y="3068053"/>
          <a:ext cx="132397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771525</xdr:colOff>
      <xdr:row>1</xdr:row>
      <xdr:rowOff>561975</xdr:rowOff>
    </xdr:from>
    <xdr:to>
      <xdr:col>11</xdr:col>
      <xdr:colOff>647700</xdr:colOff>
      <xdr:row>3</xdr:row>
      <xdr:rowOff>152400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52775" y="666750"/>
          <a:ext cx="4733925" cy="323850"/>
        </a:xfrm>
        <a:prstGeom prst="rect">
          <a:avLst/>
        </a:prstGeom>
        <a:noFill/>
        <a:ln w="9525">
          <a:solidFill>
            <a:schemeClr val="accent1">
              <a:alpha val="99000"/>
            </a:schemeClr>
          </a:solidFill>
          <a:miter lim="800000"/>
          <a:headEnd/>
          <a:tailEnd/>
        </a:ln>
      </xdr:spPr>
    </xdr:pic>
    <xdr:clientData fPrintsWithSheet="0"/>
  </xdr:twoCellAnchor>
  <xdr:twoCellAnchor>
    <xdr:from>
      <xdr:col>8</xdr:col>
      <xdr:colOff>638175</xdr:colOff>
      <xdr:row>3</xdr:row>
      <xdr:rowOff>152400</xdr:rowOff>
    </xdr:from>
    <xdr:to>
      <xdr:col>10</xdr:col>
      <xdr:colOff>400050</xdr:colOff>
      <xdr:row>6</xdr:row>
      <xdr:rowOff>238125</xdr:rowOff>
    </xdr:to>
    <xdr:cxnSp macro="">
      <xdr:nvCxnSpPr>
        <xdr:cNvPr id="21" name="Conector de seta reta 20"/>
        <xdr:cNvCxnSpPr/>
      </xdr:nvCxnSpPr>
      <xdr:spPr bwMode="auto">
        <a:xfrm flipH="1">
          <a:off x="4781550" y="990600"/>
          <a:ext cx="1752600" cy="571500"/>
        </a:xfrm>
        <a:prstGeom prst="straightConnector1">
          <a:avLst/>
        </a:prstGeom>
        <a:solidFill>
          <a:srgbClr val="FFFFFF"/>
        </a:solidFill>
        <a:ln w="12700" cap="flat" cmpd="sng" algn="ctr">
          <a:solidFill>
            <a:srgbClr val="000099"/>
          </a:solidFill>
          <a:prstDash val="solid"/>
          <a:round/>
          <a:headEnd type="none" w="med" len="med"/>
          <a:tailEnd type="arrow"/>
        </a:ln>
        <a:effectLst/>
      </xdr:spPr>
    </xdr:cxnSp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89</xdr:row>
      <xdr:rowOff>0</xdr:rowOff>
    </xdr:from>
    <xdr:to>
      <xdr:col>12</xdr:col>
      <xdr:colOff>57150</xdr:colOff>
      <xdr:row>90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1039</xdr:rowOff>
    </xdr:from>
    <xdr:to>
      <xdr:col>6</xdr:col>
      <xdr:colOff>266700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6764"/>
          <a:ext cx="5457825" cy="579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76200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5" Type="http://schemas.openxmlformats.org/officeDocument/2006/relationships/queryTable" Target="../queryTables/queryTable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0"/>
  <sheetViews>
    <sheetView showGridLines="0" showRowColHeaders="0" zoomScaleSheetLayoutView="90" workbookViewId="0">
      <selection activeCell="M17" sqref="M17"/>
    </sheetView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2" width="8.28515625" style="65" hidden="1" customWidth="1"/>
    <col min="33" max="33" width="55.7109375" style="65" hidden="1" customWidth="1"/>
    <col min="34" max="34" width="33.5703125" style="65" hidden="1" customWidth="1"/>
    <col min="35" max="35" width="40.7109375" style="65" hidden="1" customWidth="1"/>
    <col min="36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71"/>
      <c r="B1" s="57"/>
      <c r="C1" s="3"/>
      <c r="D1" s="108"/>
      <c r="E1" s="2"/>
      <c r="F1" s="2"/>
      <c r="G1" s="2"/>
      <c r="H1" s="818"/>
      <c r="I1" s="818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2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309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>
      <c r="A3" s="352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89"/>
      <c r="P3" s="789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2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2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>
      <c r="A6" s="352"/>
      <c r="B6" s="790" t="s">
        <v>241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726"/>
      <c r="AH6" s="726"/>
      <c r="AI6" s="726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2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722"/>
      <c r="X7" s="430"/>
      <c r="Y7" s="430"/>
      <c r="Z7" s="430"/>
      <c r="AA7" s="430"/>
      <c r="AB7" s="430"/>
      <c r="AC7" s="430"/>
      <c r="AD7" s="430"/>
      <c r="AE7" s="430"/>
      <c r="AF7" s="430"/>
      <c r="AG7" s="726"/>
      <c r="AH7" s="726"/>
      <c r="AI7" s="726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19.5" customHeight="1">
      <c r="A8" s="459"/>
      <c r="B8" s="5" t="s">
        <v>141</v>
      </c>
      <c r="C8" s="7"/>
      <c r="D8" s="294"/>
      <c r="E8" s="432"/>
      <c r="F8" s="792" t="s">
        <v>357</v>
      </c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459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</row>
    <row r="9" spans="1:251" s="427" customFormat="1" ht="6" customHeight="1">
      <c r="A9" s="356"/>
      <c r="B9" s="5"/>
      <c r="C9" s="7"/>
      <c r="D9" s="294"/>
      <c r="E9" s="36"/>
      <c r="F9" s="36"/>
      <c r="G9" s="36"/>
      <c r="H9" s="36"/>
      <c r="I9" s="36"/>
      <c r="J9" s="36"/>
      <c r="K9" s="36"/>
      <c r="L9" s="35"/>
      <c r="M9" s="35"/>
      <c r="N9" s="35"/>
      <c r="O9" s="191"/>
      <c r="P9" s="191"/>
      <c r="Q9" s="24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s="427" customFormat="1" ht="19.5" customHeight="1">
      <c r="A10" s="356"/>
      <c r="B10" s="809" t="s">
        <v>0</v>
      </c>
      <c r="C10" s="810"/>
      <c r="D10" s="793"/>
      <c r="E10" s="793"/>
      <c r="F10" s="793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7.5" customHeight="1">
      <c r="A11" s="356"/>
      <c r="B11" s="5"/>
      <c r="C11" s="7"/>
      <c r="D11" s="294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402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16" customFormat="1" ht="19.5" customHeight="1">
      <c r="A12" s="353"/>
      <c r="B12" s="811" t="s">
        <v>133</v>
      </c>
      <c r="C12" s="811"/>
      <c r="D12" s="794">
        <f>IF(SUM(O16:O61,O69:O115)=0,"",SUM(O16:O61,O69:O115))</f>
        <v>85745</v>
      </c>
      <c r="E12" s="794"/>
      <c r="F12" s="794"/>
      <c r="G12" s="234"/>
      <c r="H12" s="190"/>
      <c r="I12" s="190"/>
      <c r="J12" s="190"/>
      <c r="K12" s="190"/>
      <c r="L12" s="204"/>
      <c r="M12" s="204"/>
      <c r="N12" s="204"/>
      <c r="Q12" s="1"/>
      <c r="R12" s="403"/>
      <c r="S12" s="724" t="s">
        <v>310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6" customFormat="1" ht="5.25" customHeight="1">
      <c r="A13" s="353"/>
      <c r="B13" s="205"/>
      <c r="C13" s="17"/>
      <c r="D13" s="555"/>
      <c r="E13" s="19"/>
      <c r="F13" s="19"/>
      <c r="G13" s="19"/>
      <c r="H13" s="19"/>
      <c r="I13" s="19"/>
      <c r="J13" s="19"/>
      <c r="K13" s="19"/>
      <c r="L13" s="17"/>
      <c r="M13" s="17"/>
      <c r="N13" s="17"/>
      <c r="O13" s="19"/>
      <c r="P13" s="19"/>
      <c r="Q13" s="1"/>
      <c r="R13" s="40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53"/>
      <c r="B14" s="805" t="s">
        <v>1</v>
      </c>
      <c r="C14" s="807" t="s">
        <v>7</v>
      </c>
      <c r="D14" s="795" t="s">
        <v>8</v>
      </c>
      <c r="E14" s="796"/>
      <c r="F14" s="796"/>
      <c r="G14" s="796"/>
      <c r="H14" s="796"/>
      <c r="I14" s="796"/>
      <c r="J14" s="796"/>
      <c r="K14" s="796"/>
      <c r="L14" s="797"/>
      <c r="M14" s="791" t="s">
        <v>171</v>
      </c>
      <c r="N14" s="803" t="s">
        <v>3</v>
      </c>
      <c r="O14" s="801" t="s">
        <v>4</v>
      </c>
      <c r="P14" s="807" t="s">
        <v>2</v>
      </c>
      <c r="Q14" s="427"/>
      <c r="S14" s="255" t="s">
        <v>142</v>
      </c>
      <c r="T14" s="64"/>
      <c r="Z14" s="64"/>
      <c r="AA14" s="64"/>
      <c r="AB14" s="64"/>
      <c r="AC14" s="64"/>
      <c r="AD14" s="64"/>
      <c r="AE14" s="64"/>
      <c r="AF14" s="64"/>
      <c r="AG14" s="731" t="s">
        <v>317</v>
      </c>
      <c r="AH14" s="732" t="s">
        <v>331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</row>
    <row r="15" spans="1:251" s="65" customFormat="1" ht="15.75" customHeight="1">
      <c r="A15" s="354"/>
      <c r="B15" s="806"/>
      <c r="C15" s="808"/>
      <c r="D15" s="798"/>
      <c r="E15" s="799"/>
      <c r="F15" s="799"/>
      <c r="G15" s="799"/>
      <c r="H15" s="799"/>
      <c r="I15" s="799"/>
      <c r="J15" s="799"/>
      <c r="K15" s="799"/>
      <c r="L15" s="800"/>
      <c r="M15" s="791"/>
      <c r="N15" s="804"/>
      <c r="O15" s="802"/>
      <c r="P15" s="804"/>
      <c r="Q15" s="64"/>
      <c r="R15" s="40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5" t="s">
        <v>318</v>
      </c>
      <c r="AH15" s="730">
        <v>502.8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3.45" customHeight="1">
      <c r="A16" s="355"/>
      <c r="B16" s="378">
        <v>1</v>
      </c>
      <c r="C16" s="32">
        <v>5</v>
      </c>
      <c r="D16" s="774" t="s">
        <v>359</v>
      </c>
      <c r="E16" s="775"/>
      <c r="F16" s="775"/>
      <c r="G16" s="775"/>
      <c r="H16" s="775"/>
      <c r="I16" s="775"/>
      <c r="J16" s="775"/>
      <c r="K16" s="775"/>
      <c r="L16" s="776"/>
      <c r="M16" s="33" t="s">
        <v>372</v>
      </c>
      <c r="N16" s="147">
        <v>1199</v>
      </c>
      <c r="O16" s="231">
        <f t="shared" ref="O16:O61" si="0">IF(C16=0,"",C16*N16)</f>
        <v>5995</v>
      </c>
      <c r="P16" s="53"/>
      <c r="Q16" s="460"/>
      <c r="S16" s="401" t="s">
        <v>194</v>
      </c>
      <c r="T16" s="461"/>
      <c r="U16" s="461"/>
      <c r="V16" s="461"/>
      <c r="W16" s="461"/>
      <c r="X16" s="461"/>
      <c r="Y16" s="461"/>
      <c r="Z16" s="461"/>
      <c r="AA16" s="461"/>
      <c r="AB16" s="461"/>
      <c r="AC16" s="462"/>
      <c r="AD16" s="462"/>
      <c r="AE16" s="462"/>
      <c r="AF16" s="462"/>
      <c r="AG16" s="725" t="s">
        <v>319</v>
      </c>
      <c r="AH16" s="730">
        <v>1477.2</v>
      </c>
      <c r="AI16" s="462"/>
      <c r="AJ16" s="462"/>
      <c r="AK16" s="462"/>
      <c r="AL16" s="462"/>
      <c r="AM16" s="462"/>
      <c r="AN16" s="462"/>
      <c r="AO16" s="462"/>
      <c r="AP16" s="462"/>
      <c r="AQ16" s="462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</row>
    <row r="17" spans="1:251" ht="23.45" customHeight="1">
      <c r="A17" s="355"/>
      <c r="B17" s="378">
        <v>2</v>
      </c>
      <c r="C17" s="32">
        <v>5</v>
      </c>
      <c r="D17" s="774" t="s">
        <v>360</v>
      </c>
      <c r="E17" s="775"/>
      <c r="F17" s="775"/>
      <c r="G17" s="775"/>
      <c r="H17" s="775"/>
      <c r="I17" s="775"/>
      <c r="J17" s="775"/>
      <c r="K17" s="775"/>
      <c r="L17" s="776"/>
      <c r="M17" s="33">
        <v>22275</v>
      </c>
      <c r="N17" s="147">
        <v>15950</v>
      </c>
      <c r="O17" s="231">
        <f t="shared" si="0"/>
        <v>79750</v>
      </c>
      <c r="P17" s="53"/>
      <c r="Q17" s="460"/>
      <c r="S17" s="400" t="s">
        <v>143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725" t="s">
        <v>320</v>
      </c>
      <c r="AH17" s="730">
        <v>1568.4</v>
      </c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5"/>
      <c r="B18" s="378"/>
      <c r="C18" s="32"/>
      <c r="D18" s="774"/>
      <c r="E18" s="775"/>
      <c r="F18" s="775"/>
      <c r="G18" s="775"/>
      <c r="H18" s="775"/>
      <c r="I18" s="775"/>
      <c r="J18" s="775"/>
      <c r="K18" s="775"/>
      <c r="L18" s="776"/>
      <c r="M18" s="33"/>
      <c r="N18" s="147"/>
      <c r="O18" s="231" t="str">
        <f t="shared" si="0"/>
        <v/>
      </c>
      <c r="P18" s="53"/>
      <c r="Q18" s="460"/>
      <c r="S18" s="396" t="s">
        <v>144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725" t="s">
        <v>321</v>
      </c>
      <c r="AH18" s="730">
        <v>2177.6999999999998</v>
      </c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5"/>
      <c r="B19" s="378"/>
      <c r="C19" s="32"/>
      <c r="D19" s="774"/>
      <c r="E19" s="775"/>
      <c r="F19" s="775"/>
      <c r="G19" s="775"/>
      <c r="H19" s="775"/>
      <c r="I19" s="775"/>
      <c r="J19" s="775"/>
      <c r="K19" s="775"/>
      <c r="L19" s="776"/>
      <c r="M19" s="33"/>
      <c r="N19" s="147"/>
      <c r="O19" s="231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725" t="s">
        <v>322</v>
      </c>
      <c r="AH19" s="730">
        <v>2695.2</v>
      </c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5"/>
      <c r="B20" s="378"/>
      <c r="C20" s="32"/>
      <c r="D20" s="774"/>
      <c r="E20" s="775"/>
      <c r="F20" s="775"/>
      <c r="G20" s="775"/>
      <c r="H20" s="775"/>
      <c r="I20" s="775"/>
      <c r="J20" s="775"/>
      <c r="K20" s="775"/>
      <c r="L20" s="776"/>
      <c r="M20" s="33"/>
      <c r="N20" s="147"/>
      <c r="O20" s="231" t="str">
        <f t="shared" si="0"/>
        <v/>
      </c>
      <c r="P20" s="53"/>
      <c r="Q20" s="460"/>
      <c r="S20" s="579" t="s">
        <v>254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725" t="s">
        <v>323</v>
      </c>
      <c r="AH20" s="730">
        <v>5333.4</v>
      </c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5"/>
      <c r="B21" s="378"/>
      <c r="C21" s="32"/>
      <c r="D21" s="774"/>
      <c r="E21" s="775"/>
      <c r="F21" s="775"/>
      <c r="G21" s="775"/>
      <c r="H21" s="775"/>
      <c r="I21" s="775"/>
      <c r="J21" s="775"/>
      <c r="K21" s="775"/>
      <c r="L21" s="776"/>
      <c r="M21" s="33"/>
      <c r="N21" s="147"/>
      <c r="O21" s="231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725" t="s">
        <v>324</v>
      </c>
      <c r="AH21" s="71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5"/>
      <c r="B22" s="378"/>
      <c r="C22" s="32"/>
      <c r="D22" s="774"/>
      <c r="E22" s="775"/>
      <c r="F22" s="775"/>
      <c r="G22" s="775"/>
      <c r="H22" s="775"/>
      <c r="I22" s="775"/>
      <c r="J22" s="775"/>
      <c r="K22" s="775"/>
      <c r="L22" s="776"/>
      <c r="M22" s="33"/>
      <c r="N22" s="147"/>
      <c r="O22" s="231" t="str">
        <f t="shared" si="0"/>
        <v/>
      </c>
      <c r="P22" s="53"/>
      <c r="Q22" s="460"/>
      <c r="S22" s="398" t="s">
        <v>187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725" t="s">
        <v>325</v>
      </c>
      <c r="AH22" s="730">
        <v>317.39999999999998</v>
      </c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5"/>
      <c r="B23" s="378"/>
      <c r="C23" s="32"/>
      <c r="D23" s="774"/>
      <c r="E23" s="775"/>
      <c r="F23" s="775"/>
      <c r="G23" s="775"/>
      <c r="H23" s="775"/>
      <c r="I23" s="775"/>
      <c r="J23" s="775"/>
      <c r="K23" s="775"/>
      <c r="L23" s="776"/>
      <c r="M23" s="33"/>
      <c r="N23" s="147"/>
      <c r="O23" s="231" t="str">
        <f t="shared" si="0"/>
        <v/>
      </c>
      <c r="P23" s="53"/>
      <c r="Q23" s="460"/>
      <c r="S23" s="463" t="s">
        <v>188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725" t="s">
        <v>326</v>
      </c>
      <c r="AH23" s="730">
        <v>634.79999999999995</v>
      </c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5"/>
      <c r="B24" s="378"/>
      <c r="C24" s="32"/>
      <c r="D24" s="774"/>
      <c r="E24" s="775"/>
      <c r="F24" s="775"/>
      <c r="G24" s="775"/>
      <c r="H24" s="775"/>
      <c r="I24" s="775"/>
      <c r="J24" s="775"/>
      <c r="K24" s="775"/>
      <c r="L24" s="776"/>
      <c r="M24" s="33"/>
      <c r="N24" s="147"/>
      <c r="O24" s="231" t="str">
        <f t="shared" si="0"/>
        <v/>
      </c>
      <c r="P24" s="53"/>
      <c r="Q24" s="460"/>
      <c r="S24" s="464" t="s">
        <v>193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725" t="s">
        <v>327</v>
      </c>
      <c r="AH24" s="730">
        <v>888.3</v>
      </c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5"/>
      <c r="B25" s="378"/>
      <c r="C25" s="32"/>
      <c r="D25" s="774"/>
      <c r="E25" s="775"/>
      <c r="F25" s="775"/>
      <c r="G25" s="775"/>
      <c r="H25" s="775"/>
      <c r="I25" s="775"/>
      <c r="J25" s="775"/>
      <c r="K25" s="775"/>
      <c r="L25" s="776"/>
      <c r="M25" s="33"/>
      <c r="N25" s="147"/>
      <c r="O25" s="231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725" t="s">
        <v>328</v>
      </c>
      <c r="AH25" s="730">
        <v>2246.1</v>
      </c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5"/>
      <c r="B26" s="378"/>
      <c r="C26" s="32"/>
      <c r="D26" s="774"/>
      <c r="E26" s="775"/>
      <c r="F26" s="775"/>
      <c r="G26" s="775"/>
      <c r="H26" s="775"/>
      <c r="I26" s="775"/>
      <c r="J26" s="775"/>
      <c r="K26" s="775"/>
      <c r="L26" s="776"/>
      <c r="M26" s="33"/>
      <c r="N26" s="147"/>
      <c r="O26" s="231" t="str">
        <f t="shared" si="0"/>
        <v/>
      </c>
      <c r="P26" s="53"/>
      <c r="Q26" s="460"/>
      <c r="S26" s="398" t="s">
        <v>189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725" t="s">
        <v>329</v>
      </c>
      <c r="AH26" s="730">
        <v>3679.8</v>
      </c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5"/>
      <c r="B27" s="378"/>
      <c r="C27" s="32"/>
      <c r="D27" s="774"/>
      <c r="E27" s="775"/>
      <c r="F27" s="775"/>
      <c r="G27" s="775"/>
      <c r="H27" s="775"/>
      <c r="I27" s="775"/>
      <c r="J27" s="775"/>
      <c r="K27" s="775"/>
      <c r="L27" s="776"/>
      <c r="M27" s="33"/>
      <c r="N27" s="147"/>
      <c r="O27" s="231" t="str">
        <f t="shared" si="0"/>
        <v/>
      </c>
      <c r="P27" s="53"/>
      <c r="Q27" s="460"/>
      <c r="S27" s="465" t="s">
        <v>185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725" t="s">
        <v>330</v>
      </c>
      <c r="AH27" s="730">
        <v>5333.4</v>
      </c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5"/>
      <c r="B28" s="378"/>
      <c r="C28" s="32"/>
      <c r="D28" s="774"/>
      <c r="E28" s="775"/>
      <c r="F28" s="775"/>
      <c r="G28" s="775"/>
      <c r="H28" s="775"/>
      <c r="I28" s="775"/>
      <c r="J28" s="775"/>
      <c r="K28" s="775"/>
      <c r="L28" s="776"/>
      <c r="M28" s="33"/>
      <c r="N28" s="147"/>
      <c r="O28" s="231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5"/>
      <c r="B29" s="378"/>
      <c r="C29" s="32"/>
      <c r="D29" s="774"/>
      <c r="E29" s="775"/>
      <c r="F29" s="775"/>
      <c r="G29" s="775"/>
      <c r="H29" s="775"/>
      <c r="I29" s="775"/>
      <c r="J29" s="775"/>
      <c r="K29" s="775"/>
      <c r="L29" s="776"/>
      <c r="M29" s="33"/>
      <c r="N29" s="147"/>
      <c r="O29" s="231" t="str">
        <f t="shared" si="0"/>
        <v/>
      </c>
      <c r="P29" s="53"/>
      <c r="Q29" s="460"/>
      <c r="S29" s="399" t="s">
        <v>190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5"/>
      <c r="B30" s="378"/>
      <c r="C30" s="32"/>
      <c r="D30" s="774"/>
      <c r="E30" s="775"/>
      <c r="F30" s="775"/>
      <c r="G30" s="775"/>
      <c r="H30" s="775"/>
      <c r="I30" s="775"/>
      <c r="J30" s="775"/>
      <c r="K30" s="775"/>
      <c r="L30" s="776"/>
      <c r="M30" s="33"/>
      <c r="N30" s="147"/>
      <c r="O30" s="231" t="str">
        <f t="shared" si="0"/>
        <v/>
      </c>
      <c r="P30" s="53"/>
      <c r="Q30" s="460"/>
      <c r="S30" s="463" t="s">
        <v>186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5"/>
      <c r="B31" s="378"/>
      <c r="C31" s="32"/>
      <c r="D31" s="774"/>
      <c r="E31" s="775"/>
      <c r="F31" s="775"/>
      <c r="G31" s="775"/>
      <c r="H31" s="775"/>
      <c r="I31" s="775"/>
      <c r="J31" s="775"/>
      <c r="K31" s="775"/>
      <c r="L31" s="776"/>
      <c r="M31" s="33"/>
      <c r="N31" s="147"/>
      <c r="O31" s="231" t="str">
        <f t="shared" si="0"/>
        <v/>
      </c>
      <c r="P31" s="53"/>
      <c r="Q31" s="460"/>
      <c r="S31" s="466" t="s">
        <v>191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5"/>
      <c r="B32" s="378"/>
      <c r="C32" s="32"/>
      <c r="D32" s="774"/>
      <c r="E32" s="775"/>
      <c r="F32" s="775"/>
      <c r="G32" s="775"/>
      <c r="H32" s="775"/>
      <c r="I32" s="775"/>
      <c r="J32" s="775"/>
      <c r="K32" s="775"/>
      <c r="L32" s="776"/>
      <c r="M32" s="33"/>
      <c r="N32" s="147"/>
      <c r="O32" s="231" t="str">
        <f t="shared" si="0"/>
        <v/>
      </c>
      <c r="P32" s="53"/>
      <c r="Q32" s="460"/>
      <c r="S32" s="397" t="s">
        <v>192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5"/>
      <c r="B33" s="342"/>
      <c r="C33" s="32"/>
      <c r="D33" s="774"/>
      <c r="E33" s="775"/>
      <c r="F33" s="775"/>
      <c r="G33" s="775"/>
      <c r="H33" s="775"/>
      <c r="I33" s="775"/>
      <c r="J33" s="775"/>
      <c r="K33" s="775"/>
      <c r="L33" s="776"/>
      <c r="M33" s="33"/>
      <c r="N33" s="147"/>
      <c r="O33" s="231" t="str">
        <f t="shared" si="0"/>
        <v/>
      </c>
      <c r="P33" s="53"/>
      <c r="Q33" s="460"/>
      <c r="S33" s="397" t="s">
        <v>253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5"/>
      <c r="B34" s="342"/>
      <c r="C34" s="32"/>
      <c r="D34" s="774"/>
      <c r="E34" s="775"/>
      <c r="F34" s="775"/>
      <c r="G34" s="775"/>
      <c r="H34" s="775"/>
      <c r="I34" s="775"/>
      <c r="J34" s="775"/>
      <c r="K34" s="775"/>
      <c r="L34" s="776"/>
      <c r="M34" s="33"/>
      <c r="N34" s="147"/>
      <c r="O34" s="231" t="str">
        <f t="shared" si="0"/>
        <v/>
      </c>
      <c r="P34" s="53"/>
      <c r="Q34" s="460"/>
      <c r="S34" s="464" t="s">
        <v>195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5"/>
      <c r="B35" s="342"/>
      <c r="C35" s="32"/>
      <c r="D35" s="774"/>
      <c r="E35" s="775"/>
      <c r="F35" s="775"/>
      <c r="G35" s="775"/>
      <c r="H35" s="775"/>
      <c r="I35" s="775"/>
      <c r="J35" s="775"/>
      <c r="K35" s="775"/>
      <c r="L35" s="776"/>
      <c r="M35" s="33"/>
      <c r="N35" s="147"/>
      <c r="O35" s="231" t="str">
        <f t="shared" si="0"/>
        <v/>
      </c>
      <c r="P35" s="53"/>
      <c r="Q35" s="460"/>
      <c r="S35" s="429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5"/>
      <c r="B36" s="378"/>
      <c r="C36" s="32"/>
      <c r="D36" s="774"/>
      <c r="E36" s="775"/>
      <c r="F36" s="775"/>
      <c r="G36" s="775"/>
      <c r="H36" s="775"/>
      <c r="I36" s="775"/>
      <c r="J36" s="775"/>
      <c r="K36" s="775"/>
      <c r="L36" s="776"/>
      <c r="M36" s="33"/>
      <c r="N36" s="147"/>
      <c r="O36" s="231" t="str">
        <f t="shared" si="0"/>
        <v/>
      </c>
      <c r="P36" s="53"/>
      <c r="Q36" s="460"/>
      <c r="S36" s="398" t="s">
        <v>199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5"/>
      <c r="B37" s="378"/>
      <c r="C37" s="32"/>
      <c r="D37" s="774"/>
      <c r="E37" s="775"/>
      <c r="F37" s="775"/>
      <c r="G37" s="775"/>
      <c r="H37" s="775"/>
      <c r="I37" s="775"/>
      <c r="J37" s="775"/>
      <c r="K37" s="775"/>
      <c r="L37" s="776"/>
      <c r="M37" s="33"/>
      <c r="N37" s="147"/>
      <c r="O37" s="231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5"/>
      <c r="B38" s="378"/>
      <c r="C38" s="32"/>
      <c r="D38" s="774"/>
      <c r="E38" s="775"/>
      <c r="F38" s="775"/>
      <c r="G38" s="775"/>
      <c r="H38" s="775"/>
      <c r="I38" s="775"/>
      <c r="J38" s="775"/>
      <c r="K38" s="775"/>
      <c r="L38" s="776"/>
      <c r="M38" s="33"/>
      <c r="N38" s="147"/>
      <c r="O38" s="231" t="str">
        <f t="shared" si="0"/>
        <v/>
      </c>
      <c r="P38" s="53"/>
      <c r="Q38" s="460"/>
      <c r="S38" s="468" t="s">
        <v>200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5"/>
      <c r="B39" s="378"/>
      <c r="C39" s="32"/>
      <c r="D39" s="774"/>
      <c r="E39" s="775"/>
      <c r="F39" s="775"/>
      <c r="G39" s="775"/>
      <c r="H39" s="775"/>
      <c r="I39" s="775"/>
      <c r="J39" s="775"/>
      <c r="K39" s="775"/>
      <c r="L39" s="776"/>
      <c r="M39" s="33"/>
      <c r="N39" s="147"/>
      <c r="O39" s="231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5"/>
      <c r="B40" s="378"/>
      <c r="C40" s="32"/>
      <c r="D40" s="774"/>
      <c r="E40" s="775"/>
      <c r="F40" s="775"/>
      <c r="G40" s="775"/>
      <c r="H40" s="775"/>
      <c r="I40" s="775"/>
      <c r="J40" s="775"/>
      <c r="K40" s="775"/>
      <c r="L40" s="776"/>
      <c r="M40" s="33"/>
      <c r="N40" s="147"/>
      <c r="O40" s="231" t="str">
        <f t="shared" si="0"/>
        <v/>
      </c>
      <c r="P40" s="53"/>
      <c r="Q40" s="460"/>
      <c r="S40" s="464" t="s">
        <v>201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5"/>
      <c r="B41" s="378"/>
      <c r="C41" s="32"/>
      <c r="D41" s="774"/>
      <c r="E41" s="775"/>
      <c r="F41" s="775"/>
      <c r="G41" s="775"/>
      <c r="H41" s="775"/>
      <c r="I41" s="775"/>
      <c r="J41" s="775"/>
      <c r="K41" s="775"/>
      <c r="L41" s="776"/>
      <c r="M41" s="33"/>
      <c r="N41" s="147"/>
      <c r="O41" s="231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5"/>
      <c r="B42" s="378"/>
      <c r="C42" s="32"/>
      <c r="D42" s="774"/>
      <c r="E42" s="775"/>
      <c r="F42" s="775"/>
      <c r="G42" s="775"/>
      <c r="H42" s="775"/>
      <c r="I42" s="775"/>
      <c r="J42" s="775"/>
      <c r="K42" s="775"/>
      <c r="L42" s="776"/>
      <c r="M42" s="33"/>
      <c r="N42" s="147"/>
      <c r="O42" s="231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5"/>
      <c r="B43" s="378"/>
      <c r="C43" s="32"/>
      <c r="D43" s="774"/>
      <c r="E43" s="775"/>
      <c r="F43" s="775"/>
      <c r="G43" s="775"/>
      <c r="H43" s="775"/>
      <c r="I43" s="775"/>
      <c r="J43" s="775"/>
      <c r="K43" s="775"/>
      <c r="L43" s="776"/>
      <c r="M43" s="33"/>
      <c r="N43" s="147"/>
      <c r="O43" s="231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5"/>
      <c r="B44" s="378"/>
      <c r="C44" s="32"/>
      <c r="D44" s="774"/>
      <c r="E44" s="775"/>
      <c r="F44" s="775"/>
      <c r="G44" s="775"/>
      <c r="H44" s="775"/>
      <c r="I44" s="775"/>
      <c r="J44" s="775"/>
      <c r="K44" s="775"/>
      <c r="L44" s="776"/>
      <c r="M44" s="33"/>
      <c r="N44" s="147"/>
      <c r="O44" s="231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5"/>
      <c r="B45" s="378"/>
      <c r="C45" s="32"/>
      <c r="D45" s="774"/>
      <c r="E45" s="775"/>
      <c r="F45" s="775"/>
      <c r="G45" s="775"/>
      <c r="H45" s="775"/>
      <c r="I45" s="775"/>
      <c r="J45" s="775"/>
      <c r="K45" s="775"/>
      <c r="L45" s="776"/>
      <c r="M45" s="33"/>
      <c r="N45" s="147"/>
      <c r="O45" s="231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5"/>
      <c r="B46" s="378"/>
      <c r="C46" s="32"/>
      <c r="D46" s="774"/>
      <c r="E46" s="775"/>
      <c r="F46" s="775"/>
      <c r="G46" s="775"/>
      <c r="H46" s="775"/>
      <c r="I46" s="775"/>
      <c r="J46" s="775"/>
      <c r="K46" s="775"/>
      <c r="L46" s="776"/>
      <c r="M46" s="33"/>
      <c r="N46" s="147"/>
      <c r="O46" s="231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5"/>
      <c r="B47" s="378"/>
      <c r="C47" s="32"/>
      <c r="D47" s="774"/>
      <c r="E47" s="775"/>
      <c r="F47" s="775"/>
      <c r="G47" s="775"/>
      <c r="H47" s="775"/>
      <c r="I47" s="775"/>
      <c r="J47" s="775"/>
      <c r="K47" s="775"/>
      <c r="L47" s="776"/>
      <c r="M47" s="33"/>
      <c r="N47" s="147"/>
      <c r="O47" s="231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5"/>
      <c r="B48" s="378"/>
      <c r="C48" s="32"/>
      <c r="D48" s="774"/>
      <c r="E48" s="775"/>
      <c r="F48" s="775"/>
      <c r="G48" s="775"/>
      <c r="H48" s="775"/>
      <c r="I48" s="775"/>
      <c r="J48" s="775"/>
      <c r="K48" s="775"/>
      <c r="L48" s="776"/>
      <c r="M48" s="33"/>
      <c r="N48" s="147"/>
      <c r="O48" s="231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5"/>
      <c r="B49" s="378"/>
      <c r="C49" s="32"/>
      <c r="D49" s="774"/>
      <c r="E49" s="775"/>
      <c r="F49" s="775"/>
      <c r="G49" s="775"/>
      <c r="H49" s="775"/>
      <c r="I49" s="775"/>
      <c r="J49" s="775"/>
      <c r="K49" s="775"/>
      <c r="L49" s="776"/>
      <c r="M49" s="33"/>
      <c r="N49" s="147"/>
      <c r="O49" s="231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5"/>
      <c r="B50" s="378"/>
      <c r="C50" s="32"/>
      <c r="D50" s="774"/>
      <c r="E50" s="775"/>
      <c r="F50" s="775"/>
      <c r="G50" s="775"/>
      <c r="H50" s="775"/>
      <c r="I50" s="775"/>
      <c r="J50" s="775"/>
      <c r="K50" s="775"/>
      <c r="L50" s="776"/>
      <c r="M50" s="33"/>
      <c r="N50" s="147"/>
      <c r="O50" s="231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5"/>
      <c r="B51" s="378"/>
      <c r="C51" s="32"/>
      <c r="D51" s="774"/>
      <c r="E51" s="775"/>
      <c r="F51" s="775"/>
      <c r="G51" s="775"/>
      <c r="H51" s="775"/>
      <c r="I51" s="775"/>
      <c r="J51" s="775"/>
      <c r="K51" s="775"/>
      <c r="L51" s="776"/>
      <c r="M51" s="33"/>
      <c r="N51" s="147"/>
      <c r="O51" s="231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5"/>
      <c r="B52" s="378"/>
      <c r="C52" s="32"/>
      <c r="D52" s="774"/>
      <c r="E52" s="775"/>
      <c r="F52" s="775"/>
      <c r="G52" s="775"/>
      <c r="H52" s="775"/>
      <c r="I52" s="775"/>
      <c r="J52" s="775"/>
      <c r="K52" s="775"/>
      <c r="L52" s="776"/>
      <c r="M52" s="33"/>
      <c r="N52" s="147"/>
      <c r="O52" s="231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5"/>
      <c r="B53" s="378"/>
      <c r="C53" s="32"/>
      <c r="D53" s="774"/>
      <c r="E53" s="775"/>
      <c r="F53" s="775"/>
      <c r="G53" s="775"/>
      <c r="H53" s="775"/>
      <c r="I53" s="775"/>
      <c r="J53" s="775"/>
      <c r="K53" s="775"/>
      <c r="L53" s="776"/>
      <c r="M53" s="33"/>
      <c r="N53" s="147"/>
      <c r="O53" s="231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5"/>
      <c r="B54" s="342"/>
      <c r="C54" s="32"/>
      <c r="D54" s="774"/>
      <c r="E54" s="775"/>
      <c r="F54" s="775"/>
      <c r="G54" s="775"/>
      <c r="H54" s="775"/>
      <c r="I54" s="775"/>
      <c r="J54" s="775"/>
      <c r="K54" s="775"/>
      <c r="L54" s="776"/>
      <c r="M54" s="33"/>
      <c r="N54" s="147"/>
      <c r="O54" s="231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5"/>
      <c r="B55" s="342"/>
      <c r="C55" s="32"/>
      <c r="D55" s="774"/>
      <c r="E55" s="775"/>
      <c r="F55" s="775"/>
      <c r="G55" s="775"/>
      <c r="H55" s="775"/>
      <c r="I55" s="775"/>
      <c r="J55" s="775"/>
      <c r="K55" s="775"/>
      <c r="L55" s="776"/>
      <c r="M55" s="33"/>
      <c r="N55" s="147"/>
      <c r="O55" s="231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5"/>
      <c r="B56" s="342"/>
      <c r="C56" s="32"/>
      <c r="D56" s="774"/>
      <c r="E56" s="775"/>
      <c r="F56" s="775"/>
      <c r="G56" s="775"/>
      <c r="H56" s="775"/>
      <c r="I56" s="775"/>
      <c r="J56" s="775"/>
      <c r="K56" s="775"/>
      <c r="L56" s="776"/>
      <c r="M56" s="33"/>
      <c r="N56" s="147"/>
      <c r="O56" s="231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5"/>
      <c r="B57" s="342"/>
      <c r="C57" s="32"/>
      <c r="D57" s="774"/>
      <c r="E57" s="775"/>
      <c r="F57" s="775"/>
      <c r="G57" s="775"/>
      <c r="H57" s="775"/>
      <c r="I57" s="775"/>
      <c r="J57" s="775"/>
      <c r="K57" s="775"/>
      <c r="L57" s="776"/>
      <c r="M57" s="33"/>
      <c r="N57" s="147"/>
      <c r="O57" s="231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5"/>
      <c r="B58" s="342"/>
      <c r="C58" s="32"/>
      <c r="D58" s="774"/>
      <c r="E58" s="775"/>
      <c r="F58" s="775"/>
      <c r="G58" s="775"/>
      <c r="H58" s="775"/>
      <c r="I58" s="775"/>
      <c r="J58" s="775"/>
      <c r="K58" s="775"/>
      <c r="L58" s="776"/>
      <c r="M58" s="33"/>
      <c r="N58" s="147"/>
      <c r="O58" s="231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5"/>
      <c r="B59" s="342"/>
      <c r="C59" s="32"/>
      <c r="D59" s="774"/>
      <c r="E59" s="775"/>
      <c r="F59" s="775"/>
      <c r="G59" s="775"/>
      <c r="H59" s="775"/>
      <c r="I59" s="775"/>
      <c r="J59" s="775"/>
      <c r="K59" s="775"/>
      <c r="L59" s="776"/>
      <c r="M59" s="33"/>
      <c r="N59" s="147"/>
      <c r="O59" s="231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5"/>
      <c r="B60" s="342"/>
      <c r="C60" s="32"/>
      <c r="D60" s="774"/>
      <c r="E60" s="775"/>
      <c r="F60" s="775"/>
      <c r="G60" s="775"/>
      <c r="H60" s="775"/>
      <c r="I60" s="775"/>
      <c r="J60" s="775"/>
      <c r="K60" s="775"/>
      <c r="L60" s="776"/>
      <c r="M60" s="33"/>
      <c r="N60" s="147"/>
      <c r="O60" s="231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5"/>
      <c r="B61" s="378"/>
      <c r="C61" s="32"/>
      <c r="D61" s="774"/>
      <c r="E61" s="775"/>
      <c r="F61" s="775"/>
      <c r="G61" s="775"/>
      <c r="H61" s="775"/>
      <c r="I61" s="775"/>
      <c r="J61" s="775"/>
      <c r="K61" s="775"/>
      <c r="L61" s="776"/>
      <c r="M61" s="33"/>
      <c r="N61" s="147"/>
      <c r="O61" s="231" t="str">
        <f t="shared" si="0"/>
        <v/>
      </c>
      <c r="P61" s="53"/>
      <c r="Q61" s="460"/>
      <c r="R61" s="461"/>
      <c r="S61" s="248"/>
      <c r="T61" s="248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3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7"/>
      <c r="R62" s="248"/>
      <c r="S62" s="249"/>
      <c r="T62" s="249"/>
      <c r="U62" s="248"/>
      <c r="V62" s="248"/>
      <c r="W62" s="248"/>
      <c r="X62" s="248"/>
      <c r="Y62" s="248"/>
      <c r="Z62" s="248"/>
      <c r="AA62" s="248"/>
      <c r="AB62" s="248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72"/>
      <c r="B63" s="815" t="s">
        <v>352</v>
      </c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7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</row>
    <row r="64" spans="1:251" s="56" customFormat="1" ht="21.75" customHeight="1">
      <c r="A64" s="472"/>
      <c r="B64" s="782" t="s">
        <v>250</v>
      </c>
      <c r="C64" s="783"/>
      <c r="D64" s="783"/>
      <c r="E64" s="783"/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4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ht="12" customHeight="1">
      <c r="A65" s="271"/>
      <c r="B65" s="691" t="s">
        <v>353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0"/>
      <c r="O65" s="300"/>
      <c r="P65" s="300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197</v>
      </c>
      <c r="C66" s="3"/>
      <c r="D66" s="108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 t="s">
        <v>315</v>
      </c>
      <c r="AI66" s="269" t="s">
        <v>316</v>
      </c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81" t="s">
        <v>1</v>
      </c>
      <c r="C67" s="781" t="s">
        <v>7</v>
      </c>
      <c r="D67" s="785" t="s">
        <v>8</v>
      </c>
      <c r="E67" s="786"/>
      <c r="F67" s="786"/>
      <c r="G67" s="786"/>
      <c r="H67" s="786"/>
      <c r="I67" s="786"/>
      <c r="J67" s="786"/>
      <c r="K67" s="786"/>
      <c r="L67" s="786"/>
      <c r="M67" s="772" t="s">
        <v>171</v>
      </c>
      <c r="N67" s="772" t="s">
        <v>3</v>
      </c>
      <c r="O67" s="781" t="s">
        <v>4</v>
      </c>
      <c r="P67" s="781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5"/>
      <c r="B68" s="780"/>
      <c r="C68" s="780"/>
      <c r="D68" s="786"/>
      <c r="E68" s="786"/>
      <c r="F68" s="786"/>
      <c r="G68" s="786"/>
      <c r="H68" s="786"/>
      <c r="I68" s="786"/>
      <c r="J68" s="786"/>
      <c r="K68" s="786"/>
      <c r="L68" s="786"/>
      <c r="M68" s="772"/>
      <c r="N68" s="780"/>
      <c r="O68" s="780"/>
      <c r="P68" s="780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727">
        <v>474</v>
      </c>
      <c r="AI68" s="727">
        <v>502.8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6"/>
      <c r="D69" s="774"/>
      <c r="E69" s="775"/>
      <c r="F69" s="775"/>
      <c r="G69" s="775"/>
      <c r="H69" s="775"/>
      <c r="I69" s="775"/>
      <c r="J69" s="775"/>
      <c r="K69" s="775"/>
      <c r="L69" s="776"/>
      <c r="M69" s="33"/>
      <c r="N69" s="147"/>
      <c r="O69" s="231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728">
        <v>1392.9</v>
      </c>
      <c r="AI69" s="728">
        <v>1477.2</v>
      </c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8"/>
      <c r="C70" s="32"/>
      <c r="D70" s="774"/>
      <c r="E70" s="775"/>
      <c r="F70" s="775"/>
      <c r="G70" s="775"/>
      <c r="H70" s="775"/>
      <c r="I70" s="775"/>
      <c r="J70" s="775"/>
      <c r="K70" s="775"/>
      <c r="L70" s="776"/>
      <c r="M70" s="33"/>
      <c r="N70" s="147"/>
      <c r="O70" s="231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728">
        <v>1478.7</v>
      </c>
      <c r="AI70" s="728">
        <v>1568.4</v>
      </c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8"/>
      <c r="C71" s="32"/>
      <c r="D71" s="774"/>
      <c r="E71" s="775"/>
      <c r="F71" s="775"/>
      <c r="G71" s="775"/>
      <c r="H71" s="775"/>
      <c r="I71" s="775"/>
      <c r="J71" s="775"/>
      <c r="K71" s="775"/>
      <c r="L71" s="776"/>
      <c r="M71" s="33"/>
      <c r="N71" s="147"/>
      <c r="O71" s="231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728">
        <v>2053.1999999999998</v>
      </c>
      <c r="AI71" s="728">
        <v>2177.6999999999998</v>
      </c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8"/>
      <c r="C72" s="32"/>
      <c r="D72" s="774"/>
      <c r="E72" s="775"/>
      <c r="F72" s="775"/>
      <c r="G72" s="775"/>
      <c r="H72" s="775"/>
      <c r="I72" s="775"/>
      <c r="J72" s="775"/>
      <c r="K72" s="775"/>
      <c r="L72" s="776"/>
      <c r="M72" s="33"/>
      <c r="N72" s="147"/>
      <c r="O72" s="231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728">
        <v>2541.3000000000002</v>
      </c>
      <c r="AI72" s="728">
        <v>2695.2</v>
      </c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8"/>
      <c r="C73" s="32"/>
      <c r="D73" s="774"/>
      <c r="E73" s="775"/>
      <c r="F73" s="775"/>
      <c r="G73" s="775"/>
      <c r="H73" s="775"/>
      <c r="I73" s="775"/>
      <c r="J73" s="775"/>
      <c r="K73" s="775"/>
      <c r="L73" s="776"/>
      <c r="M73" s="33"/>
      <c r="N73" s="147"/>
      <c r="O73" s="231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728">
        <v>5028.8999999999996</v>
      </c>
      <c r="AI73" s="728">
        <v>5333.4</v>
      </c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8"/>
      <c r="C74" s="32"/>
      <c r="D74" s="774"/>
      <c r="E74" s="775"/>
      <c r="F74" s="775"/>
      <c r="G74" s="775"/>
      <c r="H74" s="775"/>
      <c r="I74" s="775"/>
      <c r="J74" s="775"/>
      <c r="K74" s="775"/>
      <c r="L74" s="776"/>
      <c r="M74" s="33"/>
      <c r="N74" s="147"/>
      <c r="O74" s="231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8"/>
      <c r="C75" s="32"/>
      <c r="D75" s="774"/>
      <c r="E75" s="775"/>
      <c r="F75" s="775"/>
      <c r="G75" s="775"/>
      <c r="H75" s="775"/>
      <c r="I75" s="775"/>
      <c r="J75" s="775"/>
      <c r="K75" s="775"/>
      <c r="L75" s="776"/>
      <c r="M75" s="33"/>
      <c r="N75" s="147"/>
      <c r="O75" s="231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728">
        <v>299.10000000000002</v>
      </c>
      <c r="AI75" s="728">
        <v>317.39999999999998</v>
      </c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8"/>
      <c r="C76" s="32"/>
      <c r="D76" s="774"/>
      <c r="E76" s="775"/>
      <c r="F76" s="775"/>
      <c r="G76" s="775"/>
      <c r="H76" s="775"/>
      <c r="I76" s="775"/>
      <c r="J76" s="775"/>
      <c r="K76" s="775"/>
      <c r="L76" s="776"/>
      <c r="M76" s="33"/>
      <c r="N76" s="147"/>
      <c r="O76" s="231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728">
        <v>598.5</v>
      </c>
      <c r="AI76" s="728">
        <v>634.79999999999995</v>
      </c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8"/>
      <c r="C77" s="32"/>
      <c r="D77" s="774"/>
      <c r="E77" s="775"/>
      <c r="F77" s="775"/>
      <c r="G77" s="775"/>
      <c r="H77" s="775"/>
      <c r="I77" s="775"/>
      <c r="J77" s="775"/>
      <c r="K77" s="775"/>
      <c r="L77" s="776"/>
      <c r="M77" s="33"/>
      <c r="N77" s="147"/>
      <c r="O77" s="231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728">
        <v>837.6</v>
      </c>
      <c r="AI77" s="728">
        <v>888.3</v>
      </c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8"/>
      <c r="C78" s="32"/>
      <c r="D78" s="774"/>
      <c r="E78" s="775"/>
      <c r="F78" s="775"/>
      <c r="G78" s="775"/>
      <c r="H78" s="775"/>
      <c r="I78" s="775"/>
      <c r="J78" s="775"/>
      <c r="K78" s="775"/>
      <c r="L78" s="776"/>
      <c r="M78" s="33"/>
      <c r="N78" s="147"/>
      <c r="O78" s="231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728">
        <v>2117.6999999999998</v>
      </c>
      <c r="AI78" s="728">
        <v>2246.1</v>
      </c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8"/>
      <c r="C79" s="32"/>
      <c r="D79" s="774"/>
      <c r="E79" s="775"/>
      <c r="F79" s="775"/>
      <c r="G79" s="775"/>
      <c r="H79" s="775"/>
      <c r="I79" s="775"/>
      <c r="J79" s="775"/>
      <c r="K79" s="775"/>
      <c r="L79" s="776"/>
      <c r="M79" s="33"/>
      <c r="N79" s="147"/>
      <c r="O79" s="231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728">
        <v>3469.8</v>
      </c>
      <c r="AI79" s="728">
        <v>3679.8</v>
      </c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8"/>
      <c r="C80" s="32"/>
      <c r="D80" s="774"/>
      <c r="E80" s="775"/>
      <c r="F80" s="775"/>
      <c r="G80" s="775"/>
      <c r="H80" s="775"/>
      <c r="I80" s="775"/>
      <c r="J80" s="775"/>
      <c r="K80" s="775"/>
      <c r="L80" s="776"/>
      <c r="M80" s="33"/>
      <c r="N80" s="147"/>
      <c r="O80" s="231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728">
        <v>5028.8999999999996</v>
      </c>
      <c r="AI80" s="728">
        <v>5333.4</v>
      </c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8"/>
      <c r="C81" s="32"/>
      <c r="D81" s="774"/>
      <c r="E81" s="775"/>
      <c r="F81" s="775"/>
      <c r="G81" s="775"/>
      <c r="H81" s="775"/>
      <c r="I81" s="775"/>
      <c r="J81" s="775"/>
      <c r="K81" s="775"/>
      <c r="L81" s="776"/>
      <c r="M81" s="33"/>
      <c r="N81" s="147"/>
      <c r="O81" s="231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728">
        <v>478.5</v>
      </c>
      <c r="AI81" s="728">
        <v>507.6</v>
      </c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8"/>
      <c r="C82" s="32"/>
      <c r="D82" s="774"/>
      <c r="E82" s="775"/>
      <c r="F82" s="775"/>
      <c r="G82" s="775"/>
      <c r="H82" s="775"/>
      <c r="I82" s="775"/>
      <c r="J82" s="775"/>
      <c r="K82" s="775"/>
      <c r="L82" s="776"/>
      <c r="M82" s="33"/>
      <c r="N82" s="147"/>
      <c r="O82" s="231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728">
        <v>717.9</v>
      </c>
      <c r="AI82" s="728">
        <v>761.4</v>
      </c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8"/>
      <c r="C83" s="32"/>
      <c r="D83" s="774"/>
      <c r="E83" s="775"/>
      <c r="F83" s="775"/>
      <c r="G83" s="775"/>
      <c r="H83" s="775"/>
      <c r="I83" s="775"/>
      <c r="J83" s="775"/>
      <c r="K83" s="775"/>
      <c r="L83" s="776"/>
      <c r="M83" s="33"/>
      <c r="N83" s="147"/>
      <c r="O83" s="231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 t="s">
        <v>300</v>
      </c>
      <c r="AI83" s="462" t="s">
        <v>300</v>
      </c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8"/>
      <c r="C84" s="32"/>
      <c r="D84" s="774"/>
      <c r="E84" s="775"/>
      <c r="F84" s="775"/>
      <c r="G84" s="775"/>
      <c r="H84" s="775"/>
      <c r="I84" s="775"/>
      <c r="J84" s="775"/>
      <c r="K84" s="775"/>
      <c r="L84" s="776"/>
      <c r="M84" s="33"/>
      <c r="N84" s="147"/>
      <c r="O84" s="231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8"/>
      <c r="C85" s="32"/>
      <c r="D85" s="774"/>
      <c r="E85" s="775"/>
      <c r="F85" s="775"/>
      <c r="G85" s="775"/>
      <c r="H85" s="775"/>
      <c r="I85" s="775"/>
      <c r="J85" s="775"/>
      <c r="K85" s="775"/>
      <c r="L85" s="776"/>
      <c r="M85" s="33"/>
      <c r="N85" s="147"/>
      <c r="O85" s="231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728">
        <v>5714.4</v>
      </c>
      <c r="AI85" s="728">
        <v>6060.3</v>
      </c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8"/>
      <c r="C86" s="32"/>
      <c r="D86" s="774"/>
      <c r="E86" s="775"/>
      <c r="F86" s="775"/>
      <c r="G86" s="775"/>
      <c r="H86" s="775"/>
      <c r="I86" s="775"/>
      <c r="J86" s="775"/>
      <c r="K86" s="775"/>
      <c r="L86" s="776"/>
      <c r="M86" s="33"/>
      <c r="N86" s="147"/>
      <c r="O86" s="231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8"/>
      <c r="C87" s="32"/>
      <c r="D87" s="774"/>
      <c r="E87" s="775"/>
      <c r="F87" s="775"/>
      <c r="G87" s="775"/>
      <c r="H87" s="775"/>
      <c r="I87" s="775"/>
      <c r="J87" s="775"/>
      <c r="K87" s="775"/>
      <c r="L87" s="776"/>
      <c r="M87" s="33"/>
      <c r="N87" s="147"/>
      <c r="O87" s="231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728">
        <v>215.4</v>
      </c>
      <c r="AI87" s="728">
        <v>228.6</v>
      </c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8"/>
      <c r="C88" s="32"/>
      <c r="D88" s="774"/>
      <c r="E88" s="775"/>
      <c r="F88" s="775"/>
      <c r="G88" s="775"/>
      <c r="H88" s="775"/>
      <c r="I88" s="775"/>
      <c r="J88" s="775"/>
      <c r="K88" s="775"/>
      <c r="L88" s="776"/>
      <c r="M88" s="33"/>
      <c r="N88" s="147"/>
      <c r="O88" s="231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728">
        <v>430.8</v>
      </c>
      <c r="AI88" s="728">
        <v>456.9</v>
      </c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8"/>
      <c r="C89" s="32"/>
      <c r="D89" s="774"/>
      <c r="E89" s="775"/>
      <c r="F89" s="775"/>
      <c r="G89" s="775"/>
      <c r="H89" s="775"/>
      <c r="I89" s="775"/>
      <c r="J89" s="775"/>
      <c r="K89" s="775"/>
      <c r="L89" s="776"/>
      <c r="M89" s="33"/>
      <c r="N89" s="147"/>
      <c r="O89" s="231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728">
        <v>646.20000000000005</v>
      </c>
      <c r="AI89" s="728">
        <v>685.5</v>
      </c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8"/>
      <c r="C90" s="32"/>
      <c r="D90" s="774"/>
      <c r="E90" s="775"/>
      <c r="F90" s="775"/>
      <c r="G90" s="775"/>
      <c r="H90" s="775"/>
      <c r="I90" s="775"/>
      <c r="J90" s="775"/>
      <c r="K90" s="775"/>
      <c r="L90" s="776"/>
      <c r="M90" s="33"/>
      <c r="N90" s="147"/>
      <c r="O90" s="231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728">
        <v>861.3</v>
      </c>
      <c r="AI90" s="728">
        <v>913.5</v>
      </c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8"/>
      <c r="C91" s="32"/>
      <c r="D91" s="774"/>
      <c r="E91" s="775"/>
      <c r="F91" s="775"/>
      <c r="G91" s="775"/>
      <c r="H91" s="775"/>
      <c r="I91" s="775"/>
      <c r="J91" s="775"/>
      <c r="K91" s="775"/>
      <c r="L91" s="776"/>
      <c r="M91" s="33"/>
      <c r="N91" s="147"/>
      <c r="O91" s="231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728">
        <v>1077</v>
      </c>
      <c r="AI91" s="728">
        <v>1142.4000000000001</v>
      </c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8"/>
      <c r="C92" s="32"/>
      <c r="D92" s="774"/>
      <c r="E92" s="775"/>
      <c r="F92" s="775"/>
      <c r="G92" s="775"/>
      <c r="H92" s="775"/>
      <c r="I92" s="775"/>
      <c r="J92" s="775"/>
      <c r="K92" s="775"/>
      <c r="L92" s="776"/>
      <c r="M92" s="33"/>
      <c r="N92" s="147"/>
      <c r="O92" s="231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728">
        <v>1722.9</v>
      </c>
      <c r="AI92" s="728">
        <v>1827.3</v>
      </c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8"/>
      <c r="C93" s="32"/>
      <c r="D93" s="774"/>
      <c r="E93" s="775"/>
      <c r="F93" s="775"/>
      <c r="G93" s="775"/>
      <c r="H93" s="775"/>
      <c r="I93" s="775"/>
      <c r="J93" s="775"/>
      <c r="K93" s="775"/>
      <c r="L93" s="776"/>
      <c r="M93" s="33"/>
      <c r="N93" s="147"/>
      <c r="O93" s="231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8"/>
      <c r="C94" s="32"/>
      <c r="D94" s="774"/>
      <c r="E94" s="775"/>
      <c r="F94" s="775"/>
      <c r="G94" s="775"/>
      <c r="H94" s="775"/>
      <c r="I94" s="775"/>
      <c r="J94" s="775"/>
      <c r="K94" s="775"/>
      <c r="L94" s="776"/>
      <c r="M94" s="33"/>
      <c r="N94" s="147"/>
      <c r="O94" s="231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728">
        <v>2760.9</v>
      </c>
      <c r="AI94" s="728">
        <v>2928</v>
      </c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8"/>
      <c r="C95" s="32"/>
      <c r="D95" s="774"/>
      <c r="E95" s="775"/>
      <c r="F95" s="775"/>
      <c r="G95" s="775"/>
      <c r="H95" s="775"/>
      <c r="I95" s="775"/>
      <c r="J95" s="775"/>
      <c r="K95" s="775"/>
      <c r="L95" s="776"/>
      <c r="M95" s="33"/>
      <c r="N95" s="147"/>
      <c r="O95" s="231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728">
        <v>4085.7</v>
      </c>
      <c r="AI95" s="728">
        <v>4332.8999999999996</v>
      </c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8"/>
      <c r="C96" s="32"/>
      <c r="D96" s="774"/>
      <c r="E96" s="775"/>
      <c r="F96" s="775"/>
      <c r="G96" s="775"/>
      <c r="H96" s="775"/>
      <c r="I96" s="775"/>
      <c r="J96" s="775"/>
      <c r="K96" s="775"/>
      <c r="L96" s="776"/>
      <c r="M96" s="33"/>
      <c r="N96" s="147"/>
      <c r="O96" s="231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728">
        <v>5714.4</v>
      </c>
      <c r="AI96" s="728">
        <v>6060.3</v>
      </c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8"/>
      <c r="C97" s="32"/>
      <c r="D97" s="774"/>
      <c r="E97" s="775"/>
      <c r="F97" s="775"/>
      <c r="G97" s="775"/>
      <c r="H97" s="775"/>
      <c r="I97" s="775"/>
      <c r="J97" s="775"/>
      <c r="K97" s="775"/>
      <c r="L97" s="776"/>
      <c r="M97" s="33"/>
      <c r="N97" s="147"/>
      <c r="O97" s="231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8"/>
      <c r="C98" s="32"/>
      <c r="D98" s="774"/>
      <c r="E98" s="775"/>
      <c r="F98" s="775"/>
      <c r="G98" s="775"/>
      <c r="H98" s="775"/>
      <c r="I98" s="775"/>
      <c r="J98" s="775"/>
      <c r="K98" s="775"/>
      <c r="L98" s="776"/>
      <c r="M98" s="33"/>
      <c r="N98" s="147"/>
      <c r="O98" s="231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728">
        <v>474</v>
      </c>
      <c r="AI98" s="728">
        <v>502.8</v>
      </c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8"/>
      <c r="C99" s="32"/>
      <c r="D99" s="774"/>
      <c r="E99" s="775"/>
      <c r="F99" s="775"/>
      <c r="G99" s="775"/>
      <c r="H99" s="775"/>
      <c r="I99" s="775"/>
      <c r="J99" s="775"/>
      <c r="K99" s="775"/>
      <c r="L99" s="776"/>
      <c r="M99" s="33"/>
      <c r="N99" s="147"/>
      <c r="O99" s="231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728">
        <v>1392.9</v>
      </c>
      <c r="AI99" s="728">
        <v>1477.2</v>
      </c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8"/>
      <c r="C100" s="32"/>
      <c r="D100" s="774"/>
      <c r="E100" s="775"/>
      <c r="F100" s="775"/>
      <c r="G100" s="775"/>
      <c r="H100" s="775"/>
      <c r="I100" s="775"/>
      <c r="J100" s="775"/>
      <c r="K100" s="775"/>
      <c r="L100" s="776"/>
      <c r="M100" s="33"/>
      <c r="N100" s="147"/>
      <c r="O100" s="231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728">
        <v>2053.1999999999998</v>
      </c>
      <c r="AI100" s="728">
        <v>2177.6999999999998</v>
      </c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8"/>
      <c r="C101" s="32"/>
      <c r="D101" s="774"/>
      <c r="E101" s="775"/>
      <c r="F101" s="775"/>
      <c r="G101" s="775"/>
      <c r="H101" s="775"/>
      <c r="I101" s="775"/>
      <c r="J101" s="775"/>
      <c r="K101" s="775"/>
      <c r="L101" s="776"/>
      <c r="M101" s="33"/>
      <c r="N101" s="147"/>
      <c r="O101" s="231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729">
        <v>5028</v>
      </c>
      <c r="AI101" s="728">
        <v>5333.4</v>
      </c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8"/>
      <c r="C102" s="32"/>
      <c r="D102" s="774"/>
      <c r="E102" s="775"/>
      <c r="F102" s="775"/>
      <c r="G102" s="775"/>
      <c r="H102" s="775"/>
      <c r="I102" s="775"/>
      <c r="J102" s="775"/>
      <c r="K102" s="775"/>
      <c r="L102" s="776"/>
      <c r="M102" s="33"/>
      <c r="N102" s="147"/>
      <c r="O102" s="231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8"/>
      <c r="C103" s="32"/>
      <c r="D103" s="774"/>
      <c r="E103" s="775"/>
      <c r="F103" s="775"/>
      <c r="G103" s="775"/>
      <c r="H103" s="775"/>
      <c r="I103" s="775"/>
      <c r="J103" s="775"/>
      <c r="K103" s="775"/>
      <c r="L103" s="776"/>
      <c r="M103" s="33"/>
      <c r="N103" s="147"/>
      <c r="O103" s="231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8"/>
      <c r="C104" s="32"/>
      <c r="D104" s="774"/>
      <c r="E104" s="775"/>
      <c r="F104" s="775"/>
      <c r="G104" s="775"/>
      <c r="H104" s="775"/>
      <c r="I104" s="775"/>
      <c r="J104" s="775"/>
      <c r="K104" s="775"/>
      <c r="L104" s="776"/>
      <c r="M104" s="33"/>
      <c r="N104" s="147"/>
      <c r="O104" s="231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8"/>
      <c r="C105" s="32"/>
      <c r="D105" s="774"/>
      <c r="E105" s="775"/>
      <c r="F105" s="775"/>
      <c r="G105" s="775"/>
      <c r="H105" s="775"/>
      <c r="I105" s="775"/>
      <c r="J105" s="775"/>
      <c r="K105" s="775"/>
      <c r="L105" s="776"/>
      <c r="M105" s="33"/>
      <c r="N105" s="147"/>
      <c r="O105" s="231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8"/>
      <c r="C106" s="32"/>
      <c r="D106" s="774"/>
      <c r="E106" s="775"/>
      <c r="F106" s="775"/>
      <c r="G106" s="775"/>
      <c r="H106" s="775"/>
      <c r="I106" s="775"/>
      <c r="J106" s="775"/>
      <c r="K106" s="775"/>
      <c r="L106" s="776"/>
      <c r="M106" s="33"/>
      <c r="N106" s="147"/>
      <c r="O106" s="231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8"/>
      <c r="C107" s="32"/>
      <c r="D107" s="774"/>
      <c r="E107" s="775"/>
      <c r="F107" s="775"/>
      <c r="G107" s="775"/>
      <c r="H107" s="775"/>
      <c r="I107" s="775"/>
      <c r="J107" s="775"/>
      <c r="K107" s="775"/>
      <c r="L107" s="776"/>
      <c r="M107" s="33"/>
      <c r="N107" s="147"/>
      <c r="O107" s="231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8"/>
      <c r="C108" s="32"/>
      <c r="D108" s="774"/>
      <c r="E108" s="775"/>
      <c r="F108" s="775"/>
      <c r="G108" s="775"/>
      <c r="H108" s="775"/>
      <c r="I108" s="775"/>
      <c r="J108" s="775"/>
      <c r="K108" s="775"/>
      <c r="L108" s="776"/>
      <c r="M108" s="33"/>
      <c r="N108" s="147"/>
      <c r="O108" s="231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8"/>
      <c r="C109" s="32"/>
      <c r="D109" s="774"/>
      <c r="E109" s="775"/>
      <c r="F109" s="775"/>
      <c r="G109" s="775"/>
      <c r="H109" s="775"/>
      <c r="I109" s="775"/>
      <c r="J109" s="775"/>
      <c r="K109" s="775"/>
      <c r="L109" s="776"/>
      <c r="M109" s="33"/>
      <c r="N109" s="147"/>
      <c r="O109" s="231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8"/>
      <c r="C110" s="32"/>
      <c r="D110" s="774"/>
      <c r="E110" s="775"/>
      <c r="F110" s="775"/>
      <c r="G110" s="775"/>
      <c r="H110" s="775"/>
      <c r="I110" s="775"/>
      <c r="J110" s="775"/>
      <c r="K110" s="775"/>
      <c r="L110" s="776"/>
      <c r="M110" s="33"/>
      <c r="N110" s="147"/>
      <c r="O110" s="231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8"/>
      <c r="C111" s="32"/>
      <c r="D111" s="774"/>
      <c r="E111" s="775"/>
      <c r="F111" s="775"/>
      <c r="G111" s="775"/>
      <c r="H111" s="775"/>
      <c r="I111" s="775"/>
      <c r="J111" s="775"/>
      <c r="K111" s="775"/>
      <c r="L111" s="776"/>
      <c r="M111" s="33"/>
      <c r="N111" s="147"/>
      <c r="O111" s="231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8"/>
      <c r="C112" s="32"/>
      <c r="D112" s="774"/>
      <c r="E112" s="775"/>
      <c r="F112" s="775"/>
      <c r="G112" s="775"/>
      <c r="H112" s="775"/>
      <c r="I112" s="775"/>
      <c r="J112" s="775"/>
      <c r="K112" s="775"/>
      <c r="L112" s="776"/>
      <c r="M112" s="33"/>
      <c r="N112" s="147"/>
      <c r="O112" s="231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8"/>
      <c r="C113" s="32"/>
      <c r="D113" s="774"/>
      <c r="E113" s="775"/>
      <c r="F113" s="775"/>
      <c r="G113" s="775"/>
      <c r="H113" s="775"/>
      <c r="I113" s="775"/>
      <c r="J113" s="775"/>
      <c r="K113" s="775"/>
      <c r="L113" s="776"/>
      <c r="M113" s="33"/>
      <c r="N113" s="147"/>
      <c r="O113" s="231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8"/>
      <c r="C114" s="32"/>
      <c r="D114" s="774"/>
      <c r="E114" s="775"/>
      <c r="F114" s="775"/>
      <c r="G114" s="775"/>
      <c r="H114" s="775"/>
      <c r="I114" s="775"/>
      <c r="J114" s="775"/>
      <c r="K114" s="775"/>
      <c r="L114" s="776"/>
      <c r="M114" s="33"/>
      <c r="N114" s="147"/>
      <c r="O114" s="231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8"/>
      <c r="C115" s="32"/>
      <c r="D115" s="774"/>
      <c r="E115" s="775"/>
      <c r="F115" s="775"/>
      <c r="G115" s="775"/>
      <c r="H115" s="775"/>
      <c r="I115" s="775"/>
      <c r="J115" s="775"/>
      <c r="K115" s="775"/>
      <c r="L115" s="776"/>
      <c r="M115" s="33"/>
      <c r="N115" s="147"/>
      <c r="O115" s="231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3"/>
      <c r="Q116" s="470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0"/>
      <c r="EG116" s="240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0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240"/>
      <c r="FL116" s="240"/>
      <c r="FM116" s="240"/>
      <c r="FN116" s="240"/>
      <c r="FO116" s="240"/>
      <c r="FP116" s="240"/>
      <c r="FQ116" s="240"/>
      <c r="FR116" s="240"/>
      <c r="FS116" s="240"/>
      <c r="FT116" s="240"/>
      <c r="FU116" s="240"/>
      <c r="FV116" s="240"/>
      <c r="FW116" s="240"/>
      <c r="FX116" s="240"/>
      <c r="FY116" s="240"/>
      <c r="FZ116" s="240"/>
      <c r="GA116" s="240"/>
      <c r="GB116" s="240"/>
      <c r="GC116" s="240"/>
      <c r="GD116" s="240"/>
      <c r="GE116" s="240"/>
      <c r="GF116" s="240"/>
      <c r="GG116" s="240"/>
      <c r="GH116" s="240"/>
      <c r="GI116" s="240"/>
      <c r="GJ116" s="240"/>
      <c r="GK116" s="240"/>
      <c r="GL116" s="240"/>
      <c r="GM116" s="240"/>
      <c r="GN116" s="240"/>
      <c r="GO116" s="240"/>
      <c r="GP116" s="240"/>
      <c r="GQ116" s="240"/>
      <c r="GR116" s="240"/>
      <c r="GS116" s="240"/>
      <c r="GT116" s="240"/>
      <c r="GU116" s="240"/>
      <c r="GV116" s="240"/>
      <c r="GW116" s="240"/>
      <c r="GX116" s="240"/>
      <c r="GY116" s="240"/>
      <c r="GZ116" s="240"/>
      <c r="HA116" s="240"/>
      <c r="HB116" s="240"/>
      <c r="HC116" s="240"/>
      <c r="HD116" s="240"/>
      <c r="HE116" s="240"/>
      <c r="HF116" s="240"/>
      <c r="HG116" s="240"/>
      <c r="HH116" s="240"/>
      <c r="HI116" s="240"/>
      <c r="HJ116" s="240"/>
      <c r="HK116" s="240"/>
      <c r="HL116" s="240"/>
      <c r="HM116" s="240"/>
      <c r="HN116" s="240"/>
      <c r="HO116" s="240"/>
      <c r="HP116" s="240"/>
      <c r="HQ116" s="240"/>
      <c r="HR116" s="240"/>
      <c r="HS116" s="240"/>
      <c r="HT116" s="240"/>
      <c r="HU116" s="240"/>
      <c r="HV116" s="240"/>
      <c r="HW116" s="240"/>
      <c r="HX116" s="240"/>
      <c r="HY116" s="240"/>
      <c r="HZ116" s="240"/>
      <c r="IA116" s="240"/>
      <c r="IB116" s="240"/>
      <c r="IC116" s="240"/>
      <c r="ID116" s="240"/>
      <c r="IE116" s="240"/>
      <c r="IF116" s="240"/>
      <c r="IG116" s="240"/>
      <c r="IH116" s="240"/>
      <c r="II116" s="240"/>
      <c r="IJ116" s="240"/>
      <c r="IK116" s="240"/>
      <c r="IL116" s="240"/>
      <c r="IM116" s="240"/>
      <c r="IN116" s="240"/>
      <c r="IO116" s="240"/>
      <c r="IP116" s="240"/>
      <c r="IQ116" s="240"/>
    </row>
    <row r="117" spans="1:251" s="56" customFormat="1" ht="21.75" customHeight="1">
      <c r="A117" s="472"/>
      <c r="B117" s="815" t="s">
        <v>351</v>
      </c>
      <c r="C117" s="816"/>
      <c r="D117" s="816"/>
      <c r="E117" s="816"/>
      <c r="F117" s="816"/>
      <c r="G117" s="816"/>
      <c r="H117" s="816"/>
      <c r="I117" s="816"/>
      <c r="J117" s="816"/>
      <c r="K117" s="816"/>
      <c r="L117" s="816"/>
      <c r="M117" s="816"/>
      <c r="N117" s="816"/>
      <c r="O117" s="816"/>
      <c r="P117" s="817"/>
      <c r="Q117" s="470"/>
      <c r="R117" s="764"/>
      <c r="S117" s="764"/>
      <c r="T117" s="765"/>
      <c r="U117" s="249"/>
      <c r="V117" s="249"/>
      <c r="W117" s="249"/>
      <c r="X117" s="249"/>
      <c r="Y117" s="249"/>
      <c r="Z117" s="249"/>
      <c r="AA117" s="249"/>
      <c r="AB117" s="249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6" customFormat="1" ht="21.75" customHeight="1">
      <c r="A118" s="472"/>
      <c r="B118" s="812" t="s">
        <v>250</v>
      </c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3"/>
      <c r="P118" s="814"/>
      <c r="Q118" s="470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ht="12" customHeight="1">
      <c r="A119" s="271"/>
      <c r="B119" s="289" t="str">
        <f>B65</f>
        <v>FAPESP,  AGOSTO DE 2012</v>
      </c>
      <c r="C119" s="3"/>
      <c r="D119" s="108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139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140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29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822" t="s">
        <v>164</v>
      </c>
      <c r="C168" s="822"/>
      <c r="D168" s="822"/>
      <c r="E168" s="822"/>
      <c r="F168" s="822"/>
      <c r="G168" s="822"/>
      <c r="H168" s="822"/>
      <c r="I168" s="822"/>
      <c r="J168" s="822"/>
      <c r="K168" s="822"/>
      <c r="L168" s="822"/>
      <c r="M168" s="822"/>
      <c r="N168" s="822"/>
      <c r="O168" s="822"/>
      <c r="P168" s="25"/>
      <c r="Q168" s="3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22" t="s">
        <v>9</v>
      </c>
      <c r="C169" s="822"/>
      <c r="D169" s="822"/>
      <c r="E169" s="822"/>
      <c r="F169" s="822"/>
      <c r="G169" s="822"/>
      <c r="H169" s="822"/>
      <c r="I169" s="822"/>
      <c r="J169" s="822"/>
      <c r="K169" s="822"/>
      <c r="L169" s="822"/>
      <c r="M169" s="822"/>
      <c r="N169" s="822"/>
      <c r="O169" s="822"/>
      <c r="P169" s="25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819" t="s">
        <v>10</v>
      </c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1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349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153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301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302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2"/>
      <c r="B179" s="49" t="s">
        <v>303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2"/>
      <c r="B180" s="49" t="s">
        <v>304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2"/>
      <c r="B181" s="49" t="s">
        <v>305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306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307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13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263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262</v>
      </c>
      <c r="C186" s="297"/>
      <c r="D186" s="559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4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7"/>
      <c r="B187" s="296" t="s">
        <v>154</v>
      </c>
      <c r="D187" s="8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7"/>
      <c r="B188" s="52" t="s">
        <v>155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8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14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81" t="s">
        <v>1</v>
      </c>
      <c r="C191" s="781" t="s">
        <v>7</v>
      </c>
      <c r="D191" s="785" t="s">
        <v>8</v>
      </c>
      <c r="E191" s="785"/>
      <c r="F191" s="785"/>
      <c r="G191" s="785"/>
      <c r="H191" s="785"/>
      <c r="I191" s="785"/>
      <c r="J191" s="785"/>
      <c r="K191" s="785"/>
      <c r="L191" s="785"/>
      <c r="M191" s="772" t="s">
        <v>171</v>
      </c>
      <c r="N191" s="772" t="s">
        <v>3</v>
      </c>
      <c r="O191" s="781" t="s">
        <v>4</v>
      </c>
      <c r="P191" s="781" t="s">
        <v>2</v>
      </c>
    </row>
    <row r="192" spans="1:251" ht="18" customHeight="1">
      <c r="B192" s="781"/>
      <c r="C192" s="781"/>
      <c r="D192" s="785"/>
      <c r="E192" s="785"/>
      <c r="F192" s="785"/>
      <c r="G192" s="785"/>
      <c r="H192" s="785"/>
      <c r="I192" s="785"/>
      <c r="J192" s="785"/>
      <c r="K192" s="785"/>
      <c r="L192" s="785"/>
      <c r="M192" s="772"/>
      <c r="N192" s="772"/>
      <c r="O192" s="781"/>
      <c r="P192" s="781"/>
    </row>
    <row r="193" spans="2:20" ht="18" customHeight="1">
      <c r="B193" s="379">
        <v>1</v>
      </c>
      <c r="C193" s="166">
        <v>1</v>
      </c>
      <c r="D193" s="769" t="s">
        <v>344</v>
      </c>
      <c r="E193" s="770"/>
      <c r="F193" s="770"/>
      <c r="G193" s="770"/>
      <c r="H193" s="770"/>
      <c r="I193" s="770"/>
      <c r="J193" s="770"/>
      <c r="K193" s="770"/>
      <c r="L193" s="771"/>
      <c r="M193" s="268"/>
      <c r="N193" s="206">
        <v>2300</v>
      </c>
      <c r="O193" s="231">
        <f>IF(C193=0,0,C193*N193)</f>
        <v>2300</v>
      </c>
      <c r="P193" s="53"/>
    </row>
    <row r="194" spans="2:20" ht="18" customHeight="1">
      <c r="B194" s="379">
        <v>2</v>
      </c>
      <c r="C194" s="166">
        <v>2</v>
      </c>
      <c r="D194" s="769" t="s">
        <v>342</v>
      </c>
      <c r="E194" s="770"/>
      <c r="F194" s="770"/>
      <c r="G194" s="770"/>
      <c r="H194" s="770"/>
      <c r="I194" s="770"/>
      <c r="J194" s="770"/>
      <c r="K194" s="770"/>
      <c r="L194" s="771"/>
      <c r="M194" s="767"/>
      <c r="N194" s="206">
        <v>1199</v>
      </c>
      <c r="O194" s="231">
        <f t="shared" ref="O194:O197" si="3">IF(C194=0,0,C194*N194)</f>
        <v>2398</v>
      </c>
      <c r="P194" s="53"/>
    </row>
    <row r="195" spans="2:20" ht="18" customHeight="1">
      <c r="B195" s="379">
        <v>3</v>
      </c>
      <c r="C195" s="166">
        <v>2</v>
      </c>
      <c r="D195" s="773" t="s">
        <v>343</v>
      </c>
      <c r="E195" s="770"/>
      <c r="F195" s="770"/>
      <c r="G195" s="770"/>
      <c r="H195" s="770"/>
      <c r="I195" s="770"/>
      <c r="J195" s="770"/>
      <c r="K195" s="770"/>
      <c r="L195" s="771"/>
      <c r="M195" s="268"/>
      <c r="N195" s="206">
        <v>3235</v>
      </c>
      <c r="O195" s="231">
        <f t="shared" si="3"/>
        <v>6470</v>
      </c>
      <c r="P195" s="53"/>
    </row>
    <row r="196" spans="2:20" ht="18" customHeight="1">
      <c r="B196" s="379">
        <v>4</v>
      </c>
      <c r="C196" s="166">
        <v>1</v>
      </c>
      <c r="D196" s="773" t="s">
        <v>354</v>
      </c>
      <c r="E196" s="770"/>
      <c r="F196" s="770"/>
      <c r="G196" s="770"/>
      <c r="H196" s="770"/>
      <c r="I196" s="770"/>
      <c r="J196" s="770"/>
      <c r="K196" s="770"/>
      <c r="L196" s="771"/>
      <c r="M196" s="268"/>
      <c r="N196" s="206">
        <v>1073</v>
      </c>
      <c r="O196" s="231">
        <f t="shared" si="3"/>
        <v>1073</v>
      </c>
      <c r="P196" s="53"/>
    </row>
    <row r="197" spans="2:20" ht="31.5" customHeight="1">
      <c r="B197" s="766" t="s">
        <v>350</v>
      </c>
      <c r="C197" s="166">
        <v>1</v>
      </c>
      <c r="D197" s="773" t="s">
        <v>355</v>
      </c>
      <c r="E197" s="770"/>
      <c r="F197" s="770"/>
      <c r="G197" s="770"/>
      <c r="H197" s="770"/>
      <c r="I197" s="770"/>
      <c r="J197" s="770"/>
      <c r="K197" s="770"/>
      <c r="L197" s="771"/>
      <c r="M197" s="268"/>
      <c r="N197" s="206">
        <v>33.42</v>
      </c>
      <c r="O197" s="231">
        <f t="shared" si="3"/>
        <v>33.42</v>
      </c>
      <c r="P197" s="53"/>
    </row>
    <row r="198" spans="2:20" ht="19.5" customHeight="1">
      <c r="B198" s="787"/>
      <c r="C198" s="788"/>
      <c r="D198" s="788"/>
      <c r="E198" s="788"/>
      <c r="F198" s="788"/>
      <c r="G198" s="788"/>
      <c r="H198" s="788"/>
      <c r="I198" s="788"/>
      <c r="J198" s="788"/>
      <c r="K198" s="788"/>
      <c r="L198" s="788"/>
      <c r="M198" s="788"/>
      <c r="N198" s="54" t="s">
        <v>5</v>
      </c>
      <c r="O198" s="226">
        <f>SUM(O193:P197)</f>
        <v>12274.42</v>
      </c>
      <c r="P198" s="53"/>
    </row>
    <row r="199" spans="2:20" ht="21" customHeight="1">
      <c r="B199" s="815" t="s">
        <v>351</v>
      </c>
      <c r="C199" s="816"/>
      <c r="D199" s="816"/>
      <c r="E199" s="816"/>
      <c r="F199" s="816"/>
      <c r="G199" s="816"/>
      <c r="H199" s="816"/>
      <c r="I199" s="816"/>
      <c r="J199" s="816"/>
      <c r="K199" s="816"/>
      <c r="L199" s="816"/>
      <c r="M199" s="816"/>
      <c r="N199" s="816"/>
      <c r="O199" s="816"/>
      <c r="P199" s="817"/>
      <c r="R199" s="764"/>
      <c r="S199" s="764"/>
      <c r="T199" s="765"/>
    </row>
    <row r="200" spans="2:20" ht="21" customHeight="1">
      <c r="B200" s="777" t="str">
        <f>B118</f>
        <v xml:space="preserve">- JUSTIFIQUE EM ANEXO A UTILIDADE DE CADA MATERIAL SOLICITADO PARA O DESENVOLVIMENTO DO PROJETO DE PESQUISA PROPOSTO.  </v>
      </c>
      <c r="C200" s="778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9"/>
    </row>
    <row r="201" spans="2:20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20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20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20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20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20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20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20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7">
    <mergeCell ref="B199:P199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D194:L194"/>
    <mergeCell ref="D193:L193"/>
    <mergeCell ref="M191:M192"/>
    <mergeCell ref="D195:L195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</mergeCells>
  <phoneticPr fontId="0" type="noConversion"/>
  <conditionalFormatting sqref="O62">
    <cfRule type="cellIs" dxfId="106" priority="13" stopIfTrue="1" operator="equal">
      <formula>"INDIQUE A MOEDA"</formula>
    </cfRule>
  </conditionalFormatting>
  <conditionalFormatting sqref="N69:N115 N16:N61">
    <cfRule type="cellIs" dxfId="105" priority="12" stopIfTrue="1" operator="equal">
      <formula>0</formula>
    </cfRule>
  </conditionalFormatting>
  <conditionalFormatting sqref="O193:O197">
    <cfRule type="cellIs" dxfId="104" priority="11" stopIfTrue="1" operator="equal">
      <formula>0</formula>
    </cfRule>
  </conditionalFormatting>
  <conditionalFormatting sqref="B193:B197">
    <cfRule type="cellIs" dxfId="103" priority="10" stopIfTrue="1" operator="equal">
      <formula>0</formula>
    </cfRule>
  </conditionalFormatting>
  <conditionalFormatting sqref="O198">
    <cfRule type="cellIs" dxfId="102" priority="9" stopIfTrue="1" operator="equal">
      <formula>0</formula>
    </cfRule>
  </conditionalFormatting>
  <conditionalFormatting sqref="O69:O115 O16:O61 D12">
    <cfRule type="cellIs" dxfId="101" priority="8" stopIfTrue="1" operator="equal">
      <formula>""</formula>
    </cfRule>
  </conditionalFormatting>
  <conditionalFormatting sqref="B69:M115 C38:M46 E19:L61 D10 M16:M61 E16:L16 B16:D61 F8:P8 C30:M36 C48:M61">
    <cfRule type="cellIs" dxfId="100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69:M115 M16:M61 M195:M197 M193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&#10;A AQUISIÇÃO DE RADIOISÓTOPOS OU RADIOATIVOS." sqref="L9:M9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D193:L194 D195:D197 E195:L195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200"/>
  <sheetViews>
    <sheetView showGridLines="0" showRowColHeaders="0" workbookViewId="0">
      <selection activeCell="L23" sqref="L23"/>
    </sheetView>
  </sheetViews>
  <sheetFormatPr defaultColWidth="0" defaultRowHeight="0" customHeight="1" zeroHeight="1"/>
  <cols>
    <col min="1" max="1" width="2.140625" style="351" customWidth="1"/>
    <col min="2" max="2" width="5.7109375" style="329" customWidth="1"/>
    <col min="3" max="3" width="6.85546875" style="3" customWidth="1"/>
    <col min="4" max="4" width="7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6.7109375" style="329" customWidth="1"/>
    <col min="18" max="18" width="6.28515625" style="329" bestFit="1" customWidth="1"/>
    <col min="19" max="19" width="7.42578125" style="329" bestFit="1" customWidth="1"/>
    <col min="20" max="20" width="8.85546875" style="329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0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0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0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0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0"/>
    </row>
    <row r="6" spans="1:34" s="2" customFormat="1" ht="19.5" customHeight="1">
      <c r="A6" s="484"/>
      <c r="B6" s="790" t="s">
        <v>242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  <c r="U6" s="257"/>
      <c r="W6" s="177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86"/>
      <c r="B8" s="5" t="s">
        <v>141</v>
      </c>
      <c r="C8" s="7"/>
      <c r="D8" s="7"/>
      <c r="E8" s="7"/>
      <c r="F8" s="36"/>
      <c r="G8" s="792" t="s">
        <v>357</v>
      </c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792"/>
      <c r="S8" s="792"/>
      <c r="T8" s="792"/>
      <c r="U8" s="470"/>
      <c r="W8" s="177"/>
    </row>
    <row r="9" spans="1:34" s="2" customFormat="1" ht="9" customHeight="1">
      <c r="A9" s="34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7" customFormat="1" ht="19.5" customHeight="1">
      <c r="A10" s="349"/>
      <c r="B10" s="5" t="s">
        <v>0</v>
      </c>
      <c r="C10" s="7"/>
      <c r="D10" s="7"/>
      <c r="E10" s="793"/>
      <c r="F10" s="793"/>
      <c r="G10" s="793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7" customFormat="1" ht="5.25" customHeight="1">
      <c r="A11" s="34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7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32"/>
      <c r="U12" s="474"/>
      <c r="W12" s="169"/>
    </row>
    <row r="13" spans="1:34" s="44" customFormat="1" ht="3.75" customHeight="1">
      <c r="A13" s="487"/>
      <c r="B13" s="335"/>
      <c r="C13" s="83"/>
      <c r="D13" s="3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2"/>
      <c r="U13" s="475"/>
      <c r="W13" s="169"/>
    </row>
    <row r="14" spans="1:34" s="92" customFormat="1" ht="17.25" customHeight="1">
      <c r="A14" s="488"/>
      <c r="B14" s="852" t="s">
        <v>123</v>
      </c>
      <c r="C14" s="853"/>
      <c r="D14" s="763" t="s">
        <v>27</v>
      </c>
      <c r="E14" s="86" t="s">
        <v>28</v>
      </c>
      <c r="F14" s="88">
        <v>1</v>
      </c>
      <c r="G14" s="118"/>
      <c r="I14" s="852" t="s">
        <v>127</v>
      </c>
      <c r="J14" s="853"/>
      <c r="K14" s="90"/>
      <c r="L14" s="86" t="s">
        <v>28</v>
      </c>
      <c r="M14" s="757"/>
      <c r="N14" s="880"/>
      <c r="O14" s="852" t="s">
        <v>124</v>
      </c>
      <c r="P14" s="853"/>
      <c r="Q14" s="90"/>
      <c r="R14" s="86" t="s">
        <v>28</v>
      </c>
      <c r="S14" s="901"/>
      <c r="T14" s="902"/>
      <c r="U14" s="476"/>
      <c r="W14" s="704"/>
    </row>
    <row r="15" spans="1:34" s="43" customFormat="1" ht="6.75" customHeight="1">
      <c r="A15" s="35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880"/>
      <c r="P15" s="136"/>
      <c r="Q15" s="327"/>
      <c r="R15" s="5"/>
      <c r="S15" s="136"/>
      <c r="T15" s="333"/>
      <c r="U15" s="477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50"/>
      <c r="B16" s="852" t="s">
        <v>125</v>
      </c>
      <c r="C16" s="853"/>
      <c r="D16" s="90"/>
      <c r="E16" s="86" t="s">
        <v>28</v>
      </c>
      <c r="F16" s="757"/>
      <c r="G16" s="136"/>
      <c r="H16" s="92"/>
      <c r="I16" s="852" t="s">
        <v>126</v>
      </c>
      <c r="J16" s="853"/>
      <c r="K16" s="90"/>
      <c r="L16" s="86" t="s">
        <v>28</v>
      </c>
      <c r="M16" s="757"/>
      <c r="N16" s="880"/>
      <c r="O16" s="852" t="s">
        <v>167</v>
      </c>
      <c r="P16" s="853"/>
      <c r="Q16" s="90"/>
      <c r="R16" s="86" t="s">
        <v>28</v>
      </c>
      <c r="S16" s="901"/>
      <c r="T16" s="902"/>
      <c r="U16" s="477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0"/>
      <c r="I17" s="136"/>
      <c r="J17" s="855"/>
      <c r="K17" s="855"/>
      <c r="L17" s="855"/>
      <c r="M17" s="855"/>
      <c r="N17" s="855"/>
      <c r="O17" s="855"/>
      <c r="P17" s="136"/>
      <c r="Q17" s="136"/>
      <c r="T17" s="333"/>
      <c r="U17" s="477"/>
    </row>
    <row r="18" spans="1:26" s="40" customFormat="1" ht="19.5" customHeight="1">
      <c r="A18" s="350"/>
      <c r="B18" s="862" t="s">
        <v>132</v>
      </c>
      <c r="C18" s="863"/>
      <c r="D18" s="854">
        <f>IF(SUM(Q22:S61,Q69:S115)=0,"",SUM(Q22:S61,Q69:S115))</f>
        <v>54000</v>
      </c>
      <c r="E18" s="854"/>
      <c r="F18" s="854"/>
      <c r="G18" s="854"/>
      <c r="H18" s="854"/>
      <c r="I18" s="760"/>
      <c r="J18" s="855"/>
      <c r="K18" s="855"/>
      <c r="L18" s="855"/>
      <c r="M18" s="855"/>
      <c r="N18" s="855"/>
      <c r="O18" s="855"/>
      <c r="P18" s="80"/>
      <c r="Q18" s="758"/>
      <c r="T18" s="189"/>
      <c r="U18" s="478"/>
    </row>
    <row r="19" spans="1:26" s="40" customFormat="1" ht="3.75" customHeight="1">
      <c r="A19" s="350"/>
      <c r="B19" s="185"/>
      <c r="C19" s="186"/>
      <c r="D19" s="18"/>
      <c r="E19" s="1"/>
      <c r="F19" s="1"/>
      <c r="G19" s="1"/>
      <c r="H19" s="1"/>
      <c r="I19" s="434"/>
      <c r="J19" s="434"/>
      <c r="K19" s="434"/>
      <c r="L19" s="434"/>
      <c r="M19" s="434"/>
      <c r="N19" s="434"/>
      <c r="O19" s="434"/>
      <c r="P19" s="434"/>
      <c r="Q19" s="434"/>
      <c r="R19" s="202"/>
      <c r="S19" s="202"/>
      <c r="T19" s="203"/>
      <c r="U19" s="479"/>
      <c r="V19" s="39"/>
      <c r="W19" s="39"/>
      <c r="X19" s="39"/>
      <c r="Y19" s="39"/>
      <c r="Z19" s="39"/>
    </row>
    <row r="20" spans="1:26" s="43" customFormat="1" ht="12.75" customHeight="1">
      <c r="A20" s="349"/>
      <c r="B20" s="858" t="s">
        <v>1</v>
      </c>
      <c r="C20" s="890" t="s">
        <v>7</v>
      </c>
      <c r="D20" s="884" t="s">
        <v>8</v>
      </c>
      <c r="E20" s="885"/>
      <c r="F20" s="885"/>
      <c r="G20" s="885"/>
      <c r="H20" s="885"/>
      <c r="I20" s="885"/>
      <c r="J20" s="885"/>
      <c r="K20" s="886"/>
      <c r="L20" s="864" t="s">
        <v>171</v>
      </c>
      <c r="M20" s="803" t="s">
        <v>69</v>
      </c>
      <c r="N20" s="864" t="s">
        <v>3</v>
      </c>
      <c r="O20" s="893" t="s">
        <v>172</v>
      </c>
      <c r="P20" s="894"/>
      <c r="Q20" s="893" t="s">
        <v>173</v>
      </c>
      <c r="R20" s="903"/>
      <c r="S20" s="894"/>
      <c r="T20" s="827" t="s">
        <v>2</v>
      </c>
      <c r="U20" s="480"/>
      <c r="W20" s="170"/>
    </row>
    <row r="21" spans="1:26" s="42" customFormat="1" ht="20.25" customHeight="1" thickBot="1">
      <c r="A21" s="359"/>
      <c r="B21" s="859"/>
      <c r="C21" s="891"/>
      <c r="D21" s="887"/>
      <c r="E21" s="888"/>
      <c r="F21" s="888"/>
      <c r="G21" s="888"/>
      <c r="H21" s="888"/>
      <c r="I21" s="888"/>
      <c r="J21" s="888"/>
      <c r="K21" s="889"/>
      <c r="L21" s="865"/>
      <c r="M21" s="892"/>
      <c r="N21" s="892"/>
      <c r="O21" s="895"/>
      <c r="P21" s="896"/>
      <c r="Q21" s="904"/>
      <c r="R21" s="905"/>
      <c r="S21" s="906"/>
      <c r="T21" s="860"/>
      <c r="U21" s="481"/>
      <c r="V21" s="99"/>
      <c r="W21" s="100"/>
    </row>
    <row r="22" spans="1:26" s="43" customFormat="1" ht="23.1" customHeight="1">
      <c r="A22" s="349"/>
      <c r="B22" s="382">
        <v>1</v>
      </c>
      <c r="C22" s="101">
        <v>5</v>
      </c>
      <c r="D22" s="870" t="s">
        <v>358</v>
      </c>
      <c r="E22" s="871"/>
      <c r="F22" s="871"/>
      <c r="G22" s="871"/>
      <c r="H22" s="871"/>
      <c r="I22" s="871"/>
      <c r="J22" s="871"/>
      <c r="K22" s="871"/>
      <c r="L22" s="272" t="s">
        <v>373</v>
      </c>
      <c r="M22" s="339" t="s">
        <v>27</v>
      </c>
      <c r="N22" s="340">
        <v>10800</v>
      </c>
      <c r="O22" s="856">
        <f t="shared" ref="O22" si="0">IF(C22*N22=0,"",C22*N22)</f>
        <v>54000</v>
      </c>
      <c r="P22" s="857"/>
      <c r="Q22" s="851">
        <f t="shared" ref="Q22" si="1">IF(ISERROR(INDEX($W$22:$W$27,MATCH(M22,$V$22:$V$27,0))*O22),"",INDEX($W$22:$W$27,MATCH(M22,$V$22:$V$27,0))*O22)</f>
        <v>54000</v>
      </c>
      <c r="R22" s="851"/>
      <c r="S22" s="851"/>
      <c r="T22" s="581"/>
      <c r="U22" s="482"/>
      <c r="V22" s="698" t="str">
        <f>D14</f>
        <v>USD</v>
      </c>
      <c r="W22" s="699">
        <f>F14</f>
        <v>1</v>
      </c>
    </row>
    <row r="23" spans="1:26" s="43" customFormat="1" ht="23.1" customHeight="1">
      <c r="A23" s="489"/>
      <c r="B23" s="381"/>
      <c r="C23" s="101"/>
      <c r="D23" s="841"/>
      <c r="E23" s="842"/>
      <c r="F23" s="842"/>
      <c r="G23" s="842"/>
      <c r="H23" s="842"/>
      <c r="I23" s="842"/>
      <c r="J23" s="842"/>
      <c r="K23" s="842"/>
      <c r="L23" s="272"/>
      <c r="M23" s="339"/>
      <c r="N23" s="148"/>
      <c r="O23" s="856" t="str">
        <f t="shared" ref="O23:O61" si="2">IF(C23*N23=0,"",C23*N23)</f>
        <v/>
      </c>
      <c r="P23" s="857"/>
      <c r="Q23" s="851" t="str">
        <f t="shared" ref="Q23:Q61" si="3">IF(ISERROR(INDEX($W$22:$W$27,MATCH(M23,$V$22:$V$27,0))*O23),"",INDEX($W$22:$W$27,MATCH(M23,$V$22:$V$27,0))*O23)</f>
        <v/>
      </c>
      <c r="R23" s="851"/>
      <c r="S23" s="851"/>
      <c r="T23" s="580"/>
      <c r="U23" s="482"/>
      <c r="V23" s="698" t="str">
        <f>IF(K14=0,"",K14)</f>
        <v/>
      </c>
      <c r="W23" s="699">
        <f>M14</f>
        <v>0</v>
      </c>
    </row>
    <row r="24" spans="1:26" s="43" customFormat="1" ht="23.1" customHeight="1">
      <c r="A24" s="489"/>
      <c r="B24" s="381"/>
      <c r="C24" s="101"/>
      <c r="D24" s="841"/>
      <c r="E24" s="842"/>
      <c r="F24" s="842"/>
      <c r="G24" s="842"/>
      <c r="H24" s="842"/>
      <c r="I24" s="842"/>
      <c r="J24" s="842"/>
      <c r="K24" s="842"/>
      <c r="L24" s="272"/>
      <c r="M24" s="339"/>
      <c r="N24" s="148"/>
      <c r="O24" s="856" t="str">
        <f t="shared" si="2"/>
        <v/>
      </c>
      <c r="P24" s="857"/>
      <c r="Q24" s="851" t="str">
        <f t="shared" si="3"/>
        <v/>
      </c>
      <c r="R24" s="851"/>
      <c r="S24" s="851"/>
      <c r="T24" s="580"/>
      <c r="U24" s="482"/>
      <c r="V24" s="698" t="str">
        <f>IF(Q14=0,"",Q14)</f>
        <v/>
      </c>
      <c r="W24" s="699">
        <f>S14</f>
        <v>0</v>
      </c>
    </row>
    <row r="25" spans="1:26" s="43" customFormat="1" ht="23.1" customHeight="1">
      <c r="A25" s="489"/>
      <c r="B25" s="381"/>
      <c r="C25" s="101"/>
      <c r="D25" s="841"/>
      <c r="E25" s="842"/>
      <c r="F25" s="842"/>
      <c r="G25" s="842"/>
      <c r="H25" s="842"/>
      <c r="I25" s="842"/>
      <c r="J25" s="842"/>
      <c r="K25" s="842"/>
      <c r="L25" s="272"/>
      <c r="M25" s="339"/>
      <c r="N25" s="148"/>
      <c r="O25" s="856" t="str">
        <f t="shared" si="2"/>
        <v/>
      </c>
      <c r="P25" s="857"/>
      <c r="Q25" s="851" t="str">
        <f t="shared" si="3"/>
        <v/>
      </c>
      <c r="R25" s="851"/>
      <c r="S25" s="851"/>
      <c r="T25" s="580"/>
      <c r="U25" s="482"/>
      <c r="V25" s="698" t="str">
        <f>IF(D16=0,"",D16)</f>
        <v/>
      </c>
      <c r="W25" s="699">
        <f>F16</f>
        <v>0</v>
      </c>
    </row>
    <row r="26" spans="1:26" s="43" customFormat="1" ht="23.1" customHeight="1">
      <c r="A26" s="489"/>
      <c r="B26" s="381"/>
      <c r="C26" s="101"/>
      <c r="D26" s="870"/>
      <c r="E26" s="871"/>
      <c r="F26" s="871"/>
      <c r="G26" s="871"/>
      <c r="H26" s="871"/>
      <c r="I26" s="871"/>
      <c r="J26" s="871"/>
      <c r="K26" s="871"/>
      <c r="L26" s="272"/>
      <c r="M26" s="339"/>
      <c r="N26" s="148"/>
      <c r="O26" s="856" t="str">
        <f t="shared" si="2"/>
        <v/>
      </c>
      <c r="P26" s="857"/>
      <c r="Q26" s="851" t="str">
        <f t="shared" si="3"/>
        <v/>
      </c>
      <c r="R26" s="851"/>
      <c r="S26" s="851"/>
      <c r="T26" s="580"/>
      <c r="U26" s="482"/>
      <c r="V26" s="698" t="str">
        <f>IF(K16=0,"",K16)</f>
        <v/>
      </c>
      <c r="W26" s="699">
        <f>M16</f>
        <v>0</v>
      </c>
    </row>
    <row r="27" spans="1:26" s="43" customFormat="1" ht="23.1" customHeight="1">
      <c r="A27" s="489"/>
      <c r="B27" s="381"/>
      <c r="C27" s="101"/>
      <c r="D27" s="841"/>
      <c r="E27" s="842"/>
      <c r="F27" s="842"/>
      <c r="G27" s="842"/>
      <c r="H27" s="842"/>
      <c r="I27" s="842"/>
      <c r="J27" s="842"/>
      <c r="K27" s="842"/>
      <c r="L27" s="272"/>
      <c r="M27" s="339"/>
      <c r="N27" s="148"/>
      <c r="O27" s="856" t="str">
        <f t="shared" si="2"/>
        <v/>
      </c>
      <c r="P27" s="857"/>
      <c r="Q27" s="851" t="str">
        <f t="shared" si="3"/>
        <v/>
      </c>
      <c r="R27" s="851"/>
      <c r="S27" s="851"/>
      <c r="T27" s="580"/>
      <c r="U27" s="482"/>
      <c r="V27" s="698" t="str">
        <f>IF(Q16=0,"", Q16)</f>
        <v/>
      </c>
      <c r="W27" s="699">
        <f>S16</f>
        <v>0</v>
      </c>
    </row>
    <row r="28" spans="1:26" s="43" customFormat="1" ht="23.1" customHeight="1">
      <c r="A28" s="489"/>
      <c r="B28" s="381"/>
      <c r="C28" s="101"/>
      <c r="D28" s="841"/>
      <c r="E28" s="842"/>
      <c r="F28" s="842"/>
      <c r="G28" s="842"/>
      <c r="H28" s="842"/>
      <c r="I28" s="842"/>
      <c r="J28" s="842"/>
      <c r="K28" s="842"/>
      <c r="L28" s="272"/>
      <c r="M28" s="339"/>
      <c r="N28" s="148"/>
      <c r="O28" s="856" t="str">
        <f t="shared" si="2"/>
        <v/>
      </c>
      <c r="P28" s="857"/>
      <c r="Q28" s="851" t="str">
        <f t="shared" si="3"/>
        <v/>
      </c>
      <c r="R28" s="851"/>
      <c r="S28" s="851"/>
      <c r="T28" s="580"/>
      <c r="U28" s="482"/>
      <c r="W28" s="170"/>
    </row>
    <row r="29" spans="1:26" s="43" customFormat="1" ht="23.1" customHeight="1">
      <c r="A29" s="489"/>
      <c r="B29" s="381"/>
      <c r="C29" s="101"/>
      <c r="D29" s="841"/>
      <c r="E29" s="842"/>
      <c r="F29" s="842"/>
      <c r="G29" s="842"/>
      <c r="H29" s="842"/>
      <c r="I29" s="842"/>
      <c r="J29" s="842"/>
      <c r="K29" s="842"/>
      <c r="L29" s="272"/>
      <c r="M29" s="339"/>
      <c r="N29" s="148"/>
      <c r="O29" s="856" t="str">
        <f t="shared" si="2"/>
        <v/>
      </c>
      <c r="P29" s="857"/>
      <c r="Q29" s="851" t="str">
        <f t="shared" si="3"/>
        <v/>
      </c>
      <c r="R29" s="851"/>
      <c r="S29" s="851"/>
      <c r="T29" s="580"/>
      <c r="U29" s="482"/>
      <c r="W29" s="170"/>
    </row>
    <row r="30" spans="1:26" s="43" customFormat="1" ht="23.1" customHeight="1">
      <c r="A30" s="489"/>
      <c r="B30" s="381"/>
      <c r="C30" s="101"/>
      <c r="D30" s="841"/>
      <c r="E30" s="842"/>
      <c r="F30" s="842"/>
      <c r="G30" s="842"/>
      <c r="H30" s="842"/>
      <c r="I30" s="842"/>
      <c r="J30" s="842"/>
      <c r="K30" s="842"/>
      <c r="L30" s="272"/>
      <c r="M30" s="339"/>
      <c r="N30" s="148"/>
      <c r="O30" s="856" t="str">
        <f t="shared" si="2"/>
        <v/>
      </c>
      <c r="P30" s="857"/>
      <c r="Q30" s="851" t="str">
        <f t="shared" si="3"/>
        <v/>
      </c>
      <c r="R30" s="851"/>
      <c r="S30" s="851"/>
      <c r="T30" s="580"/>
      <c r="U30" s="482"/>
      <c r="W30" s="170"/>
    </row>
    <row r="31" spans="1:26" s="43" customFormat="1" ht="23.1" customHeight="1">
      <c r="A31" s="489"/>
      <c r="B31" s="381"/>
      <c r="C31" s="101"/>
      <c r="D31" s="841"/>
      <c r="E31" s="842"/>
      <c r="F31" s="842"/>
      <c r="G31" s="842"/>
      <c r="H31" s="842"/>
      <c r="I31" s="842"/>
      <c r="J31" s="842"/>
      <c r="K31" s="842"/>
      <c r="L31" s="272"/>
      <c r="M31" s="339"/>
      <c r="N31" s="148"/>
      <c r="O31" s="856" t="str">
        <f t="shared" si="2"/>
        <v/>
      </c>
      <c r="P31" s="857"/>
      <c r="Q31" s="851" t="str">
        <f t="shared" si="3"/>
        <v/>
      </c>
      <c r="R31" s="851"/>
      <c r="S31" s="851"/>
      <c r="T31" s="580"/>
      <c r="U31" s="482"/>
      <c r="W31" s="170"/>
    </row>
    <row r="32" spans="1:26" s="43" customFormat="1" ht="23.1" customHeight="1">
      <c r="A32" s="489"/>
      <c r="B32" s="381"/>
      <c r="C32" s="101"/>
      <c r="D32" s="841"/>
      <c r="E32" s="842"/>
      <c r="F32" s="842"/>
      <c r="G32" s="842"/>
      <c r="H32" s="842"/>
      <c r="I32" s="842"/>
      <c r="J32" s="842"/>
      <c r="K32" s="842"/>
      <c r="L32" s="272"/>
      <c r="M32" s="339"/>
      <c r="N32" s="148"/>
      <c r="O32" s="856" t="str">
        <f t="shared" si="2"/>
        <v/>
      </c>
      <c r="P32" s="857"/>
      <c r="Q32" s="851" t="str">
        <f t="shared" si="3"/>
        <v/>
      </c>
      <c r="R32" s="851"/>
      <c r="S32" s="851"/>
      <c r="T32" s="580"/>
      <c r="U32" s="482"/>
      <c r="W32" s="170"/>
    </row>
    <row r="33" spans="1:23" s="43" customFormat="1" ht="23.1" customHeight="1">
      <c r="A33" s="489"/>
      <c r="B33" s="381"/>
      <c r="C33" s="101"/>
      <c r="D33" s="841"/>
      <c r="E33" s="842"/>
      <c r="F33" s="842"/>
      <c r="G33" s="842"/>
      <c r="H33" s="842"/>
      <c r="I33" s="842"/>
      <c r="J33" s="842"/>
      <c r="K33" s="842"/>
      <c r="L33" s="272"/>
      <c r="M33" s="339"/>
      <c r="N33" s="148"/>
      <c r="O33" s="856" t="str">
        <f t="shared" si="2"/>
        <v/>
      </c>
      <c r="P33" s="857"/>
      <c r="Q33" s="851" t="str">
        <f t="shared" si="3"/>
        <v/>
      </c>
      <c r="R33" s="851"/>
      <c r="S33" s="851"/>
      <c r="T33" s="580"/>
      <c r="U33" s="482"/>
      <c r="W33" s="170"/>
    </row>
    <row r="34" spans="1:23" s="43" customFormat="1" ht="23.1" customHeight="1">
      <c r="A34" s="489"/>
      <c r="B34" s="381"/>
      <c r="C34" s="101"/>
      <c r="D34" s="841"/>
      <c r="E34" s="842"/>
      <c r="F34" s="842"/>
      <c r="G34" s="842"/>
      <c r="H34" s="842"/>
      <c r="I34" s="842"/>
      <c r="J34" s="842"/>
      <c r="K34" s="842"/>
      <c r="L34" s="272"/>
      <c r="M34" s="339"/>
      <c r="N34" s="148"/>
      <c r="O34" s="856" t="str">
        <f t="shared" si="2"/>
        <v/>
      </c>
      <c r="P34" s="857"/>
      <c r="Q34" s="851" t="str">
        <f t="shared" si="3"/>
        <v/>
      </c>
      <c r="R34" s="851"/>
      <c r="S34" s="851"/>
      <c r="T34" s="580"/>
      <c r="U34" s="482"/>
      <c r="W34" s="170"/>
    </row>
    <row r="35" spans="1:23" s="43" customFormat="1" ht="23.1" customHeight="1">
      <c r="A35" s="489"/>
      <c r="B35" s="381"/>
      <c r="C35" s="101"/>
      <c r="D35" s="841"/>
      <c r="E35" s="842"/>
      <c r="F35" s="842"/>
      <c r="G35" s="842"/>
      <c r="H35" s="842"/>
      <c r="I35" s="842"/>
      <c r="J35" s="842"/>
      <c r="K35" s="842"/>
      <c r="L35" s="272"/>
      <c r="M35" s="339"/>
      <c r="N35" s="148"/>
      <c r="O35" s="856" t="str">
        <f t="shared" si="2"/>
        <v/>
      </c>
      <c r="P35" s="857"/>
      <c r="Q35" s="851" t="str">
        <f t="shared" si="3"/>
        <v/>
      </c>
      <c r="R35" s="851"/>
      <c r="S35" s="851"/>
      <c r="T35" s="580"/>
      <c r="U35" s="482"/>
      <c r="W35" s="170"/>
    </row>
    <row r="36" spans="1:23" s="43" customFormat="1" ht="23.1" customHeight="1">
      <c r="A36" s="489"/>
      <c r="B36" s="381"/>
      <c r="C36" s="101"/>
      <c r="D36" s="841"/>
      <c r="E36" s="842"/>
      <c r="F36" s="842"/>
      <c r="G36" s="842"/>
      <c r="H36" s="842"/>
      <c r="I36" s="842"/>
      <c r="J36" s="842"/>
      <c r="K36" s="842"/>
      <c r="L36" s="272"/>
      <c r="M36" s="339"/>
      <c r="N36" s="148"/>
      <c r="O36" s="856" t="str">
        <f t="shared" si="2"/>
        <v/>
      </c>
      <c r="P36" s="857"/>
      <c r="Q36" s="851" t="str">
        <f t="shared" si="3"/>
        <v/>
      </c>
      <c r="R36" s="851"/>
      <c r="S36" s="851"/>
      <c r="T36" s="580"/>
      <c r="U36" s="482"/>
      <c r="W36" s="170"/>
    </row>
    <row r="37" spans="1:23" s="43" customFormat="1" ht="23.1" customHeight="1">
      <c r="A37" s="489"/>
      <c r="B37" s="381"/>
      <c r="C37" s="101"/>
      <c r="D37" s="841"/>
      <c r="E37" s="842"/>
      <c r="F37" s="842"/>
      <c r="G37" s="842"/>
      <c r="H37" s="842"/>
      <c r="I37" s="842"/>
      <c r="J37" s="842"/>
      <c r="K37" s="842"/>
      <c r="L37" s="272"/>
      <c r="M37" s="339"/>
      <c r="N37" s="148"/>
      <c r="O37" s="856" t="str">
        <f t="shared" si="2"/>
        <v/>
      </c>
      <c r="P37" s="857"/>
      <c r="Q37" s="851" t="str">
        <f t="shared" si="3"/>
        <v/>
      </c>
      <c r="R37" s="851"/>
      <c r="S37" s="851"/>
      <c r="T37" s="580"/>
      <c r="U37" s="482"/>
      <c r="W37" s="170"/>
    </row>
    <row r="38" spans="1:23" s="43" customFormat="1" ht="23.1" customHeight="1">
      <c r="A38" s="489"/>
      <c r="B38" s="381"/>
      <c r="C38" s="101"/>
      <c r="D38" s="841"/>
      <c r="E38" s="842"/>
      <c r="F38" s="842"/>
      <c r="G38" s="842"/>
      <c r="H38" s="842"/>
      <c r="I38" s="842"/>
      <c r="J38" s="842"/>
      <c r="K38" s="842"/>
      <c r="L38" s="272"/>
      <c r="M38" s="339"/>
      <c r="N38" s="148"/>
      <c r="O38" s="856" t="str">
        <f t="shared" si="2"/>
        <v/>
      </c>
      <c r="P38" s="857"/>
      <c r="Q38" s="851" t="str">
        <f t="shared" si="3"/>
        <v/>
      </c>
      <c r="R38" s="851"/>
      <c r="S38" s="851"/>
      <c r="T38" s="580"/>
      <c r="U38" s="482"/>
      <c r="W38" s="170"/>
    </row>
    <row r="39" spans="1:23" s="43" customFormat="1" ht="23.1" customHeight="1">
      <c r="A39" s="489"/>
      <c r="B39" s="381"/>
      <c r="C39" s="101"/>
      <c r="D39" s="841"/>
      <c r="E39" s="842"/>
      <c r="F39" s="842"/>
      <c r="G39" s="842"/>
      <c r="H39" s="842"/>
      <c r="I39" s="842"/>
      <c r="J39" s="842"/>
      <c r="K39" s="842"/>
      <c r="L39" s="272"/>
      <c r="M39" s="339"/>
      <c r="N39" s="148"/>
      <c r="O39" s="856" t="str">
        <f t="shared" si="2"/>
        <v/>
      </c>
      <c r="P39" s="857"/>
      <c r="Q39" s="851" t="str">
        <f t="shared" si="3"/>
        <v/>
      </c>
      <c r="R39" s="851"/>
      <c r="S39" s="851"/>
      <c r="T39" s="580"/>
      <c r="U39" s="482"/>
      <c r="W39" s="170"/>
    </row>
    <row r="40" spans="1:23" s="43" customFormat="1" ht="23.1" customHeight="1">
      <c r="A40" s="489"/>
      <c r="B40" s="381"/>
      <c r="C40" s="101"/>
      <c r="D40" s="841"/>
      <c r="E40" s="842"/>
      <c r="F40" s="842"/>
      <c r="G40" s="842"/>
      <c r="H40" s="842"/>
      <c r="I40" s="842"/>
      <c r="J40" s="842"/>
      <c r="K40" s="842"/>
      <c r="L40" s="272"/>
      <c r="M40" s="339"/>
      <c r="N40" s="148"/>
      <c r="O40" s="856" t="str">
        <f t="shared" si="2"/>
        <v/>
      </c>
      <c r="P40" s="857"/>
      <c r="Q40" s="851" t="str">
        <f t="shared" si="3"/>
        <v/>
      </c>
      <c r="R40" s="851"/>
      <c r="S40" s="851"/>
      <c r="T40" s="580"/>
      <c r="U40" s="482"/>
      <c r="W40" s="170"/>
    </row>
    <row r="41" spans="1:23" s="43" customFormat="1" ht="23.1" customHeight="1">
      <c r="A41" s="489"/>
      <c r="B41" s="381"/>
      <c r="C41" s="101"/>
      <c r="D41" s="841"/>
      <c r="E41" s="842"/>
      <c r="F41" s="842"/>
      <c r="G41" s="842"/>
      <c r="H41" s="842"/>
      <c r="I41" s="842"/>
      <c r="J41" s="842"/>
      <c r="K41" s="842"/>
      <c r="L41" s="272"/>
      <c r="M41" s="339"/>
      <c r="N41" s="148"/>
      <c r="O41" s="856" t="str">
        <f t="shared" si="2"/>
        <v/>
      </c>
      <c r="P41" s="857"/>
      <c r="Q41" s="851" t="str">
        <f t="shared" si="3"/>
        <v/>
      </c>
      <c r="R41" s="851"/>
      <c r="S41" s="851"/>
      <c r="T41" s="580"/>
      <c r="U41" s="482"/>
      <c r="W41" s="170"/>
    </row>
    <row r="42" spans="1:23" s="43" customFormat="1" ht="23.1" customHeight="1">
      <c r="A42" s="489"/>
      <c r="B42" s="381"/>
      <c r="C42" s="101"/>
      <c r="D42" s="841"/>
      <c r="E42" s="842"/>
      <c r="F42" s="842"/>
      <c r="G42" s="842"/>
      <c r="H42" s="842"/>
      <c r="I42" s="842"/>
      <c r="J42" s="842"/>
      <c r="K42" s="842"/>
      <c r="L42" s="272"/>
      <c r="M42" s="339"/>
      <c r="N42" s="148"/>
      <c r="O42" s="856" t="str">
        <f t="shared" si="2"/>
        <v/>
      </c>
      <c r="P42" s="857"/>
      <c r="Q42" s="851" t="str">
        <f t="shared" si="3"/>
        <v/>
      </c>
      <c r="R42" s="851"/>
      <c r="S42" s="851"/>
      <c r="T42" s="580"/>
      <c r="U42" s="482"/>
      <c r="W42" s="170"/>
    </row>
    <row r="43" spans="1:23" s="43" customFormat="1" ht="23.1" customHeight="1">
      <c r="A43" s="489"/>
      <c r="B43" s="381"/>
      <c r="C43" s="101"/>
      <c r="D43" s="841"/>
      <c r="E43" s="842"/>
      <c r="F43" s="842"/>
      <c r="G43" s="842"/>
      <c r="H43" s="842"/>
      <c r="I43" s="842"/>
      <c r="J43" s="842"/>
      <c r="K43" s="842"/>
      <c r="L43" s="272"/>
      <c r="M43" s="339"/>
      <c r="N43" s="148"/>
      <c r="O43" s="856" t="str">
        <f t="shared" si="2"/>
        <v/>
      </c>
      <c r="P43" s="857"/>
      <c r="Q43" s="851" t="str">
        <f t="shared" si="3"/>
        <v/>
      </c>
      <c r="R43" s="851"/>
      <c r="S43" s="851"/>
      <c r="T43" s="580"/>
      <c r="U43" s="482"/>
      <c r="W43" s="170"/>
    </row>
    <row r="44" spans="1:23" s="43" customFormat="1" ht="23.1" customHeight="1">
      <c r="A44" s="489"/>
      <c r="B44" s="381"/>
      <c r="C44" s="101"/>
      <c r="D44" s="841"/>
      <c r="E44" s="842"/>
      <c r="F44" s="842"/>
      <c r="G44" s="842"/>
      <c r="H44" s="842"/>
      <c r="I44" s="842"/>
      <c r="J44" s="842"/>
      <c r="K44" s="842"/>
      <c r="L44" s="272"/>
      <c r="M44" s="339"/>
      <c r="N44" s="148"/>
      <c r="O44" s="856" t="str">
        <f t="shared" si="2"/>
        <v/>
      </c>
      <c r="P44" s="857"/>
      <c r="Q44" s="851" t="str">
        <f t="shared" si="3"/>
        <v/>
      </c>
      <c r="R44" s="851"/>
      <c r="S44" s="851"/>
      <c r="T44" s="580"/>
      <c r="U44" s="482"/>
      <c r="W44" s="170"/>
    </row>
    <row r="45" spans="1:23" s="43" customFormat="1" ht="23.1" customHeight="1">
      <c r="A45" s="489"/>
      <c r="B45" s="381"/>
      <c r="C45" s="101"/>
      <c r="D45" s="841"/>
      <c r="E45" s="842"/>
      <c r="F45" s="842"/>
      <c r="G45" s="842"/>
      <c r="H45" s="842"/>
      <c r="I45" s="842"/>
      <c r="J45" s="842"/>
      <c r="K45" s="842"/>
      <c r="L45" s="272"/>
      <c r="M45" s="339"/>
      <c r="N45" s="148"/>
      <c r="O45" s="856" t="str">
        <f t="shared" si="2"/>
        <v/>
      </c>
      <c r="P45" s="857"/>
      <c r="Q45" s="851" t="str">
        <f t="shared" si="3"/>
        <v/>
      </c>
      <c r="R45" s="851"/>
      <c r="S45" s="851"/>
      <c r="T45" s="580"/>
      <c r="U45" s="482"/>
      <c r="W45" s="170"/>
    </row>
    <row r="46" spans="1:23" s="43" customFormat="1" ht="23.1" customHeight="1">
      <c r="A46" s="489"/>
      <c r="B46" s="381"/>
      <c r="C46" s="101"/>
      <c r="D46" s="841"/>
      <c r="E46" s="842"/>
      <c r="F46" s="842"/>
      <c r="G46" s="842"/>
      <c r="H46" s="842"/>
      <c r="I46" s="842"/>
      <c r="J46" s="842"/>
      <c r="K46" s="842"/>
      <c r="L46" s="272"/>
      <c r="M46" s="339"/>
      <c r="N46" s="148"/>
      <c r="O46" s="856" t="str">
        <f t="shared" si="2"/>
        <v/>
      </c>
      <c r="P46" s="857"/>
      <c r="Q46" s="851" t="str">
        <f t="shared" si="3"/>
        <v/>
      </c>
      <c r="R46" s="851"/>
      <c r="S46" s="851"/>
      <c r="T46" s="580"/>
      <c r="U46" s="482"/>
      <c r="W46" s="170"/>
    </row>
    <row r="47" spans="1:23" s="43" customFormat="1" ht="23.1" customHeight="1">
      <c r="A47" s="489"/>
      <c r="B47" s="381"/>
      <c r="C47" s="101"/>
      <c r="D47" s="841"/>
      <c r="E47" s="842"/>
      <c r="F47" s="842"/>
      <c r="G47" s="842"/>
      <c r="H47" s="842"/>
      <c r="I47" s="842"/>
      <c r="J47" s="842"/>
      <c r="K47" s="842"/>
      <c r="L47" s="272"/>
      <c r="M47" s="339"/>
      <c r="N47" s="148"/>
      <c r="O47" s="856" t="str">
        <f t="shared" si="2"/>
        <v/>
      </c>
      <c r="P47" s="857"/>
      <c r="Q47" s="851" t="str">
        <f t="shared" si="3"/>
        <v/>
      </c>
      <c r="R47" s="851"/>
      <c r="S47" s="851"/>
      <c r="T47" s="580"/>
      <c r="U47" s="482"/>
      <c r="W47" s="170"/>
    </row>
    <row r="48" spans="1:23" s="43" customFormat="1" ht="23.1" customHeight="1">
      <c r="A48" s="489"/>
      <c r="B48" s="381"/>
      <c r="C48" s="101"/>
      <c r="D48" s="841"/>
      <c r="E48" s="842"/>
      <c r="F48" s="842"/>
      <c r="G48" s="842"/>
      <c r="H48" s="842"/>
      <c r="I48" s="842"/>
      <c r="J48" s="842"/>
      <c r="K48" s="842"/>
      <c r="L48" s="272"/>
      <c r="M48" s="339"/>
      <c r="N48" s="148"/>
      <c r="O48" s="856" t="str">
        <f t="shared" si="2"/>
        <v/>
      </c>
      <c r="P48" s="857"/>
      <c r="Q48" s="851" t="str">
        <f t="shared" si="3"/>
        <v/>
      </c>
      <c r="R48" s="851"/>
      <c r="S48" s="851"/>
      <c r="T48" s="580"/>
      <c r="U48" s="482"/>
      <c r="W48" s="170"/>
    </row>
    <row r="49" spans="1:248" s="43" customFormat="1" ht="23.1" customHeight="1">
      <c r="A49" s="489"/>
      <c r="B49" s="381"/>
      <c r="C49" s="101"/>
      <c r="D49" s="841"/>
      <c r="E49" s="842"/>
      <c r="F49" s="842"/>
      <c r="G49" s="842"/>
      <c r="H49" s="842"/>
      <c r="I49" s="842"/>
      <c r="J49" s="842"/>
      <c r="K49" s="842"/>
      <c r="L49" s="272"/>
      <c r="M49" s="339"/>
      <c r="N49" s="148"/>
      <c r="O49" s="856" t="str">
        <f t="shared" si="2"/>
        <v/>
      </c>
      <c r="P49" s="857"/>
      <c r="Q49" s="851" t="str">
        <f t="shared" si="3"/>
        <v/>
      </c>
      <c r="R49" s="851"/>
      <c r="S49" s="851"/>
      <c r="T49" s="580"/>
      <c r="U49" s="482"/>
      <c r="W49" s="170"/>
    </row>
    <row r="50" spans="1:248" s="43" customFormat="1" ht="23.1" customHeight="1">
      <c r="A50" s="489"/>
      <c r="B50" s="381"/>
      <c r="C50" s="101"/>
      <c r="D50" s="841"/>
      <c r="E50" s="842"/>
      <c r="F50" s="842"/>
      <c r="G50" s="842"/>
      <c r="H50" s="842"/>
      <c r="I50" s="842"/>
      <c r="J50" s="842"/>
      <c r="K50" s="842"/>
      <c r="L50" s="272"/>
      <c r="M50" s="339"/>
      <c r="N50" s="148"/>
      <c r="O50" s="856" t="str">
        <f t="shared" si="2"/>
        <v/>
      </c>
      <c r="P50" s="857"/>
      <c r="Q50" s="851" t="str">
        <f t="shared" si="3"/>
        <v/>
      </c>
      <c r="R50" s="851"/>
      <c r="S50" s="851"/>
      <c r="T50" s="580"/>
      <c r="U50" s="482"/>
      <c r="W50" s="170"/>
    </row>
    <row r="51" spans="1:248" s="43" customFormat="1" ht="23.1" customHeight="1">
      <c r="A51" s="489"/>
      <c r="B51" s="381"/>
      <c r="C51" s="101"/>
      <c r="D51" s="841"/>
      <c r="E51" s="842"/>
      <c r="F51" s="842"/>
      <c r="G51" s="842"/>
      <c r="H51" s="842"/>
      <c r="I51" s="842"/>
      <c r="J51" s="842"/>
      <c r="K51" s="861"/>
      <c r="L51" s="272"/>
      <c r="M51" s="339"/>
      <c r="N51" s="148"/>
      <c r="O51" s="856" t="str">
        <f t="shared" si="2"/>
        <v/>
      </c>
      <c r="P51" s="857"/>
      <c r="Q51" s="851" t="str">
        <f t="shared" si="3"/>
        <v/>
      </c>
      <c r="R51" s="851"/>
      <c r="S51" s="851"/>
      <c r="T51" s="580"/>
      <c r="U51" s="482"/>
      <c r="W51" s="170"/>
    </row>
    <row r="52" spans="1:248" s="43" customFormat="1" ht="23.1" customHeight="1">
      <c r="A52" s="489"/>
      <c r="B52" s="381"/>
      <c r="C52" s="101"/>
      <c r="D52" s="841"/>
      <c r="E52" s="842"/>
      <c r="F52" s="842"/>
      <c r="G52" s="842"/>
      <c r="H52" s="842"/>
      <c r="I52" s="842"/>
      <c r="J52" s="842"/>
      <c r="K52" s="842"/>
      <c r="L52" s="272"/>
      <c r="M52" s="339"/>
      <c r="N52" s="148"/>
      <c r="O52" s="856" t="str">
        <f t="shared" si="2"/>
        <v/>
      </c>
      <c r="P52" s="857"/>
      <c r="Q52" s="851" t="str">
        <f t="shared" si="3"/>
        <v/>
      </c>
      <c r="R52" s="851"/>
      <c r="S52" s="851"/>
      <c r="T52" s="580"/>
      <c r="U52" s="482"/>
      <c r="V52" s="187"/>
      <c r="W52" s="189"/>
      <c r="X52" s="187"/>
    </row>
    <row r="53" spans="1:248" s="43" customFormat="1" ht="23.1" customHeight="1">
      <c r="A53" s="489"/>
      <c r="B53" s="381"/>
      <c r="C53" s="101"/>
      <c r="D53" s="841"/>
      <c r="E53" s="842"/>
      <c r="F53" s="842"/>
      <c r="G53" s="842"/>
      <c r="H53" s="842"/>
      <c r="I53" s="842"/>
      <c r="J53" s="842"/>
      <c r="K53" s="842"/>
      <c r="L53" s="272"/>
      <c r="M53" s="339"/>
      <c r="N53" s="148"/>
      <c r="O53" s="856" t="str">
        <f t="shared" si="2"/>
        <v/>
      </c>
      <c r="P53" s="857"/>
      <c r="Q53" s="851" t="str">
        <f t="shared" si="3"/>
        <v/>
      </c>
      <c r="R53" s="851"/>
      <c r="S53" s="851"/>
      <c r="T53" s="580"/>
      <c r="U53" s="482"/>
      <c r="V53" s="249"/>
      <c r="W53" s="249"/>
      <c r="X53" s="249"/>
    </row>
    <row r="54" spans="1:248" s="43" customFormat="1" ht="23.1" customHeight="1">
      <c r="A54" s="489"/>
      <c r="B54" s="381"/>
      <c r="C54" s="101"/>
      <c r="D54" s="841"/>
      <c r="E54" s="842"/>
      <c r="F54" s="842"/>
      <c r="G54" s="842"/>
      <c r="H54" s="842"/>
      <c r="I54" s="842"/>
      <c r="J54" s="842"/>
      <c r="K54" s="842"/>
      <c r="L54" s="272"/>
      <c r="M54" s="339"/>
      <c r="N54" s="148"/>
      <c r="O54" s="856" t="str">
        <f t="shared" si="2"/>
        <v/>
      </c>
      <c r="P54" s="857"/>
      <c r="Q54" s="851" t="str">
        <f t="shared" si="3"/>
        <v/>
      </c>
      <c r="R54" s="851"/>
      <c r="S54" s="851"/>
      <c r="T54" s="580"/>
      <c r="U54" s="482"/>
      <c r="V54" s="249"/>
      <c r="W54" s="249"/>
      <c r="X54" s="249"/>
    </row>
    <row r="55" spans="1:248" s="43" customFormat="1" ht="23.1" customHeight="1">
      <c r="A55" s="489"/>
      <c r="B55" s="381"/>
      <c r="C55" s="101"/>
      <c r="D55" s="841"/>
      <c r="E55" s="842"/>
      <c r="F55" s="842"/>
      <c r="G55" s="842"/>
      <c r="H55" s="842"/>
      <c r="I55" s="842"/>
      <c r="J55" s="842"/>
      <c r="K55" s="842"/>
      <c r="L55" s="272"/>
      <c r="M55" s="339"/>
      <c r="N55" s="148"/>
      <c r="O55" s="856" t="str">
        <f t="shared" si="2"/>
        <v/>
      </c>
      <c r="P55" s="857"/>
      <c r="Q55" s="851" t="str">
        <f t="shared" si="3"/>
        <v/>
      </c>
      <c r="R55" s="851"/>
      <c r="S55" s="851"/>
      <c r="T55" s="580"/>
      <c r="U55" s="482"/>
      <c r="V55" s="250"/>
      <c r="W55" s="705"/>
      <c r="X55" s="250"/>
    </row>
    <row r="56" spans="1:248" s="43" customFormat="1" ht="23.1" customHeight="1">
      <c r="A56" s="489"/>
      <c r="B56" s="381"/>
      <c r="C56" s="101"/>
      <c r="D56" s="841"/>
      <c r="E56" s="842"/>
      <c r="F56" s="842"/>
      <c r="G56" s="842"/>
      <c r="H56" s="842"/>
      <c r="I56" s="842"/>
      <c r="J56" s="842"/>
      <c r="K56" s="842"/>
      <c r="L56" s="272"/>
      <c r="M56" s="339"/>
      <c r="N56" s="148"/>
      <c r="O56" s="856" t="str">
        <f t="shared" si="2"/>
        <v/>
      </c>
      <c r="P56" s="857"/>
      <c r="Q56" s="851" t="str">
        <f t="shared" si="3"/>
        <v/>
      </c>
      <c r="R56" s="851"/>
      <c r="S56" s="851"/>
      <c r="T56" s="580"/>
      <c r="U56" s="482"/>
      <c r="V56" s="250"/>
      <c r="W56" s="705"/>
      <c r="X56" s="250"/>
    </row>
    <row r="57" spans="1:248" s="43" customFormat="1" ht="23.1" customHeight="1">
      <c r="A57" s="489"/>
      <c r="B57" s="381"/>
      <c r="C57" s="101"/>
      <c r="D57" s="841"/>
      <c r="E57" s="842"/>
      <c r="F57" s="842"/>
      <c r="G57" s="842"/>
      <c r="H57" s="842"/>
      <c r="I57" s="842"/>
      <c r="J57" s="842"/>
      <c r="K57" s="842"/>
      <c r="L57" s="272"/>
      <c r="M57" s="339"/>
      <c r="N57" s="148"/>
      <c r="O57" s="856" t="str">
        <f t="shared" si="2"/>
        <v/>
      </c>
      <c r="P57" s="857"/>
      <c r="Q57" s="851" t="str">
        <f t="shared" si="3"/>
        <v/>
      </c>
      <c r="R57" s="851"/>
      <c r="S57" s="851"/>
      <c r="T57" s="580"/>
      <c r="U57" s="482"/>
      <c r="V57" s="100"/>
      <c r="W57" s="100"/>
      <c r="X57" s="100"/>
    </row>
    <row r="58" spans="1:248" s="43" customFormat="1" ht="23.1" customHeight="1">
      <c r="A58" s="489"/>
      <c r="B58" s="381"/>
      <c r="C58" s="101"/>
      <c r="D58" s="841"/>
      <c r="E58" s="842"/>
      <c r="F58" s="842"/>
      <c r="G58" s="842"/>
      <c r="H58" s="842"/>
      <c r="I58" s="842"/>
      <c r="J58" s="842"/>
      <c r="K58" s="842"/>
      <c r="L58" s="272"/>
      <c r="M58" s="339"/>
      <c r="N58" s="148"/>
      <c r="O58" s="856" t="str">
        <f t="shared" si="2"/>
        <v/>
      </c>
      <c r="P58" s="857"/>
      <c r="Q58" s="851" t="str">
        <f t="shared" si="3"/>
        <v/>
      </c>
      <c r="R58" s="851"/>
      <c r="S58" s="851"/>
      <c r="T58" s="580"/>
      <c r="U58" s="482"/>
      <c r="V58" s="170"/>
      <c r="W58" s="170"/>
      <c r="X58" s="170"/>
    </row>
    <row r="59" spans="1:248" s="43" customFormat="1" ht="23.1" customHeight="1">
      <c r="A59" s="489"/>
      <c r="B59" s="381"/>
      <c r="C59" s="101"/>
      <c r="D59" s="841"/>
      <c r="E59" s="842"/>
      <c r="F59" s="842"/>
      <c r="G59" s="842"/>
      <c r="H59" s="842"/>
      <c r="I59" s="842"/>
      <c r="J59" s="842"/>
      <c r="K59" s="842"/>
      <c r="L59" s="272"/>
      <c r="M59" s="339"/>
      <c r="N59" s="148"/>
      <c r="O59" s="856" t="str">
        <f t="shared" si="2"/>
        <v/>
      </c>
      <c r="P59" s="857"/>
      <c r="Q59" s="851" t="str">
        <f t="shared" si="3"/>
        <v/>
      </c>
      <c r="R59" s="851"/>
      <c r="S59" s="851"/>
      <c r="T59" s="580"/>
      <c r="U59" s="482"/>
      <c r="V59" s="99"/>
      <c r="W59" s="100"/>
      <c r="X59" s="100"/>
    </row>
    <row r="60" spans="1:248" s="43" customFormat="1" ht="23.1" customHeight="1">
      <c r="A60" s="489"/>
      <c r="B60" s="381"/>
      <c r="C60" s="101"/>
      <c r="D60" s="841"/>
      <c r="E60" s="842"/>
      <c r="F60" s="842"/>
      <c r="G60" s="842"/>
      <c r="H60" s="842"/>
      <c r="I60" s="842"/>
      <c r="J60" s="842"/>
      <c r="K60" s="842"/>
      <c r="L60" s="272"/>
      <c r="M60" s="339"/>
      <c r="N60" s="148"/>
      <c r="O60" s="856" t="str">
        <f t="shared" si="2"/>
        <v/>
      </c>
      <c r="P60" s="857"/>
      <c r="Q60" s="851" t="str">
        <f t="shared" si="3"/>
        <v/>
      </c>
      <c r="R60" s="851"/>
      <c r="S60" s="851"/>
      <c r="T60" s="580"/>
      <c r="U60" s="482"/>
      <c r="V60" s="194"/>
      <c r="W60" s="195"/>
      <c r="X60" s="196"/>
    </row>
    <row r="61" spans="1:248" s="43" customFormat="1" ht="23.1" customHeight="1">
      <c r="A61" s="489"/>
      <c r="B61" s="381"/>
      <c r="C61" s="101"/>
      <c r="D61" s="841"/>
      <c r="E61" s="842"/>
      <c r="F61" s="842"/>
      <c r="G61" s="842"/>
      <c r="H61" s="842"/>
      <c r="I61" s="842"/>
      <c r="J61" s="842"/>
      <c r="K61" s="842"/>
      <c r="L61" s="272"/>
      <c r="M61" s="339"/>
      <c r="N61" s="148"/>
      <c r="O61" s="856" t="str">
        <f t="shared" si="2"/>
        <v/>
      </c>
      <c r="P61" s="857"/>
      <c r="Q61" s="851" t="str">
        <f t="shared" si="3"/>
        <v/>
      </c>
      <c r="R61" s="851"/>
      <c r="S61" s="851"/>
      <c r="T61" s="580"/>
      <c r="U61" s="482"/>
      <c r="V61" s="194"/>
      <c r="W61" s="195"/>
      <c r="X61" s="196"/>
    </row>
    <row r="62" spans="1:248" s="187" customFormat="1" ht="3.75" customHeight="1">
      <c r="A62" s="349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7"/>
      <c r="W62" s="195"/>
      <c r="X62" s="196"/>
    </row>
    <row r="63" spans="1:248" s="56" customFormat="1" ht="21.75" customHeight="1">
      <c r="A63" s="490"/>
      <c r="B63" s="815" t="s">
        <v>351</v>
      </c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6"/>
      <c r="Q63" s="816"/>
      <c r="R63" s="816"/>
      <c r="S63" s="816"/>
      <c r="T63" s="817"/>
      <c r="U63" s="483"/>
      <c r="V63" s="197"/>
      <c r="W63" s="195"/>
      <c r="X63" s="196"/>
      <c r="Y63" s="249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90"/>
      <c r="B64" s="812" t="s">
        <v>250</v>
      </c>
      <c r="C64" s="813"/>
      <c r="D64" s="813"/>
      <c r="E64" s="813"/>
      <c r="F64" s="813"/>
      <c r="G64" s="813"/>
      <c r="H64" s="813"/>
      <c r="I64" s="813"/>
      <c r="J64" s="813"/>
      <c r="K64" s="813"/>
      <c r="L64" s="813"/>
      <c r="M64" s="813"/>
      <c r="N64" s="813"/>
      <c r="O64" s="813"/>
      <c r="P64" s="813"/>
      <c r="Q64" s="813"/>
      <c r="R64" s="813"/>
      <c r="S64" s="813"/>
      <c r="T64" s="814"/>
      <c r="U64" s="483"/>
      <c r="V64" s="197"/>
      <c r="W64" s="195"/>
      <c r="X64" s="196"/>
      <c r="Y64" s="249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2" customFormat="1" ht="12" customHeight="1">
      <c r="A65" s="349"/>
      <c r="B65" s="289" t="str">
        <f>'1-MPN'!B119</f>
        <v>FAPESP,  AGOSTO DE 2012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79"/>
      <c r="N65" s="879"/>
      <c r="O65" s="879"/>
      <c r="P65" s="879"/>
      <c r="Q65" s="879"/>
      <c r="R65" s="879"/>
      <c r="S65" s="328"/>
      <c r="T65" s="328">
        <v>1</v>
      </c>
      <c r="U65" s="258"/>
      <c r="V65" s="170"/>
      <c r="W65" s="170"/>
      <c r="X65" s="170"/>
      <c r="Y65" s="250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13" customFormat="1" ht="21" customHeight="1">
      <c r="A66" s="349"/>
      <c r="B66" s="415" t="s">
        <v>198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0"/>
      <c r="W66" s="170"/>
      <c r="X66" s="170"/>
      <c r="Y66" s="250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</row>
    <row r="67" spans="1:248" s="43" customFormat="1" ht="12.75" customHeight="1">
      <c r="A67" s="349"/>
      <c r="B67" s="858" t="s">
        <v>1</v>
      </c>
      <c r="C67" s="890" t="s">
        <v>7</v>
      </c>
      <c r="D67" s="884" t="s">
        <v>8</v>
      </c>
      <c r="E67" s="885"/>
      <c r="F67" s="885"/>
      <c r="G67" s="885"/>
      <c r="H67" s="885"/>
      <c r="I67" s="885"/>
      <c r="J67" s="885"/>
      <c r="K67" s="886"/>
      <c r="L67" s="864" t="s">
        <v>171</v>
      </c>
      <c r="M67" s="803" t="s">
        <v>69</v>
      </c>
      <c r="N67" s="864" t="s">
        <v>3</v>
      </c>
      <c r="O67" s="866" t="s">
        <v>172</v>
      </c>
      <c r="P67" s="867"/>
      <c r="Q67" s="866" t="s">
        <v>173</v>
      </c>
      <c r="R67" s="897"/>
      <c r="S67" s="867"/>
      <c r="T67" s="827" t="s">
        <v>2</v>
      </c>
      <c r="U67" s="480"/>
      <c r="W67" s="170"/>
    </row>
    <row r="68" spans="1:248" s="42" customFormat="1" ht="20.25" customHeight="1" thickBot="1">
      <c r="A68" s="359"/>
      <c r="B68" s="859"/>
      <c r="C68" s="891"/>
      <c r="D68" s="887"/>
      <c r="E68" s="888"/>
      <c r="F68" s="888"/>
      <c r="G68" s="888"/>
      <c r="H68" s="888"/>
      <c r="I68" s="888"/>
      <c r="J68" s="888"/>
      <c r="K68" s="889"/>
      <c r="L68" s="865"/>
      <c r="M68" s="892"/>
      <c r="N68" s="892"/>
      <c r="O68" s="868"/>
      <c r="P68" s="869"/>
      <c r="Q68" s="898"/>
      <c r="R68" s="899"/>
      <c r="S68" s="900"/>
      <c r="T68" s="860"/>
      <c r="U68" s="481"/>
      <c r="V68" s="99"/>
      <c r="W68" s="100"/>
    </row>
    <row r="69" spans="1:248" s="43" customFormat="1" ht="23.1" customHeight="1">
      <c r="A69" s="349"/>
      <c r="B69" s="382"/>
      <c r="C69" s="101"/>
      <c r="D69" s="870"/>
      <c r="E69" s="871"/>
      <c r="F69" s="871"/>
      <c r="G69" s="871"/>
      <c r="H69" s="871"/>
      <c r="I69" s="871"/>
      <c r="J69" s="871"/>
      <c r="K69" s="871"/>
      <c r="L69" s="272"/>
      <c r="M69" s="339"/>
      <c r="N69" s="340"/>
      <c r="O69" s="856" t="str">
        <f t="shared" ref="O69:O115" si="4">IF(C69*N69=0,"",C69*N69)</f>
        <v/>
      </c>
      <c r="P69" s="857"/>
      <c r="Q69" s="851" t="str">
        <f t="shared" ref="Q69" si="5">IF(ISERROR(INDEX($W$22:$W$27,MATCH(M69,$V$22:$V$27,0))*O69),"",INDEX($W$22:$W$27,MATCH(M69,$V$22:$V$27,0))*O69)</f>
        <v/>
      </c>
      <c r="R69" s="851"/>
      <c r="S69" s="851"/>
      <c r="T69" s="581"/>
      <c r="U69" s="482"/>
      <c r="V69" s="170"/>
      <c r="W69" s="170"/>
      <c r="X69" s="170"/>
      <c r="Y69" s="170"/>
    </row>
    <row r="70" spans="1:248" s="43" customFormat="1" ht="23.1" customHeight="1">
      <c r="A70" s="349"/>
      <c r="B70" s="381"/>
      <c r="C70" s="101"/>
      <c r="D70" s="841"/>
      <c r="E70" s="842"/>
      <c r="F70" s="842"/>
      <c r="G70" s="842"/>
      <c r="H70" s="842"/>
      <c r="I70" s="842"/>
      <c r="J70" s="842"/>
      <c r="K70" s="842"/>
      <c r="L70" s="272"/>
      <c r="M70" s="339"/>
      <c r="N70" s="148"/>
      <c r="O70" s="849" t="str">
        <f t="shared" si="4"/>
        <v/>
      </c>
      <c r="P70" s="850"/>
      <c r="Q70" s="851" t="str">
        <f t="shared" ref="Q70:Q115" si="6">IF(ISERROR(INDEX($W$22:$W$27,MATCH(M70,$V$22:$V$27,0))*O70),"",INDEX($W$22:$W$27,MATCH(M70,$V$22:$V$27,0))*O70)</f>
        <v/>
      </c>
      <c r="R70" s="851"/>
      <c r="S70" s="851"/>
      <c r="T70" s="580"/>
      <c r="U70" s="482"/>
      <c r="V70" s="170"/>
      <c r="W70" s="170"/>
      <c r="X70" s="170"/>
      <c r="Y70" s="170"/>
    </row>
    <row r="71" spans="1:248" s="43" customFormat="1" ht="23.1" customHeight="1">
      <c r="A71" s="349"/>
      <c r="B71" s="381"/>
      <c r="C71" s="101"/>
      <c r="D71" s="841"/>
      <c r="E71" s="842"/>
      <c r="F71" s="842"/>
      <c r="G71" s="842"/>
      <c r="H71" s="842"/>
      <c r="I71" s="842"/>
      <c r="J71" s="842"/>
      <c r="K71" s="842"/>
      <c r="L71" s="272"/>
      <c r="M71" s="339"/>
      <c r="N71" s="148"/>
      <c r="O71" s="849" t="str">
        <f t="shared" si="4"/>
        <v/>
      </c>
      <c r="P71" s="850"/>
      <c r="Q71" s="851" t="str">
        <f t="shared" si="6"/>
        <v/>
      </c>
      <c r="R71" s="851"/>
      <c r="S71" s="851"/>
      <c r="T71" s="580"/>
      <c r="U71" s="482"/>
      <c r="V71" s="170"/>
      <c r="W71" s="170"/>
      <c r="X71" s="170"/>
      <c r="Y71" s="170"/>
    </row>
    <row r="72" spans="1:248" s="43" customFormat="1" ht="23.1" customHeight="1">
      <c r="A72" s="349"/>
      <c r="B72" s="381"/>
      <c r="C72" s="101"/>
      <c r="D72" s="841"/>
      <c r="E72" s="842"/>
      <c r="F72" s="842"/>
      <c r="G72" s="842"/>
      <c r="H72" s="842"/>
      <c r="I72" s="842"/>
      <c r="J72" s="842"/>
      <c r="K72" s="842"/>
      <c r="L72" s="272"/>
      <c r="M72" s="339"/>
      <c r="N72" s="148"/>
      <c r="O72" s="849" t="str">
        <f t="shared" si="4"/>
        <v/>
      </c>
      <c r="P72" s="850"/>
      <c r="Q72" s="851" t="str">
        <f t="shared" si="6"/>
        <v/>
      </c>
      <c r="R72" s="851"/>
      <c r="S72" s="851"/>
      <c r="T72" s="580"/>
      <c r="U72" s="482"/>
      <c r="V72" s="170"/>
      <c r="W72" s="170"/>
      <c r="X72" s="170"/>
      <c r="Y72" s="170"/>
    </row>
    <row r="73" spans="1:248" s="43" customFormat="1" ht="23.1" customHeight="1">
      <c r="A73" s="349"/>
      <c r="B73" s="381"/>
      <c r="C73" s="101"/>
      <c r="D73" s="841"/>
      <c r="E73" s="842"/>
      <c r="F73" s="842"/>
      <c r="G73" s="842"/>
      <c r="H73" s="842"/>
      <c r="I73" s="842"/>
      <c r="J73" s="842"/>
      <c r="K73" s="842"/>
      <c r="L73" s="272"/>
      <c r="M73" s="339"/>
      <c r="N73" s="148"/>
      <c r="O73" s="849" t="str">
        <f t="shared" si="4"/>
        <v/>
      </c>
      <c r="P73" s="850"/>
      <c r="Q73" s="851" t="str">
        <f t="shared" si="6"/>
        <v/>
      </c>
      <c r="R73" s="851"/>
      <c r="S73" s="851"/>
      <c r="T73" s="580"/>
      <c r="U73" s="482"/>
      <c r="V73" s="170"/>
      <c r="W73" s="170"/>
      <c r="X73" s="170"/>
      <c r="Y73" s="170"/>
    </row>
    <row r="74" spans="1:248" s="43" customFormat="1" ht="23.1" customHeight="1">
      <c r="A74" s="349"/>
      <c r="B74" s="381"/>
      <c r="C74" s="101"/>
      <c r="D74" s="841"/>
      <c r="E74" s="842"/>
      <c r="F74" s="842"/>
      <c r="G74" s="842"/>
      <c r="H74" s="842"/>
      <c r="I74" s="842"/>
      <c r="J74" s="842"/>
      <c r="K74" s="842"/>
      <c r="L74" s="272"/>
      <c r="M74" s="339"/>
      <c r="N74" s="148"/>
      <c r="O74" s="849" t="str">
        <f t="shared" si="4"/>
        <v/>
      </c>
      <c r="P74" s="850"/>
      <c r="Q74" s="851" t="str">
        <f t="shared" si="6"/>
        <v/>
      </c>
      <c r="R74" s="851"/>
      <c r="S74" s="851"/>
      <c r="T74" s="580"/>
      <c r="U74" s="482"/>
      <c r="V74" s="170"/>
      <c r="W74" s="170"/>
      <c r="X74" s="170"/>
      <c r="Y74" s="170"/>
    </row>
    <row r="75" spans="1:248" s="43" customFormat="1" ht="23.1" customHeight="1">
      <c r="A75" s="349"/>
      <c r="B75" s="381"/>
      <c r="C75" s="101"/>
      <c r="D75" s="841"/>
      <c r="E75" s="842"/>
      <c r="F75" s="842"/>
      <c r="G75" s="842"/>
      <c r="H75" s="842"/>
      <c r="I75" s="842"/>
      <c r="J75" s="842"/>
      <c r="K75" s="842"/>
      <c r="L75" s="272"/>
      <c r="M75" s="339"/>
      <c r="N75" s="148"/>
      <c r="O75" s="849" t="str">
        <f t="shared" si="4"/>
        <v/>
      </c>
      <c r="P75" s="850"/>
      <c r="Q75" s="851" t="str">
        <f t="shared" si="6"/>
        <v/>
      </c>
      <c r="R75" s="851"/>
      <c r="S75" s="851"/>
      <c r="T75" s="580"/>
      <c r="U75" s="482"/>
      <c r="V75" s="170"/>
      <c r="W75" s="170"/>
      <c r="X75" s="170"/>
      <c r="Y75" s="170"/>
    </row>
    <row r="76" spans="1:248" s="43" customFormat="1" ht="23.1" customHeight="1">
      <c r="A76" s="349"/>
      <c r="B76" s="381"/>
      <c r="C76" s="101"/>
      <c r="D76" s="841"/>
      <c r="E76" s="842"/>
      <c r="F76" s="842"/>
      <c r="G76" s="842"/>
      <c r="H76" s="842"/>
      <c r="I76" s="842"/>
      <c r="J76" s="842"/>
      <c r="K76" s="861"/>
      <c r="L76" s="272"/>
      <c r="M76" s="339"/>
      <c r="N76" s="148"/>
      <c r="O76" s="849" t="str">
        <f t="shared" si="4"/>
        <v/>
      </c>
      <c r="P76" s="850"/>
      <c r="Q76" s="851" t="str">
        <f t="shared" si="6"/>
        <v/>
      </c>
      <c r="R76" s="851"/>
      <c r="S76" s="851"/>
      <c r="T76" s="580"/>
      <c r="U76" s="482"/>
      <c r="V76" s="194"/>
      <c r="W76" s="195"/>
      <c r="X76" s="196"/>
      <c r="Y76" s="170"/>
    </row>
    <row r="77" spans="1:248" s="43" customFormat="1" ht="23.1" customHeight="1">
      <c r="A77" s="349"/>
      <c r="B77" s="381"/>
      <c r="C77" s="101"/>
      <c r="D77" s="841"/>
      <c r="E77" s="842"/>
      <c r="F77" s="842"/>
      <c r="G77" s="842"/>
      <c r="H77" s="842"/>
      <c r="I77" s="842"/>
      <c r="J77" s="842"/>
      <c r="K77" s="842"/>
      <c r="L77" s="272"/>
      <c r="M77" s="339"/>
      <c r="N77" s="148"/>
      <c r="O77" s="849" t="str">
        <f t="shared" si="4"/>
        <v/>
      </c>
      <c r="P77" s="850"/>
      <c r="Q77" s="851" t="str">
        <f t="shared" si="6"/>
        <v/>
      </c>
      <c r="R77" s="851"/>
      <c r="S77" s="851"/>
      <c r="T77" s="580"/>
      <c r="U77" s="482"/>
      <c r="V77" s="194"/>
      <c r="W77" s="195"/>
      <c r="X77" s="196"/>
      <c r="Y77" s="170"/>
    </row>
    <row r="78" spans="1:248" s="43" customFormat="1" ht="23.1" customHeight="1">
      <c r="A78" s="349"/>
      <c r="B78" s="381"/>
      <c r="C78" s="101"/>
      <c r="D78" s="841"/>
      <c r="E78" s="842"/>
      <c r="F78" s="842"/>
      <c r="G78" s="842"/>
      <c r="H78" s="842"/>
      <c r="I78" s="842"/>
      <c r="J78" s="842"/>
      <c r="K78" s="842"/>
      <c r="L78" s="272"/>
      <c r="M78" s="339"/>
      <c r="N78" s="148"/>
      <c r="O78" s="849" t="str">
        <f t="shared" si="4"/>
        <v/>
      </c>
      <c r="P78" s="850"/>
      <c r="Q78" s="851" t="str">
        <f t="shared" si="6"/>
        <v/>
      </c>
      <c r="R78" s="851"/>
      <c r="S78" s="851"/>
      <c r="T78" s="580"/>
      <c r="U78" s="482"/>
      <c r="V78" s="197"/>
      <c r="W78" s="195"/>
      <c r="X78" s="196"/>
      <c r="Y78" s="170"/>
    </row>
    <row r="79" spans="1:248" s="43" customFormat="1" ht="23.1" customHeight="1">
      <c r="A79" s="349"/>
      <c r="B79" s="381"/>
      <c r="C79" s="101"/>
      <c r="D79" s="841"/>
      <c r="E79" s="842"/>
      <c r="F79" s="842"/>
      <c r="G79" s="842"/>
      <c r="H79" s="842"/>
      <c r="I79" s="842"/>
      <c r="J79" s="842"/>
      <c r="K79" s="842"/>
      <c r="L79" s="272"/>
      <c r="M79" s="339"/>
      <c r="N79" s="148"/>
      <c r="O79" s="849" t="str">
        <f t="shared" si="4"/>
        <v/>
      </c>
      <c r="P79" s="850"/>
      <c r="Q79" s="851" t="str">
        <f t="shared" si="6"/>
        <v/>
      </c>
      <c r="R79" s="851"/>
      <c r="S79" s="851"/>
      <c r="T79" s="580"/>
      <c r="U79" s="482"/>
      <c r="V79" s="197"/>
      <c r="W79" s="195"/>
      <c r="X79" s="196"/>
      <c r="Y79" s="170"/>
    </row>
    <row r="80" spans="1:248" s="43" customFormat="1" ht="23.1" customHeight="1">
      <c r="A80" s="349"/>
      <c r="B80" s="381"/>
      <c r="C80" s="101"/>
      <c r="D80" s="841"/>
      <c r="E80" s="842"/>
      <c r="F80" s="842"/>
      <c r="G80" s="842"/>
      <c r="H80" s="842"/>
      <c r="I80" s="842"/>
      <c r="J80" s="842"/>
      <c r="K80" s="842"/>
      <c r="L80" s="272"/>
      <c r="M80" s="339"/>
      <c r="N80" s="148"/>
      <c r="O80" s="849" t="str">
        <f t="shared" si="4"/>
        <v/>
      </c>
      <c r="P80" s="850"/>
      <c r="Q80" s="851" t="str">
        <f t="shared" si="6"/>
        <v/>
      </c>
      <c r="R80" s="851"/>
      <c r="S80" s="851"/>
      <c r="T80" s="580"/>
      <c r="U80" s="482"/>
      <c r="V80" s="170"/>
      <c r="W80" s="170"/>
      <c r="X80" s="170"/>
      <c r="Y80" s="170"/>
    </row>
    <row r="81" spans="1:25" s="43" customFormat="1" ht="23.1" customHeight="1">
      <c r="A81" s="349"/>
      <c r="B81" s="381"/>
      <c r="C81" s="101"/>
      <c r="D81" s="841"/>
      <c r="E81" s="842"/>
      <c r="F81" s="842"/>
      <c r="G81" s="842"/>
      <c r="H81" s="842"/>
      <c r="I81" s="842"/>
      <c r="J81" s="842"/>
      <c r="K81" s="842"/>
      <c r="L81" s="272"/>
      <c r="M81" s="339"/>
      <c r="N81" s="148"/>
      <c r="O81" s="849" t="str">
        <f t="shared" si="4"/>
        <v/>
      </c>
      <c r="P81" s="850"/>
      <c r="Q81" s="851" t="str">
        <f t="shared" si="6"/>
        <v/>
      </c>
      <c r="R81" s="851"/>
      <c r="S81" s="851"/>
      <c r="T81" s="580"/>
      <c r="U81" s="482"/>
      <c r="V81" s="170"/>
      <c r="W81" s="170"/>
      <c r="X81" s="170"/>
      <c r="Y81" s="170"/>
    </row>
    <row r="82" spans="1:25" s="43" customFormat="1" ht="23.1" customHeight="1">
      <c r="A82" s="349"/>
      <c r="B82" s="381"/>
      <c r="C82" s="101"/>
      <c r="D82" s="841"/>
      <c r="E82" s="842"/>
      <c r="F82" s="842"/>
      <c r="G82" s="842"/>
      <c r="H82" s="842"/>
      <c r="I82" s="842"/>
      <c r="J82" s="842"/>
      <c r="K82" s="842"/>
      <c r="L82" s="272"/>
      <c r="M82" s="339"/>
      <c r="N82" s="148"/>
      <c r="O82" s="849" t="str">
        <f t="shared" si="4"/>
        <v/>
      </c>
      <c r="P82" s="850"/>
      <c r="Q82" s="851" t="str">
        <f t="shared" si="6"/>
        <v/>
      </c>
      <c r="R82" s="851"/>
      <c r="S82" s="851"/>
      <c r="T82" s="580"/>
      <c r="U82" s="482"/>
      <c r="V82" s="170"/>
      <c r="W82" s="170"/>
      <c r="X82" s="170"/>
      <c r="Y82" s="170"/>
    </row>
    <row r="83" spans="1:25" s="43" customFormat="1" ht="23.1" customHeight="1">
      <c r="A83" s="349"/>
      <c r="B83" s="381"/>
      <c r="C83" s="101"/>
      <c r="D83" s="841"/>
      <c r="E83" s="842"/>
      <c r="F83" s="842"/>
      <c r="G83" s="842"/>
      <c r="H83" s="842"/>
      <c r="I83" s="842"/>
      <c r="J83" s="842"/>
      <c r="K83" s="842"/>
      <c r="L83" s="272"/>
      <c r="M83" s="339"/>
      <c r="N83" s="148"/>
      <c r="O83" s="849" t="str">
        <f t="shared" si="4"/>
        <v/>
      </c>
      <c r="P83" s="850"/>
      <c r="Q83" s="851" t="str">
        <f t="shared" si="6"/>
        <v/>
      </c>
      <c r="R83" s="851"/>
      <c r="S83" s="851"/>
      <c r="T83" s="580"/>
      <c r="U83" s="482"/>
      <c r="V83" s="170"/>
      <c r="W83" s="170"/>
      <c r="X83" s="170"/>
      <c r="Y83" s="170"/>
    </row>
    <row r="84" spans="1:25" s="43" customFormat="1" ht="23.1" customHeight="1">
      <c r="A84" s="349"/>
      <c r="B84" s="381"/>
      <c r="C84" s="101"/>
      <c r="D84" s="841"/>
      <c r="E84" s="842"/>
      <c r="F84" s="842"/>
      <c r="G84" s="842"/>
      <c r="H84" s="842"/>
      <c r="I84" s="842"/>
      <c r="J84" s="842"/>
      <c r="K84" s="842"/>
      <c r="L84" s="272"/>
      <c r="M84" s="339"/>
      <c r="N84" s="148"/>
      <c r="O84" s="849" t="str">
        <f t="shared" si="4"/>
        <v/>
      </c>
      <c r="P84" s="850"/>
      <c r="Q84" s="851" t="str">
        <f t="shared" si="6"/>
        <v/>
      </c>
      <c r="R84" s="851"/>
      <c r="S84" s="851"/>
      <c r="T84" s="580"/>
      <c r="U84" s="482"/>
      <c r="V84" s="170"/>
      <c r="W84" s="170"/>
      <c r="X84" s="170"/>
      <c r="Y84" s="170"/>
    </row>
    <row r="85" spans="1:25" s="43" customFormat="1" ht="23.1" customHeight="1">
      <c r="A85" s="349"/>
      <c r="B85" s="381"/>
      <c r="C85" s="101"/>
      <c r="D85" s="841"/>
      <c r="E85" s="842"/>
      <c r="F85" s="842"/>
      <c r="G85" s="842"/>
      <c r="H85" s="842"/>
      <c r="I85" s="842"/>
      <c r="J85" s="842"/>
      <c r="K85" s="842"/>
      <c r="L85" s="272"/>
      <c r="M85" s="339"/>
      <c r="N85" s="148"/>
      <c r="O85" s="849" t="str">
        <f t="shared" si="4"/>
        <v/>
      </c>
      <c r="P85" s="850"/>
      <c r="Q85" s="851" t="str">
        <f t="shared" si="6"/>
        <v/>
      </c>
      <c r="R85" s="851"/>
      <c r="S85" s="851"/>
      <c r="T85" s="580"/>
      <c r="U85" s="482"/>
      <c r="V85" s="170"/>
      <c r="W85" s="170"/>
      <c r="X85" s="170"/>
      <c r="Y85" s="170"/>
    </row>
    <row r="86" spans="1:25" s="43" customFormat="1" ht="23.1" customHeight="1">
      <c r="A86" s="349"/>
      <c r="B86" s="381"/>
      <c r="C86" s="101"/>
      <c r="D86" s="841"/>
      <c r="E86" s="842"/>
      <c r="F86" s="842"/>
      <c r="G86" s="842"/>
      <c r="H86" s="842"/>
      <c r="I86" s="842"/>
      <c r="J86" s="842"/>
      <c r="K86" s="842"/>
      <c r="L86" s="272"/>
      <c r="M86" s="339"/>
      <c r="N86" s="148"/>
      <c r="O86" s="849" t="str">
        <f t="shared" si="4"/>
        <v/>
      </c>
      <c r="P86" s="850"/>
      <c r="Q86" s="851" t="str">
        <f t="shared" si="6"/>
        <v/>
      </c>
      <c r="R86" s="851"/>
      <c r="S86" s="851"/>
      <c r="T86" s="580"/>
      <c r="U86" s="482"/>
      <c r="V86" s="170"/>
      <c r="W86" s="170"/>
      <c r="X86" s="170"/>
      <c r="Y86" s="170"/>
    </row>
    <row r="87" spans="1:25" s="43" customFormat="1" ht="23.1" customHeight="1">
      <c r="A87" s="349"/>
      <c r="B87" s="381"/>
      <c r="C87" s="101"/>
      <c r="D87" s="841"/>
      <c r="E87" s="842"/>
      <c r="F87" s="842"/>
      <c r="G87" s="842"/>
      <c r="H87" s="842"/>
      <c r="I87" s="842"/>
      <c r="J87" s="842"/>
      <c r="K87" s="842"/>
      <c r="L87" s="272"/>
      <c r="M87" s="339"/>
      <c r="N87" s="148"/>
      <c r="O87" s="849" t="str">
        <f t="shared" si="4"/>
        <v/>
      </c>
      <c r="P87" s="850"/>
      <c r="Q87" s="851" t="str">
        <f t="shared" si="6"/>
        <v/>
      </c>
      <c r="R87" s="851"/>
      <c r="S87" s="851"/>
      <c r="T87" s="580"/>
      <c r="U87" s="482"/>
      <c r="V87" s="170"/>
      <c r="W87" s="170"/>
      <c r="X87" s="170"/>
      <c r="Y87" s="170"/>
    </row>
    <row r="88" spans="1:25" s="43" customFormat="1" ht="23.1" customHeight="1">
      <c r="A88" s="349"/>
      <c r="B88" s="381"/>
      <c r="C88" s="101"/>
      <c r="D88" s="841"/>
      <c r="E88" s="842"/>
      <c r="F88" s="842"/>
      <c r="G88" s="842"/>
      <c r="H88" s="842"/>
      <c r="I88" s="842"/>
      <c r="J88" s="842"/>
      <c r="K88" s="842"/>
      <c r="L88" s="272"/>
      <c r="M88" s="339"/>
      <c r="N88" s="148"/>
      <c r="O88" s="849" t="str">
        <f t="shared" si="4"/>
        <v/>
      </c>
      <c r="P88" s="850"/>
      <c r="Q88" s="851" t="str">
        <f t="shared" si="6"/>
        <v/>
      </c>
      <c r="R88" s="851"/>
      <c r="S88" s="851"/>
      <c r="T88" s="580"/>
      <c r="U88" s="482"/>
      <c r="V88" s="170"/>
      <c r="W88" s="170"/>
      <c r="X88" s="170"/>
      <c r="Y88" s="170"/>
    </row>
    <row r="89" spans="1:25" s="43" customFormat="1" ht="23.1" customHeight="1">
      <c r="A89" s="349"/>
      <c r="B89" s="381"/>
      <c r="C89" s="101"/>
      <c r="D89" s="841"/>
      <c r="E89" s="842"/>
      <c r="F89" s="842"/>
      <c r="G89" s="842"/>
      <c r="H89" s="842"/>
      <c r="I89" s="842"/>
      <c r="J89" s="842"/>
      <c r="K89" s="842"/>
      <c r="L89" s="272"/>
      <c r="M89" s="339"/>
      <c r="N89" s="148"/>
      <c r="O89" s="849" t="str">
        <f t="shared" si="4"/>
        <v/>
      </c>
      <c r="P89" s="850"/>
      <c r="Q89" s="851" t="str">
        <f t="shared" si="6"/>
        <v/>
      </c>
      <c r="R89" s="851"/>
      <c r="S89" s="851"/>
      <c r="T89" s="580"/>
      <c r="U89" s="482"/>
      <c r="V89" s="170"/>
      <c r="W89" s="170"/>
      <c r="X89" s="170"/>
      <c r="Y89" s="170"/>
    </row>
    <row r="90" spans="1:25" s="43" customFormat="1" ht="23.1" customHeight="1">
      <c r="A90" s="349"/>
      <c r="B90" s="381"/>
      <c r="C90" s="101"/>
      <c r="D90" s="841"/>
      <c r="E90" s="842"/>
      <c r="F90" s="842"/>
      <c r="G90" s="842"/>
      <c r="H90" s="842"/>
      <c r="I90" s="842"/>
      <c r="J90" s="842"/>
      <c r="K90" s="842"/>
      <c r="L90" s="272"/>
      <c r="M90" s="339"/>
      <c r="N90" s="148"/>
      <c r="O90" s="849" t="str">
        <f t="shared" si="4"/>
        <v/>
      </c>
      <c r="P90" s="850"/>
      <c r="Q90" s="851" t="str">
        <f t="shared" si="6"/>
        <v/>
      </c>
      <c r="R90" s="851"/>
      <c r="S90" s="851"/>
      <c r="T90" s="580"/>
      <c r="U90" s="482"/>
      <c r="V90" s="170"/>
      <c r="W90" s="170"/>
      <c r="X90" s="170"/>
      <c r="Y90" s="170"/>
    </row>
    <row r="91" spans="1:25" s="43" customFormat="1" ht="23.1" customHeight="1">
      <c r="A91" s="349"/>
      <c r="B91" s="381"/>
      <c r="C91" s="101"/>
      <c r="D91" s="841"/>
      <c r="E91" s="842"/>
      <c r="F91" s="842"/>
      <c r="G91" s="842"/>
      <c r="H91" s="842"/>
      <c r="I91" s="842"/>
      <c r="J91" s="842"/>
      <c r="K91" s="842"/>
      <c r="L91" s="272"/>
      <c r="M91" s="339"/>
      <c r="N91" s="148"/>
      <c r="O91" s="849" t="str">
        <f t="shared" si="4"/>
        <v/>
      </c>
      <c r="P91" s="850"/>
      <c r="Q91" s="851" t="str">
        <f t="shared" si="6"/>
        <v/>
      </c>
      <c r="R91" s="851"/>
      <c r="S91" s="851"/>
      <c r="T91" s="580"/>
      <c r="U91" s="482"/>
      <c r="V91" s="170"/>
      <c r="W91" s="170"/>
      <c r="X91" s="170"/>
      <c r="Y91" s="170"/>
    </row>
    <row r="92" spans="1:25" s="43" customFormat="1" ht="23.1" customHeight="1">
      <c r="A92" s="349"/>
      <c r="B92" s="381"/>
      <c r="C92" s="101"/>
      <c r="D92" s="841"/>
      <c r="E92" s="842"/>
      <c r="F92" s="842"/>
      <c r="G92" s="842"/>
      <c r="H92" s="842"/>
      <c r="I92" s="842"/>
      <c r="J92" s="842"/>
      <c r="K92" s="842"/>
      <c r="L92" s="272"/>
      <c r="M92" s="339"/>
      <c r="N92" s="148"/>
      <c r="O92" s="849" t="str">
        <f t="shared" si="4"/>
        <v/>
      </c>
      <c r="P92" s="850"/>
      <c r="Q92" s="851" t="str">
        <f t="shared" si="6"/>
        <v/>
      </c>
      <c r="R92" s="851"/>
      <c r="S92" s="851"/>
      <c r="T92" s="580"/>
      <c r="U92" s="482"/>
      <c r="V92" s="194"/>
      <c r="W92" s="195"/>
      <c r="X92" s="196"/>
      <c r="Y92" s="170"/>
    </row>
    <row r="93" spans="1:25" s="43" customFormat="1" ht="23.1" customHeight="1">
      <c r="A93" s="349"/>
      <c r="B93" s="381"/>
      <c r="C93" s="101"/>
      <c r="D93" s="841"/>
      <c r="E93" s="842"/>
      <c r="F93" s="842"/>
      <c r="G93" s="842"/>
      <c r="H93" s="842"/>
      <c r="I93" s="842"/>
      <c r="J93" s="842"/>
      <c r="K93" s="842"/>
      <c r="L93" s="272"/>
      <c r="M93" s="339"/>
      <c r="N93" s="148"/>
      <c r="O93" s="849" t="str">
        <f t="shared" si="4"/>
        <v/>
      </c>
      <c r="P93" s="850"/>
      <c r="Q93" s="851" t="str">
        <f t="shared" si="6"/>
        <v/>
      </c>
      <c r="R93" s="851"/>
      <c r="S93" s="851"/>
      <c r="T93" s="580"/>
      <c r="U93" s="482"/>
      <c r="V93" s="194"/>
      <c r="W93" s="195"/>
      <c r="X93" s="196"/>
      <c r="Y93" s="170"/>
    </row>
    <row r="94" spans="1:25" s="43" customFormat="1" ht="23.1" customHeight="1">
      <c r="A94" s="349"/>
      <c r="B94" s="381"/>
      <c r="C94" s="101"/>
      <c r="D94" s="841"/>
      <c r="E94" s="842"/>
      <c r="F94" s="842"/>
      <c r="G94" s="842"/>
      <c r="H94" s="842"/>
      <c r="I94" s="842"/>
      <c r="J94" s="842"/>
      <c r="K94" s="842"/>
      <c r="L94" s="272"/>
      <c r="M94" s="339"/>
      <c r="N94" s="148"/>
      <c r="O94" s="849" t="str">
        <f t="shared" si="4"/>
        <v/>
      </c>
      <c r="P94" s="850"/>
      <c r="Q94" s="851" t="str">
        <f t="shared" si="6"/>
        <v/>
      </c>
      <c r="R94" s="851"/>
      <c r="S94" s="851"/>
      <c r="T94" s="580"/>
      <c r="U94" s="482"/>
      <c r="V94" s="197"/>
      <c r="W94" s="195"/>
      <c r="X94" s="196"/>
      <c r="Y94" s="170"/>
    </row>
    <row r="95" spans="1:25" s="43" customFormat="1" ht="23.1" customHeight="1">
      <c r="A95" s="349"/>
      <c r="B95" s="381"/>
      <c r="C95" s="101"/>
      <c r="D95" s="841"/>
      <c r="E95" s="842"/>
      <c r="F95" s="842"/>
      <c r="G95" s="842"/>
      <c r="H95" s="842"/>
      <c r="I95" s="842"/>
      <c r="J95" s="842"/>
      <c r="K95" s="842"/>
      <c r="L95" s="272"/>
      <c r="M95" s="339"/>
      <c r="N95" s="148"/>
      <c r="O95" s="849" t="str">
        <f t="shared" si="4"/>
        <v/>
      </c>
      <c r="P95" s="850"/>
      <c r="Q95" s="851" t="str">
        <f t="shared" si="6"/>
        <v/>
      </c>
      <c r="R95" s="851"/>
      <c r="S95" s="851"/>
      <c r="T95" s="580"/>
      <c r="U95" s="482"/>
      <c r="V95" s="197"/>
      <c r="W95" s="195"/>
      <c r="X95" s="196"/>
      <c r="Y95" s="170"/>
    </row>
    <row r="96" spans="1:25" s="43" customFormat="1" ht="23.1" customHeight="1">
      <c r="A96" s="349"/>
      <c r="B96" s="381"/>
      <c r="C96" s="101"/>
      <c r="D96" s="841"/>
      <c r="E96" s="842"/>
      <c r="F96" s="842"/>
      <c r="G96" s="842"/>
      <c r="H96" s="842"/>
      <c r="I96" s="842"/>
      <c r="J96" s="842"/>
      <c r="K96" s="842"/>
      <c r="L96" s="272"/>
      <c r="M96" s="339"/>
      <c r="N96" s="148"/>
      <c r="O96" s="849" t="str">
        <f t="shared" si="4"/>
        <v/>
      </c>
      <c r="P96" s="850"/>
      <c r="Q96" s="851" t="str">
        <f t="shared" si="6"/>
        <v/>
      </c>
      <c r="R96" s="851"/>
      <c r="S96" s="851"/>
      <c r="T96" s="580"/>
      <c r="U96" s="482"/>
      <c r="V96" s="170"/>
      <c r="W96" s="170"/>
      <c r="X96" s="170"/>
      <c r="Y96" s="170"/>
    </row>
    <row r="97" spans="1:25" s="43" customFormat="1" ht="23.1" customHeight="1">
      <c r="A97" s="349"/>
      <c r="B97" s="381"/>
      <c r="C97" s="101"/>
      <c r="D97" s="841"/>
      <c r="E97" s="842"/>
      <c r="F97" s="842"/>
      <c r="G97" s="842"/>
      <c r="H97" s="842"/>
      <c r="I97" s="842"/>
      <c r="J97" s="842"/>
      <c r="K97" s="842"/>
      <c r="L97" s="272"/>
      <c r="M97" s="339"/>
      <c r="N97" s="148"/>
      <c r="O97" s="849" t="str">
        <f t="shared" si="4"/>
        <v/>
      </c>
      <c r="P97" s="850"/>
      <c r="Q97" s="851" t="str">
        <f t="shared" si="6"/>
        <v/>
      </c>
      <c r="R97" s="851"/>
      <c r="S97" s="851"/>
      <c r="T97" s="580"/>
      <c r="U97" s="482"/>
      <c r="V97" s="170"/>
      <c r="W97" s="170"/>
      <c r="X97" s="170"/>
      <c r="Y97" s="170"/>
    </row>
    <row r="98" spans="1:25" s="43" customFormat="1" ht="23.1" customHeight="1">
      <c r="A98" s="349"/>
      <c r="B98" s="381"/>
      <c r="C98" s="101"/>
      <c r="D98" s="841"/>
      <c r="E98" s="842"/>
      <c r="F98" s="842"/>
      <c r="G98" s="842"/>
      <c r="H98" s="842"/>
      <c r="I98" s="842"/>
      <c r="J98" s="842"/>
      <c r="K98" s="842"/>
      <c r="L98" s="272"/>
      <c r="M98" s="339"/>
      <c r="N98" s="148"/>
      <c r="O98" s="849" t="str">
        <f t="shared" si="4"/>
        <v/>
      </c>
      <c r="P98" s="850"/>
      <c r="Q98" s="851" t="str">
        <f t="shared" si="6"/>
        <v/>
      </c>
      <c r="R98" s="851"/>
      <c r="S98" s="851"/>
      <c r="T98" s="580"/>
      <c r="U98" s="482"/>
      <c r="V98" s="170"/>
      <c r="W98" s="170"/>
      <c r="X98" s="170"/>
      <c r="Y98" s="170"/>
    </row>
    <row r="99" spans="1:25" s="43" customFormat="1" ht="23.1" customHeight="1">
      <c r="A99" s="349"/>
      <c r="B99" s="381"/>
      <c r="C99" s="101"/>
      <c r="D99" s="841"/>
      <c r="E99" s="842"/>
      <c r="F99" s="842"/>
      <c r="G99" s="842"/>
      <c r="H99" s="842"/>
      <c r="I99" s="842"/>
      <c r="J99" s="842"/>
      <c r="K99" s="842"/>
      <c r="L99" s="272"/>
      <c r="M99" s="339"/>
      <c r="N99" s="148"/>
      <c r="O99" s="849" t="str">
        <f t="shared" si="4"/>
        <v/>
      </c>
      <c r="P99" s="850"/>
      <c r="Q99" s="851" t="str">
        <f t="shared" si="6"/>
        <v/>
      </c>
      <c r="R99" s="851"/>
      <c r="S99" s="851"/>
      <c r="T99" s="580"/>
      <c r="U99" s="482"/>
      <c r="V99" s="170"/>
      <c r="W99" s="170"/>
      <c r="X99" s="170"/>
      <c r="Y99" s="170"/>
    </row>
    <row r="100" spans="1:25" s="43" customFormat="1" ht="23.1" customHeight="1">
      <c r="A100" s="349"/>
      <c r="B100" s="381"/>
      <c r="C100" s="101"/>
      <c r="D100" s="841"/>
      <c r="E100" s="842"/>
      <c r="F100" s="842"/>
      <c r="G100" s="842"/>
      <c r="H100" s="842"/>
      <c r="I100" s="842"/>
      <c r="J100" s="842"/>
      <c r="K100" s="842"/>
      <c r="L100" s="272"/>
      <c r="M100" s="339"/>
      <c r="N100" s="148"/>
      <c r="O100" s="849" t="str">
        <f t="shared" si="4"/>
        <v/>
      </c>
      <c r="P100" s="850"/>
      <c r="Q100" s="851" t="str">
        <f t="shared" si="6"/>
        <v/>
      </c>
      <c r="R100" s="851"/>
      <c r="S100" s="851"/>
      <c r="T100" s="580"/>
      <c r="U100" s="482"/>
      <c r="W100" s="170"/>
      <c r="Y100" s="170"/>
    </row>
    <row r="101" spans="1:25" s="43" customFormat="1" ht="23.1" customHeight="1">
      <c r="A101" s="349"/>
      <c r="B101" s="381"/>
      <c r="C101" s="101"/>
      <c r="D101" s="841"/>
      <c r="E101" s="842"/>
      <c r="F101" s="842"/>
      <c r="G101" s="842"/>
      <c r="H101" s="842"/>
      <c r="I101" s="842"/>
      <c r="J101" s="842"/>
      <c r="K101" s="842"/>
      <c r="L101" s="272"/>
      <c r="M101" s="339"/>
      <c r="N101" s="148"/>
      <c r="O101" s="849" t="str">
        <f t="shared" si="4"/>
        <v/>
      </c>
      <c r="P101" s="850"/>
      <c r="Q101" s="851" t="str">
        <f t="shared" si="6"/>
        <v/>
      </c>
      <c r="R101" s="851"/>
      <c r="S101" s="851"/>
      <c r="T101" s="580"/>
      <c r="U101" s="482"/>
      <c r="W101" s="170"/>
      <c r="Y101" s="170"/>
    </row>
    <row r="102" spans="1:25" s="43" customFormat="1" ht="23.1" customHeight="1">
      <c r="A102" s="349"/>
      <c r="B102" s="381"/>
      <c r="C102" s="101"/>
      <c r="D102" s="841"/>
      <c r="E102" s="842"/>
      <c r="F102" s="842"/>
      <c r="G102" s="842"/>
      <c r="H102" s="842"/>
      <c r="I102" s="842"/>
      <c r="J102" s="842"/>
      <c r="K102" s="842"/>
      <c r="L102" s="272"/>
      <c r="M102" s="339"/>
      <c r="N102" s="148"/>
      <c r="O102" s="849" t="str">
        <f t="shared" si="4"/>
        <v/>
      </c>
      <c r="P102" s="850"/>
      <c r="Q102" s="851" t="str">
        <f t="shared" si="6"/>
        <v/>
      </c>
      <c r="R102" s="851"/>
      <c r="S102" s="851"/>
      <c r="T102" s="580"/>
      <c r="U102" s="482"/>
      <c r="W102" s="170"/>
      <c r="Y102" s="170"/>
    </row>
    <row r="103" spans="1:25" s="43" customFormat="1" ht="23.1" customHeight="1">
      <c r="A103" s="349"/>
      <c r="B103" s="381"/>
      <c r="C103" s="101"/>
      <c r="D103" s="841"/>
      <c r="E103" s="842"/>
      <c r="F103" s="842"/>
      <c r="G103" s="842"/>
      <c r="H103" s="842"/>
      <c r="I103" s="842"/>
      <c r="J103" s="842"/>
      <c r="K103" s="842"/>
      <c r="L103" s="272"/>
      <c r="M103" s="339"/>
      <c r="N103" s="148"/>
      <c r="O103" s="849" t="str">
        <f t="shared" si="4"/>
        <v/>
      </c>
      <c r="P103" s="850"/>
      <c r="Q103" s="851" t="str">
        <f t="shared" si="6"/>
        <v/>
      </c>
      <c r="R103" s="851"/>
      <c r="S103" s="851"/>
      <c r="T103" s="580"/>
      <c r="U103" s="482"/>
      <c r="W103" s="170"/>
      <c r="Y103" s="170"/>
    </row>
    <row r="104" spans="1:25" s="43" customFormat="1" ht="23.1" customHeight="1">
      <c r="A104" s="349"/>
      <c r="B104" s="381"/>
      <c r="C104" s="101"/>
      <c r="D104" s="841"/>
      <c r="E104" s="842"/>
      <c r="F104" s="842"/>
      <c r="G104" s="842"/>
      <c r="H104" s="842"/>
      <c r="I104" s="842"/>
      <c r="J104" s="842"/>
      <c r="K104" s="842"/>
      <c r="L104" s="272"/>
      <c r="M104" s="339"/>
      <c r="N104" s="148"/>
      <c r="O104" s="849" t="str">
        <f t="shared" si="4"/>
        <v/>
      </c>
      <c r="P104" s="850"/>
      <c r="Q104" s="851" t="str">
        <f t="shared" si="6"/>
        <v/>
      </c>
      <c r="R104" s="851"/>
      <c r="S104" s="851"/>
      <c r="T104" s="580"/>
      <c r="U104" s="482"/>
      <c r="W104" s="170"/>
      <c r="Y104" s="170"/>
    </row>
    <row r="105" spans="1:25" s="43" customFormat="1" ht="23.1" customHeight="1">
      <c r="A105" s="349"/>
      <c r="B105" s="381"/>
      <c r="C105" s="101"/>
      <c r="D105" s="841"/>
      <c r="E105" s="842"/>
      <c r="F105" s="842"/>
      <c r="G105" s="842"/>
      <c r="H105" s="842"/>
      <c r="I105" s="842"/>
      <c r="J105" s="842"/>
      <c r="K105" s="842"/>
      <c r="L105" s="272"/>
      <c r="M105" s="339"/>
      <c r="N105" s="148"/>
      <c r="O105" s="849" t="str">
        <f t="shared" si="4"/>
        <v/>
      </c>
      <c r="P105" s="850"/>
      <c r="Q105" s="851" t="str">
        <f t="shared" si="6"/>
        <v/>
      </c>
      <c r="R105" s="851"/>
      <c r="S105" s="851"/>
      <c r="T105" s="580"/>
      <c r="U105" s="482"/>
      <c r="W105" s="170"/>
      <c r="Y105" s="170"/>
    </row>
    <row r="106" spans="1:25" s="43" customFormat="1" ht="23.1" customHeight="1">
      <c r="A106" s="349"/>
      <c r="B106" s="381"/>
      <c r="C106" s="101"/>
      <c r="D106" s="841"/>
      <c r="E106" s="842"/>
      <c r="F106" s="842"/>
      <c r="G106" s="842"/>
      <c r="H106" s="842"/>
      <c r="I106" s="842"/>
      <c r="J106" s="842"/>
      <c r="K106" s="842"/>
      <c r="L106" s="272"/>
      <c r="M106" s="339"/>
      <c r="N106" s="148"/>
      <c r="O106" s="849" t="str">
        <f t="shared" si="4"/>
        <v/>
      </c>
      <c r="P106" s="850"/>
      <c r="Q106" s="851" t="str">
        <f t="shared" si="6"/>
        <v/>
      </c>
      <c r="R106" s="851"/>
      <c r="S106" s="851"/>
      <c r="T106" s="580"/>
      <c r="U106" s="482"/>
      <c r="V106" s="187"/>
      <c r="W106" s="189"/>
      <c r="X106" s="187"/>
      <c r="Y106" s="170"/>
    </row>
    <row r="107" spans="1:25" s="43" customFormat="1" ht="23.1" customHeight="1">
      <c r="A107" s="349"/>
      <c r="B107" s="381"/>
      <c r="C107" s="101"/>
      <c r="D107" s="841"/>
      <c r="E107" s="842"/>
      <c r="F107" s="842"/>
      <c r="G107" s="842"/>
      <c r="H107" s="842"/>
      <c r="I107" s="842"/>
      <c r="J107" s="842"/>
      <c r="K107" s="842"/>
      <c r="L107" s="272"/>
      <c r="M107" s="339"/>
      <c r="N107" s="148"/>
      <c r="O107" s="849" t="str">
        <f t="shared" si="4"/>
        <v/>
      </c>
      <c r="P107" s="850"/>
      <c r="Q107" s="851" t="str">
        <f t="shared" si="6"/>
        <v/>
      </c>
      <c r="R107" s="851"/>
      <c r="S107" s="851"/>
      <c r="T107" s="580"/>
      <c r="U107" s="482"/>
      <c r="V107" s="249"/>
      <c r="W107" s="249"/>
      <c r="X107" s="249"/>
      <c r="Y107" s="170"/>
    </row>
    <row r="108" spans="1:25" s="43" customFormat="1" ht="23.1" customHeight="1">
      <c r="A108" s="349"/>
      <c r="B108" s="381"/>
      <c r="C108" s="101"/>
      <c r="D108" s="841"/>
      <c r="E108" s="842"/>
      <c r="F108" s="842"/>
      <c r="G108" s="842"/>
      <c r="H108" s="842"/>
      <c r="I108" s="842"/>
      <c r="J108" s="842"/>
      <c r="K108" s="842"/>
      <c r="L108" s="272"/>
      <c r="M108" s="339"/>
      <c r="N108" s="148"/>
      <c r="O108" s="849" t="str">
        <f t="shared" si="4"/>
        <v/>
      </c>
      <c r="P108" s="850"/>
      <c r="Q108" s="851" t="str">
        <f t="shared" si="6"/>
        <v/>
      </c>
      <c r="R108" s="851"/>
      <c r="S108" s="851"/>
      <c r="T108" s="580"/>
      <c r="U108" s="482"/>
      <c r="V108" s="249"/>
      <c r="W108" s="249"/>
      <c r="X108" s="249"/>
      <c r="Y108" s="170"/>
    </row>
    <row r="109" spans="1:25" s="43" customFormat="1" ht="23.1" customHeight="1">
      <c r="A109" s="349"/>
      <c r="B109" s="381"/>
      <c r="C109" s="101"/>
      <c r="D109" s="841"/>
      <c r="E109" s="842"/>
      <c r="F109" s="842"/>
      <c r="G109" s="842"/>
      <c r="H109" s="842"/>
      <c r="I109" s="842"/>
      <c r="J109" s="842"/>
      <c r="K109" s="842"/>
      <c r="L109" s="272"/>
      <c r="M109" s="339"/>
      <c r="N109" s="148"/>
      <c r="O109" s="849" t="str">
        <f t="shared" si="4"/>
        <v/>
      </c>
      <c r="P109" s="850"/>
      <c r="Q109" s="851" t="str">
        <f t="shared" si="6"/>
        <v/>
      </c>
      <c r="R109" s="851"/>
      <c r="S109" s="851"/>
      <c r="T109" s="580"/>
      <c r="U109" s="482"/>
      <c r="V109" s="250"/>
      <c r="W109" s="705"/>
      <c r="X109" s="250"/>
      <c r="Y109" s="170"/>
    </row>
    <row r="110" spans="1:25" s="43" customFormat="1" ht="23.1" customHeight="1">
      <c r="A110" s="349"/>
      <c r="B110" s="381"/>
      <c r="C110" s="101"/>
      <c r="D110" s="841"/>
      <c r="E110" s="842"/>
      <c r="F110" s="842"/>
      <c r="G110" s="842"/>
      <c r="H110" s="842"/>
      <c r="I110" s="842"/>
      <c r="J110" s="842"/>
      <c r="K110" s="842"/>
      <c r="L110" s="272"/>
      <c r="M110" s="339"/>
      <c r="N110" s="148"/>
      <c r="O110" s="849" t="str">
        <f t="shared" si="4"/>
        <v/>
      </c>
      <c r="P110" s="850"/>
      <c r="Q110" s="851" t="str">
        <f t="shared" si="6"/>
        <v/>
      </c>
      <c r="R110" s="851"/>
      <c r="S110" s="851"/>
      <c r="T110" s="580"/>
      <c r="U110" s="482"/>
      <c r="V110" s="58"/>
      <c r="W110" s="136"/>
      <c r="X110" s="58"/>
    </row>
    <row r="111" spans="1:25" s="43" customFormat="1" ht="23.1" customHeight="1">
      <c r="A111" s="349"/>
      <c r="B111" s="381"/>
      <c r="C111" s="101"/>
      <c r="D111" s="841"/>
      <c r="E111" s="842"/>
      <c r="F111" s="842"/>
      <c r="G111" s="842"/>
      <c r="H111" s="842"/>
      <c r="I111" s="842"/>
      <c r="J111" s="842"/>
      <c r="K111" s="842"/>
      <c r="L111" s="272"/>
      <c r="M111" s="339"/>
      <c r="N111" s="148"/>
      <c r="O111" s="849" t="str">
        <f t="shared" si="4"/>
        <v/>
      </c>
      <c r="P111" s="850"/>
      <c r="Q111" s="851" t="str">
        <f t="shared" si="6"/>
        <v/>
      </c>
      <c r="R111" s="851"/>
      <c r="S111" s="851"/>
      <c r="T111" s="580"/>
      <c r="U111" s="482"/>
      <c r="V111" s="58"/>
      <c r="W111" s="136"/>
      <c r="X111" s="58"/>
    </row>
    <row r="112" spans="1:25" s="43" customFormat="1" ht="23.1" customHeight="1">
      <c r="A112" s="349"/>
      <c r="B112" s="381"/>
      <c r="C112" s="101"/>
      <c r="D112" s="841"/>
      <c r="E112" s="842"/>
      <c r="F112" s="842"/>
      <c r="G112" s="842"/>
      <c r="H112" s="842"/>
      <c r="I112" s="842"/>
      <c r="J112" s="842"/>
      <c r="K112" s="842"/>
      <c r="L112" s="272"/>
      <c r="M112" s="339"/>
      <c r="N112" s="148"/>
      <c r="O112" s="849" t="str">
        <f t="shared" si="4"/>
        <v/>
      </c>
      <c r="P112" s="850"/>
      <c r="Q112" s="851" t="str">
        <f t="shared" si="6"/>
        <v/>
      </c>
      <c r="R112" s="851"/>
      <c r="S112" s="851"/>
      <c r="T112" s="580"/>
      <c r="U112" s="482"/>
      <c r="V112" s="58"/>
      <c r="W112" s="136"/>
      <c r="X112" s="58"/>
    </row>
    <row r="113" spans="1:248" s="43" customFormat="1" ht="23.1" customHeight="1">
      <c r="A113" s="349"/>
      <c r="B113" s="381"/>
      <c r="C113" s="101"/>
      <c r="D113" s="841"/>
      <c r="E113" s="842"/>
      <c r="F113" s="842"/>
      <c r="G113" s="842"/>
      <c r="H113" s="842"/>
      <c r="I113" s="842"/>
      <c r="J113" s="842"/>
      <c r="K113" s="842"/>
      <c r="L113" s="272"/>
      <c r="M113" s="339"/>
      <c r="N113" s="148"/>
      <c r="O113" s="849" t="str">
        <f t="shared" si="4"/>
        <v/>
      </c>
      <c r="P113" s="850"/>
      <c r="Q113" s="851" t="str">
        <f t="shared" si="6"/>
        <v/>
      </c>
      <c r="R113" s="851"/>
      <c r="S113" s="851"/>
      <c r="T113" s="580"/>
      <c r="U113" s="482"/>
      <c r="V113" s="58"/>
      <c r="W113" s="136"/>
      <c r="X113" s="58"/>
    </row>
    <row r="114" spans="1:248" s="43" customFormat="1" ht="23.1" customHeight="1">
      <c r="A114" s="349"/>
      <c r="B114" s="381"/>
      <c r="C114" s="101"/>
      <c r="D114" s="841"/>
      <c r="E114" s="842"/>
      <c r="F114" s="842"/>
      <c r="G114" s="842"/>
      <c r="H114" s="842"/>
      <c r="I114" s="842"/>
      <c r="J114" s="842"/>
      <c r="K114" s="842"/>
      <c r="L114" s="272"/>
      <c r="M114" s="339"/>
      <c r="N114" s="148"/>
      <c r="O114" s="849" t="str">
        <f t="shared" si="4"/>
        <v/>
      </c>
      <c r="P114" s="850"/>
      <c r="Q114" s="851" t="str">
        <f t="shared" si="6"/>
        <v/>
      </c>
      <c r="R114" s="851"/>
      <c r="S114" s="851"/>
      <c r="T114" s="580"/>
      <c r="U114" s="482"/>
      <c r="V114" s="58"/>
      <c r="W114" s="136"/>
      <c r="X114" s="58"/>
    </row>
    <row r="115" spans="1:248" s="43" customFormat="1" ht="23.1" customHeight="1">
      <c r="A115" s="349"/>
      <c r="B115" s="381"/>
      <c r="C115" s="101"/>
      <c r="D115" s="841"/>
      <c r="E115" s="842"/>
      <c r="F115" s="842"/>
      <c r="G115" s="842"/>
      <c r="H115" s="842"/>
      <c r="I115" s="842"/>
      <c r="J115" s="842"/>
      <c r="K115" s="842"/>
      <c r="L115" s="272"/>
      <c r="M115" s="339"/>
      <c r="N115" s="148"/>
      <c r="O115" s="849" t="str">
        <f t="shared" si="4"/>
        <v/>
      </c>
      <c r="P115" s="850"/>
      <c r="Q115" s="851" t="str">
        <f t="shared" si="6"/>
        <v/>
      </c>
      <c r="R115" s="851"/>
      <c r="S115" s="851"/>
      <c r="T115" s="580"/>
      <c r="U115" s="482"/>
      <c r="V115" s="58"/>
      <c r="W115" s="136"/>
      <c r="X115" s="58"/>
    </row>
    <row r="116" spans="1:248" s="187" customFormat="1" ht="3.75" customHeight="1">
      <c r="A116" s="349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8"/>
      <c r="W116" s="136"/>
      <c r="X116" s="58"/>
    </row>
    <row r="117" spans="1:248" s="56" customFormat="1" ht="21.75" customHeight="1">
      <c r="A117" s="490"/>
      <c r="B117" s="815" t="s">
        <v>351</v>
      </c>
      <c r="C117" s="816"/>
      <c r="D117" s="816"/>
      <c r="E117" s="816"/>
      <c r="F117" s="816"/>
      <c r="G117" s="816"/>
      <c r="H117" s="816"/>
      <c r="I117" s="816"/>
      <c r="J117" s="816"/>
      <c r="K117" s="816"/>
      <c r="L117" s="816"/>
      <c r="M117" s="816"/>
      <c r="N117" s="816"/>
      <c r="O117" s="816"/>
      <c r="P117" s="816"/>
      <c r="Q117" s="816"/>
      <c r="R117" s="816"/>
      <c r="S117" s="816"/>
      <c r="T117" s="817"/>
      <c r="U117" s="483"/>
      <c r="V117" s="58"/>
      <c r="W117" s="136"/>
      <c r="X117" s="58"/>
      <c r="Y117" s="249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90"/>
      <c r="B118" s="812" t="str">
        <f>B64</f>
        <v xml:space="preserve">- JUSTIFIQUE EM ANEXO A UTILIDADE DE CADA MATERIAL SOLICITADO PARA O DESENVOLVIMENTO DO PROJETO DE PESQUISA PROPOSTO.  </v>
      </c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3"/>
      <c r="P118" s="813"/>
      <c r="Q118" s="813"/>
      <c r="R118" s="813"/>
      <c r="S118" s="813"/>
      <c r="T118" s="814"/>
      <c r="U118" s="483"/>
      <c r="V118" s="58"/>
      <c r="W118" s="136"/>
      <c r="X118" s="58"/>
      <c r="Y118" s="249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2" customFormat="1" ht="12" customHeight="1">
      <c r="A119" s="349"/>
      <c r="B119" s="289" t="str">
        <f>B65</f>
        <v>FAPESP,  AGOSTO DE 2012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79"/>
      <c r="N119" s="879"/>
      <c r="O119" s="879"/>
      <c r="P119" s="879"/>
      <c r="Q119" s="879"/>
      <c r="R119" s="879"/>
      <c r="S119" s="259">
        <v>7</v>
      </c>
      <c r="T119" s="250">
        <v>2</v>
      </c>
      <c r="U119" s="250"/>
      <c r="V119" s="58"/>
      <c r="W119" s="136"/>
      <c r="X119" s="58"/>
      <c r="Y119" s="250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</row>
    <row r="120" spans="1:248" s="574" customFormat="1" ht="12.75" customHeight="1">
      <c r="A120" s="573"/>
      <c r="C120" s="575"/>
      <c r="D120" s="575"/>
      <c r="L120" s="575"/>
      <c r="M120" s="575"/>
      <c r="W120" s="576"/>
    </row>
    <row r="121" spans="1:248" s="574" customFormat="1" ht="12.75" customHeight="1">
      <c r="A121" s="573"/>
      <c r="C121" s="575"/>
      <c r="D121" s="575"/>
      <c r="L121" s="575"/>
      <c r="M121" s="575"/>
      <c r="W121" s="576"/>
    </row>
    <row r="122" spans="1:248" s="574" customFormat="1" ht="12.75" customHeight="1">
      <c r="A122" s="573"/>
      <c r="C122" s="575"/>
      <c r="D122" s="575"/>
      <c r="L122" s="575"/>
      <c r="M122" s="575"/>
      <c r="W122" s="576"/>
    </row>
    <row r="123" spans="1:248" s="574" customFormat="1" ht="12.75" customHeight="1">
      <c r="A123" s="573"/>
      <c r="C123" s="575"/>
      <c r="D123" s="575"/>
      <c r="L123" s="575"/>
      <c r="M123" s="575"/>
      <c r="W123" s="576"/>
    </row>
    <row r="124" spans="1:248" s="574" customFormat="1" ht="12.75" customHeight="1">
      <c r="A124" s="573"/>
      <c r="C124" s="575"/>
      <c r="D124" s="575"/>
      <c r="L124" s="575"/>
      <c r="M124" s="575"/>
      <c r="W124" s="576"/>
    </row>
    <row r="125" spans="1:248" s="574" customFormat="1" ht="12.75" customHeight="1">
      <c r="A125" s="573"/>
      <c r="C125" s="575"/>
      <c r="D125" s="575"/>
      <c r="L125" s="575"/>
      <c r="M125" s="575"/>
      <c r="W125" s="576"/>
    </row>
    <row r="126" spans="1:248" s="574" customFormat="1" ht="12.75" customHeight="1">
      <c r="A126" s="573"/>
      <c r="C126" s="575"/>
      <c r="D126" s="575"/>
      <c r="L126" s="575"/>
      <c r="M126" s="575"/>
      <c r="W126" s="576"/>
    </row>
    <row r="127" spans="1:248" s="574" customFormat="1" ht="12.75" customHeight="1">
      <c r="A127" s="573"/>
      <c r="C127" s="575"/>
      <c r="D127" s="575"/>
      <c r="L127" s="575"/>
      <c r="M127" s="575"/>
      <c r="W127" s="576"/>
    </row>
    <row r="128" spans="1:248" s="574" customFormat="1" ht="12.75" customHeight="1">
      <c r="A128" s="573"/>
      <c r="C128" s="575"/>
      <c r="D128" s="575"/>
      <c r="L128" s="575"/>
      <c r="M128" s="575"/>
      <c r="W128" s="576"/>
    </row>
    <row r="129" spans="1:23" s="574" customFormat="1" ht="12.75" customHeight="1">
      <c r="A129" s="573"/>
      <c r="C129" s="575"/>
      <c r="D129" s="575"/>
      <c r="L129" s="575"/>
      <c r="M129" s="575"/>
      <c r="W129" s="576"/>
    </row>
    <row r="130" spans="1:23" s="574" customFormat="1" ht="12.75" customHeight="1">
      <c r="A130" s="573"/>
      <c r="C130" s="575"/>
      <c r="D130" s="575"/>
      <c r="L130" s="575"/>
      <c r="M130" s="575"/>
      <c r="W130" s="576"/>
    </row>
    <row r="131" spans="1:23" s="574" customFormat="1" ht="12.75" customHeight="1">
      <c r="A131" s="573"/>
      <c r="C131" s="575"/>
      <c r="D131" s="575"/>
      <c r="L131" s="575"/>
      <c r="M131" s="575"/>
      <c r="W131" s="576"/>
    </row>
    <row r="132" spans="1:23" s="574" customFormat="1" ht="12.75" customHeight="1">
      <c r="A132" s="573"/>
      <c r="C132" s="575"/>
      <c r="D132" s="575"/>
      <c r="L132" s="575"/>
      <c r="M132" s="575"/>
      <c r="W132" s="576"/>
    </row>
    <row r="133" spans="1:23" s="574" customFormat="1" ht="12.75" customHeight="1">
      <c r="A133" s="573"/>
      <c r="C133" s="575"/>
      <c r="D133" s="575"/>
      <c r="L133" s="575"/>
      <c r="M133" s="575"/>
      <c r="W133" s="576"/>
    </row>
    <row r="134" spans="1:23" s="574" customFormat="1" ht="12.75" customHeight="1">
      <c r="A134" s="573"/>
      <c r="C134" s="575"/>
      <c r="D134" s="575"/>
      <c r="L134" s="575"/>
      <c r="M134" s="575"/>
      <c r="W134" s="576"/>
    </row>
    <row r="135" spans="1:23" s="574" customFormat="1" ht="12.75" customHeight="1">
      <c r="A135" s="573"/>
      <c r="C135" s="575"/>
      <c r="D135" s="575"/>
      <c r="L135" s="575"/>
      <c r="M135" s="575"/>
      <c r="W135" s="576"/>
    </row>
    <row r="136" spans="1:23" s="574" customFormat="1" ht="12.75" customHeight="1">
      <c r="A136" s="573"/>
      <c r="C136" s="575"/>
      <c r="D136" s="575"/>
      <c r="L136" s="575"/>
      <c r="M136" s="575"/>
      <c r="W136" s="576"/>
    </row>
    <row r="137" spans="1:23" s="574" customFormat="1" ht="12.75" customHeight="1">
      <c r="A137" s="573"/>
      <c r="C137" s="575"/>
      <c r="D137" s="575"/>
      <c r="L137" s="575"/>
      <c r="M137" s="575"/>
      <c r="W137" s="576"/>
    </row>
    <row r="138" spans="1:23" s="574" customFormat="1" ht="12.75" customHeight="1">
      <c r="A138" s="573"/>
      <c r="C138" s="575"/>
      <c r="D138" s="575"/>
      <c r="L138" s="575"/>
      <c r="M138" s="575"/>
      <c r="W138" s="576"/>
    </row>
    <row r="139" spans="1:23" s="574" customFormat="1" ht="12.75" customHeight="1">
      <c r="A139" s="573"/>
      <c r="C139" s="575"/>
      <c r="D139" s="575"/>
      <c r="L139" s="575"/>
      <c r="M139" s="575"/>
      <c r="W139" s="576"/>
    </row>
    <row r="140" spans="1:23" s="574" customFormat="1" ht="12.75" customHeight="1">
      <c r="A140" s="573"/>
      <c r="C140" s="575"/>
      <c r="D140" s="575"/>
      <c r="L140" s="575"/>
      <c r="M140" s="575"/>
      <c r="W140" s="576"/>
    </row>
    <row r="141" spans="1:23" s="574" customFormat="1" ht="12.75" customHeight="1">
      <c r="A141" s="573"/>
      <c r="C141" s="575"/>
      <c r="D141" s="575"/>
      <c r="L141" s="575"/>
      <c r="M141" s="575"/>
      <c r="W141" s="576"/>
    </row>
    <row r="142" spans="1:23" s="574" customFormat="1" ht="12.75" customHeight="1">
      <c r="A142" s="573"/>
      <c r="C142" s="575"/>
      <c r="D142" s="575"/>
      <c r="L142" s="575"/>
      <c r="M142" s="575"/>
      <c r="W142" s="576"/>
    </row>
    <row r="143" spans="1:23" s="574" customFormat="1" ht="12.75" customHeight="1">
      <c r="A143" s="573"/>
      <c r="C143" s="575"/>
      <c r="D143" s="575"/>
      <c r="L143" s="575"/>
      <c r="M143" s="575"/>
      <c r="W143" s="576"/>
    </row>
    <row r="144" spans="1:23" s="574" customFormat="1" ht="12" customHeight="1">
      <c r="A144" s="573"/>
      <c r="C144" s="575"/>
      <c r="D144" s="575"/>
      <c r="L144" s="575"/>
      <c r="M144" s="575"/>
      <c r="W144" s="576"/>
    </row>
    <row r="145" spans="1:249" s="574" customFormat="1" ht="12.75" customHeight="1">
      <c r="A145" s="573"/>
      <c r="C145" s="575"/>
      <c r="D145" s="575"/>
      <c r="L145" s="575"/>
      <c r="M145" s="575"/>
      <c r="W145" s="576"/>
    </row>
    <row r="146" spans="1:249" s="574" customFormat="1" ht="12.75" customHeight="1">
      <c r="A146" s="573"/>
      <c r="C146" s="575"/>
      <c r="D146" s="575"/>
      <c r="L146" s="575"/>
      <c r="M146" s="575"/>
      <c r="W146" s="576"/>
    </row>
    <row r="147" spans="1:249" s="574" customFormat="1" ht="12.75" customHeight="1">
      <c r="A147" s="573"/>
      <c r="C147" s="575"/>
      <c r="D147" s="575"/>
      <c r="L147" s="575"/>
      <c r="M147" s="575"/>
      <c r="W147" s="576"/>
    </row>
    <row r="148" spans="1:249" s="574" customFormat="1" ht="12.75" customHeight="1">
      <c r="A148" s="573"/>
      <c r="B148" s="576"/>
      <c r="C148" s="577"/>
      <c r="D148" s="577"/>
      <c r="E148" s="576"/>
      <c r="F148" s="576"/>
      <c r="G148" s="576"/>
      <c r="H148" s="576"/>
      <c r="I148" s="576"/>
      <c r="J148" s="576"/>
      <c r="K148" s="576"/>
      <c r="L148" s="577"/>
      <c r="M148" s="577"/>
      <c r="N148" s="576"/>
      <c r="O148" s="576"/>
      <c r="P148" s="576"/>
      <c r="Q148" s="576"/>
      <c r="R148" s="576"/>
      <c r="S148" s="576"/>
      <c r="T148" s="576"/>
      <c r="U148" s="576"/>
      <c r="W148" s="576"/>
    </row>
    <row r="149" spans="1:249" s="574" customFormat="1" ht="12.75" customHeight="1">
      <c r="A149" s="573"/>
      <c r="B149" s="576"/>
      <c r="C149" s="577"/>
      <c r="D149" s="577"/>
      <c r="E149" s="576"/>
      <c r="F149" s="576"/>
      <c r="G149" s="576"/>
      <c r="H149" s="576"/>
      <c r="I149" s="576"/>
      <c r="J149" s="576"/>
      <c r="K149" s="576"/>
      <c r="L149" s="577"/>
      <c r="M149" s="577"/>
      <c r="N149" s="576"/>
      <c r="O149" s="576"/>
      <c r="P149" s="576"/>
      <c r="Q149" s="576"/>
      <c r="R149" s="576"/>
      <c r="S149" s="576"/>
      <c r="T149" s="576"/>
      <c r="U149" s="576"/>
      <c r="W149" s="576"/>
    </row>
    <row r="150" spans="1:249" s="574" customFormat="1" ht="12.75" customHeight="1">
      <c r="A150" s="573"/>
      <c r="B150" s="576"/>
      <c r="C150" s="882"/>
      <c r="D150" s="882"/>
      <c r="E150" s="883"/>
      <c r="F150" s="883"/>
      <c r="G150" s="883"/>
      <c r="H150" s="883"/>
      <c r="I150" s="883"/>
      <c r="J150" s="883"/>
      <c r="K150" s="883"/>
      <c r="L150" s="883"/>
      <c r="M150" s="877"/>
      <c r="N150" s="876"/>
      <c r="O150" s="877"/>
      <c r="P150" s="877"/>
      <c r="Q150" s="877"/>
      <c r="R150" s="877"/>
      <c r="S150" s="877"/>
      <c r="T150" s="876"/>
      <c r="U150" s="876"/>
      <c r="V150" s="578"/>
      <c r="W150" s="706"/>
      <c r="X150" s="578"/>
    </row>
    <row r="151" spans="1:249" s="574" customFormat="1" ht="12.75" customHeight="1">
      <c r="A151" s="573"/>
      <c r="B151" s="576"/>
      <c r="C151" s="882"/>
      <c r="D151" s="882"/>
      <c r="E151" s="883"/>
      <c r="F151" s="883"/>
      <c r="G151" s="883"/>
      <c r="H151" s="883"/>
      <c r="I151" s="883"/>
      <c r="J151" s="883"/>
      <c r="K151" s="883"/>
      <c r="L151" s="883"/>
      <c r="M151" s="877"/>
      <c r="N151" s="878"/>
      <c r="O151" s="878"/>
      <c r="P151" s="877"/>
      <c r="Q151" s="877"/>
      <c r="R151" s="878"/>
      <c r="S151" s="878"/>
      <c r="T151" s="876"/>
      <c r="U151" s="876"/>
      <c r="V151" s="578"/>
      <c r="W151" s="706"/>
      <c r="X151" s="578"/>
    </row>
    <row r="152" spans="1:249" s="574" customFormat="1" ht="12.75" customHeight="1">
      <c r="A152" s="573"/>
      <c r="B152" s="576"/>
      <c r="C152" s="577"/>
      <c r="D152" s="577"/>
      <c r="E152" s="576"/>
      <c r="F152" s="576"/>
      <c r="G152" s="576"/>
      <c r="H152" s="576"/>
      <c r="I152" s="576"/>
      <c r="J152" s="576"/>
      <c r="K152" s="576"/>
      <c r="L152" s="577"/>
      <c r="M152" s="577"/>
      <c r="N152" s="576"/>
      <c r="O152" s="576"/>
      <c r="P152" s="576"/>
      <c r="Q152" s="576"/>
      <c r="R152" s="576"/>
      <c r="S152" s="576"/>
      <c r="T152" s="576"/>
      <c r="U152" s="576"/>
      <c r="V152" s="578"/>
      <c r="W152" s="706"/>
      <c r="X152" s="578"/>
    </row>
    <row r="153" spans="1:249" s="622" customFormat="1" ht="12.75" customHeight="1">
      <c r="A153" s="349"/>
      <c r="C153" s="623"/>
      <c r="D153" s="623"/>
      <c r="L153" s="623"/>
      <c r="M153" s="623"/>
      <c r="V153" s="297"/>
      <c r="W153" s="707"/>
      <c r="X153" s="297"/>
    </row>
    <row r="154" spans="1:249" s="622" customFormat="1" ht="12.75" customHeight="1">
      <c r="A154" s="349"/>
      <c r="C154" s="623"/>
      <c r="D154" s="623"/>
      <c r="L154" s="623"/>
      <c r="M154" s="623"/>
      <c r="V154" s="624"/>
      <c r="W154" s="190"/>
      <c r="X154" s="624"/>
    </row>
    <row r="155" spans="1:249" s="622" customFormat="1" ht="16.5" customHeight="1">
      <c r="A155" s="349"/>
      <c r="B155" s="225" t="s">
        <v>139</v>
      </c>
      <c r="C155" s="623"/>
      <c r="D155" s="623"/>
      <c r="L155" s="623"/>
      <c r="M155" s="623"/>
      <c r="V155" s="624"/>
      <c r="W155" s="190"/>
      <c r="X155" s="624"/>
    </row>
    <row r="156" spans="1:249" s="622" customFormat="1" ht="16.5" customHeight="1">
      <c r="A156" s="349"/>
      <c r="B156" s="225" t="s">
        <v>140</v>
      </c>
      <c r="C156" s="623"/>
      <c r="D156" s="623"/>
      <c r="L156" s="623"/>
      <c r="M156" s="623"/>
      <c r="V156" s="624"/>
      <c r="W156" s="190"/>
      <c r="X156" s="624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9"/>
      <c r="B160" s="329"/>
      <c r="C160" s="881" t="s">
        <v>258</v>
      </c>
      <c r="D160" s="881"/>
      <c r="E160" s="881"/>
      <c r="F160" s="881"/>
      <c r="G160" s="881"/>
      <c r="H160" s="881"/>
      <c r="I160" s="881"/>
      <c r="J160" s="881"/>
      <c r="K160" s="881"/>
      <c r="L160" s="881"/>
      <c r="M160" s="881"/>
      <c r="N160" s="881"/>
      <c r="O160" s="881"/>
      <c r="P160" s="881"/>
      <c r="Q160" s="881"/>
      <c r="R160" s="881"/>
      <c r="S160" s="881"/>
      <c r="T160" s="881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9"/>
      <c r="C161" s="881" t="s">
        <v>259</v>
      </c>
      <c r="D161" s="881"/>
      <c r="E161" s="881"/>
      <c r="F161" s="881"/>
      <c r="G161" s="881"/>
      <c r="H161" s="881"/>
      <c r="I161" s="881"/>
      <c r="J161" s="881"/>
      <c r="K161" s="881"/>
      <c r="L161" s="881"/>
      <c r="M161" s="881"/>
      <c r="N161" s="881"/>
      <c r="O161" s="881"/>
      <c r="P161" s="881"/>
      <c r="Q161" s="881"/>
      <c r="R161" s="881"/>
      <c r="S161" s="881"/>
      <c r="T161" s="881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23" t="s">
        <v>10</v>
      </c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823"/>
      <c r="R163" s="823"/>
      <c r="S163" s="823"/>
      <c r="T163" s="823"/>
      <c r="V163" s="2"/>
      <c r="W163" s="177"/>
      <c r="X163" s="2"/>
    </row>
    <row r="164" spans="1:249" ht="7.5" customHeight="1">
      <c r="A164" s="349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348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18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19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168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20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169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179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21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308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170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205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177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4" t="s">
        <v>178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206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180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22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175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3" t="s">
        <v>176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23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156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0"/>
      <c r="B186" s="65" t="s">
        <v>24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8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8" customFormat="1" ht="17.25" customHeight="1">
      <c r="A188" s="350"/>
      <c r="B188" s="163" t="s">
        <v>25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8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91"/>
      <c r="B190" s="781" t="s">
        <v>1</v>
      </c>
      <c r="C190" s="807" t="s">
        <v>7</v>
      </c>
      <c r="D190" s="830" t="s">
        <v>8</v>
      </c>
      <c r="E190" s="830"/>
      <c r="F190" s="830"/>
      <c r="G190" s="830"/>
      <c r="H190" s="830"/>
      <c r="I190" s="830"/>
      <c r="J190" s="830"/>
      <c r="K190" s="830"/>
      <c r="L190" s="837" t="s">
        <v>171</v>
      </c>
      <c r="M190" s="421" t="s">
        <v>30</v>
      </c>
      <c r="N190" s="421" t="s">
        <v>31</v>
      </c>
      <c r="O190" s="826" t="s">
        <v>174</v>
      </c>
      <c r="P190" s="827"/>
      <c r="Q190" s="805" t="s">
        <v>4</v>
      </c>
      <c r="R190" s="843"/>
      <c r="S190" s="805" t="s">
        <v>2</v>
      </c>
      <c r="T190" s="843"/>
      <c r="W190" s="708"/>
    </row>
    <row r="191" spans="1:33" s="6" customFormat="1" ht="17.25" customHeight="1">
      <c r="A191" s="492"/>
      <c r="B191" s="840"/>
      <c r="C191" s="839"/>
      <c r="D191" s="830"/>
      <c r="E191" s="830"/>
      <c r="F191" s="830"/>
      <c r="G191" s="830"/>
      <c r="H191" s="830"/>
      <c r="I191" s="830"/>
      <c r="J191" s="830"/>
      <c r="K191" s="830"/>
      <c r="L191" s="838"/>
      <c r="M191" s="425" t="s">
        <v>32</v>
      </c>
      <c r="N191" s="420" t="s">
        <v>33</v>
      </c>
      <c r="O191" s="828"/>
      <c r="P191" s="829"/>
      <c r="Q191" s="806" t="s">
        <v>34</v>
      </c>
      <c r="R191" s="844"/>
      <c r="S191" s="806"/>
      <c r="T191" s="844"/>
      <c r="U191" s="56"/>
      <c r="W191" s="708"/>
    </row>
    <row r="192" spans="1:33" ht="18.75" customHeight="1">
      <c r="A192" s="349"/>
      <c r="B192" s="380">
        <v>1</v>
      </c>
      <c r="C192" s="336">
        <v>1</v>
      </c>
      <c r="D192" s="831" t="s">
        <v>345</v>
      </c>
      <c r="E192" s="832"/>
      <c r="F192" s="832"/>
      <c r="G192" s="832"/>
      <c r="H192" s="832"/>
      <c r="I192" s="832"/>
      <c r="J192" s="832"/>
      <c r="K192" s="833"/>
      <c r="L192" s="341"/>
      <c r="M192" s="768" t="s">
        <v>27</v>
      </c>
      <c r="N192" s="229">
        <v>1499</v>
      </c>
      <c r="O192" s="824">
        <f>N192*C192</f>
        <v>1499</v>
      </c>
      <c r="P192" s="825"/>
      <c r="Q192" s="845">
        <v>1499</v>
      </c>
      <c r="R192" s="846"/>
      <c r="S192" s="337" t="s">
        <v>17</v>
      </c>
      <c r="T192" s="582"/>
    </row>
    <row r="193" spans="1:21" ht="18.75" customHeight="1">
      <c r="A193" s="349"/>
      <c r="B193" s="380">
        <v>2</v>
      </c>
      <c r="C193" s="336">
        <v>1</v>
      </c>
      <c r="D193" s="831" t="s">
        <v>346</v>
      </c>
      <c r="E193" s="832"/>
      <c r="F193" s="832"/>
      <c r="G193" s="832"/>
      <c r="H193" s="832"/>
      <c r="I193" s="832"/>
      <c r="J193" s="832"/>
      <c r="K193" s="833"/>
      <c r="L193" s="341"/>
      <c r="M193" s="768" t="s">
        <v>27</v>
      </c>
      <c r="N193" s="230">
        <v>499.99</v>
      </c>
      <c r="O193" s="824">
        <f>N193*C193</f>
        <v>499.99</v>
      </c>
      <c r="P193" s="825"/>
      <c r="Q193" s="845">
        <f>O193</f>
        <v>499.99</v>
      </c>
      <c r="R193" s="846"/>
      <c r="S193" s="337" t="s">
        <v>17</v>
      </c>
      <c r="T193" s="582"/>
    </row>
    <row r="194" spans="1:21" ht="27" customHeight="1">
      <c r="A194" s="349"/>
      <c r="B194" s="380">
        <v>3</v>
      </c>
      <c r="C194" s="336">
        <v>1</v>
      </c>
      <c r="D194" s="831" t="s">
        <v>347</v>
      </c>
      <c r="E194" s="832"/>
      <c r="F194" s="832"/>
      <c r="G194" s="832"/>
      <c r="H194" s="832"/>
      <c r="I194" s="832"/>
      <c r="J194" s="832"/>
      <c r="K194" s="833"/>
      <c r="L194" s="341"/>
      <c r="M194" s="768" t="s">
        <v>29</v>
      </c>
      <c r="N194" s="230">
        <v>3009</v>
      </c>
      <c r="O194" s="824">
        <f>N194*C194</f>
        <v>3009</v>
      </c>
      <c r="P194" s="825"/>
      <c r="Q194" s="845">
        <v>3722</v>
      </c>
      <c r="R194" s="846"/>
      <c r="S194" s="337" t="s">
        <v>17</v>
      </c>
      <c r="T194" s="582"/>
    </row>
    <row r="195" spans="1:21" ht="18.75" customHeight="1">
      <c r="A195" s="349"/>
      <c r="B195" s="380" t="s">
        <v>68</v>
      </c>
      <c r="C195" s="336">
        <v>1</v>
      </c>
      <c r="D195" s="834" t="s">
        <v>356</v>
      </c>
      <c r="E195" s="835"/>
      <c r="F195" s="835"/>
      <c r="G195" s="835"/>
      <c r="H195" s="835"/>
      <c r="I195" s="835"/>
      <c r="J195" s="835"/>
      <c r="K195" s="836"/>
      <c r="L195" s="341"/>
      <c r="M195" s="768" t="s">
        <v>29</v>
      </c>
      <c r="N195" s="230">
        <v>300</v>
      </c>
      <c r="O195" s="824">
        <f>N195*C195</f>
        <v>300</v>
      </c>
      <c r="P195" s="825"/>
      <c r="Q195" s="845">
        <v>371.08</v>
      </c>
      <c r="R195" s="846"/>
      <c r="S195" s="337" t="s">
        <v>17</v>
      </c>
      <c r="T195" s="582"/>
    </row>
    <row r="196" spans="1:21" ht="16.5" customHeight="1">
      <c r="A196" s="349"/>
      <c r="B196" s="872"/>
      <c r="C196" s="873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8"/>
      <c r="O196" s="874" t="s">
        <v>5</v>
      </c>
      <c r="P196" s="875"/>
      <c r="Q196" s="847">
        <f>SUM(Q192:R195)</f>
        <v>6092.07</v>
      </c>
      <c r="R196" s="848"/>
      <c r="S196" s="337" t="s">
        <v>17</v>
      </c>
      <c r="T196" s="582"/>
      <c r="U196" s="274"/>
    </row>
    <row r="197" spans="1:21" ht="20.25" customHeight="1">
      <c r="A197" s="349"/>
      <c r="B197" s="815" t="s">
        <v>351</v>
      </c>
      <c r="C197" s="816"/>
      <c r="D197" s="816"/>
      <c r="E197" s="816"/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817"/>
      <c r="U197" s="275"/>
    </row>
    <row r="198" spans="1:21" ht="20.25" customHeight="1">
      <c r="A198" s="349"/>
      <c r="B198" s="812" t="str">
        <f>B118</f>
        <v xml:space="preserve">- JUSTIFIQUE EM ANEXO A UTILIDADE DE CADA MATERIAL SOLICITADO PARA O DESENVOLVIMENTO DO PROJETO DE PESQUISA PROPOSTO.  </v>
      </c>
      <c r="C198" s="813"/>
      <c r="D198" s="813"/>
      <c r="E198" s="813"/>
      <c r="F198" s="813"/>
      <c r="G198" s="813"/>
      <c r="H198" s="813"/>
      <c r="I198" s="813"/>
      <c r="J198" s="813"/>
      <c r="K198" s="813"/>
      <c r="L198" s="813"/>
      <c r="M198" s="813"/>
      <c r="N198" s="813"/>
      <c r="O198" s="813"/>
      <c r="P198" s="813"/>
      <c r="Q198" s="813"/>
      <c r="R198" s="813"/>
      <c r="S198" s="813"/>
      <c r="T198" s="814"/>
    </row>
    <row r="199" spans="1:21" ht="12.75" customHeight="1">
      <c r="A199" s="349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password="CFE7" sheet="1" objects="1" scenarios="1"/>
  <mergeCells count="337">
    <mergeCell ref="B197:T197"/>
    <mergeCell ref="B198:T19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29:K29"/>
    <mergeCell ref="D32:K32"/>
    <mergeCell ref="D31:K31"/>
    <mergeCell ref="M65:R65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T20:T21"/>
    <mergeCell ref="N14:N16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M119:R119"/>
    <mergeCell ref="O105:P105"/>
    <mergeCell ref="Q105:S105"/>
    <mergeCell ref="O114:P114"/>
    <mergeCell ref="Q114:S114"/>
    <mergeCell ref="D112:K112"/>
    <mergeCell ref="O112:P112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46:K46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Q33:S33"/>
    <mergeCell ref="Q30:S30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D90:K90"/>
    <mergeCell ref="O90:P90"/>
    <mergeCell ref="Q85:S85"/>
    <mergeCell ref="D98:K98"/>
    <mergeCell ref="O98:P98"/>
    <mergeCell ref="D105:K105"/>
    <mergeCell ref="D73:K73"/>
    <mergeCell ref="D75:K75"/>
    <mergeCell ref="D91:K91"/>
    <mergeCell ref="O91:P91"/>
    <mergeCell ref="D80:K80"/>
    <mergeCell ref="Q73:S73"/>
    <mergeCell ref="O76:P76"/>
    <mergeCell ref="Q76:S76"/>
    <mergeCell ref="O73:P73"/>
    <mergeCell ref="D72:K72"/>
    <mergeCell ref="O80:P80"/>
    <mergeCell ref="Q80:S80"/>
    <mergeCell ref="D85:K85"/>
    <mergeCell ref="O85:P85"/>
    <mergeCell ref="D36:K36"/>
    <mergeCell ref="Q54:S54"/>
    <mergeCell ref="L67:L68"/>
    <mergeCell ref="O67:P68"/>
    <mergeCell ref="D69:K69"/>
    <mergeCell ref="O43:P43"/>
    <mergeCell ref="Q43:S43"/>
    <mergeCell ref="O41:P41"/>
    <mergeCell ref="Q41:S41"/>
    <mergeCell ref="Q47:S47"/>
    <mergeCell ref="Q48:S48"/>
    <mergeCell ref="Q49:S49"/>
    <mergeCell ref="Q46:S46"/>
    <mergeCell ref="O47:P47"/>
    <mergeCell ref="O48:P48"/>
    <mergeCell ref="B64:T64"/>
    <mergeCell ref="O57:P57"/>
    <mergeCell ref="O58:P58"/>
    <mergeCell ref="D61:K61"/>
    <mergeCell ref="B18:C18"/>
    <mergeCell ref="D24:K24"/>
    <mergeCell ref="D23:K23"/>
    <mergeCell ref="D33:K33"/>
    <mergeCell ref="D37:K37"/>
    <mergeCell ref="D35:K35"/>
    <mergeCell ref="O35:P35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41:K41"/>
    <mergeCell ref="O72:P72"/>
    <mergeCell ref="Q72:S72"/>
    <mergeCell ref="D77:K77"/>
    <mergeCell ref="D76:K76"/>
    <mergeCell ref="Q79:S79"/>
    <mergeCell ref="O77:P77"/>
    <mergeCell ref="Q77:S77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J17:O18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30:K30"/>
  </mergeCells>
  <conditionalFormatting sqref="O192:O195">
    <cfRule type="cellIs" dxfId="99" priority="68" stopIfTrue="1" operator="equal">
      <formula>"INDIQUE A QUANTIDADE"</formula>
    </cfRule>
  </conditionalFormatting>
  <conditionalFormatting sqref="Q196">
    <cfRule type="cellIs" dxfId="98" priority="67" stopIfTrue="1" operator="equal">
      <formula>0</formula>
    </cfRule>
  </conditionalFormatting>
  <conditionalFormatting sqref="N192:N195 B192:C195">
    <cfRule type="cellIs" dxfId="97" priority="66" stopIfTrue="1" operator="equal">
      <formula>0</formula>
    </cfRule>
  </conditionalFormatting>
  <conditionalFormatting sqref="D192 B69:D115 B22:D61 M22:M61 M69:M115">
    <cfRule type="cellIs" dxfId="96" priority="65" stopIfTrue="1" operator="equal">
      <formula>0</formula>
    </cfRule>
  </conditionalFormatting>
  <conditionalFormatting sqref="N69:N115 N22:N61">
    <cfRule type="cellIs" dxfId="95" priority="54" stopIfTrue="1" operator="equal">
      <formula>0</formula>
    </cfRule>
  </conditionalFormatting>
  <conditionalFormatting sqref="O69:O115 O22:O61 Q69:Q115 Q22:Q61">
    <cfRule type="cellIs" dxfId="94" priority="53" stopIfTrue="1" operator="equal">
      <formula>0</formula>
    </cfRule>
  </conditionalFormatting>
  <conditionalFormatting sqref="O69:O115 O22:O61 D18 G18 Q69:Q115 Q22:Q61">
    <cfRule type="cellIs" dxfId="93" priority="50" stopIfTrue="1" operator="equal">
      <formula>""</formula>
    </cfRule>
  </conditionalFormatting>
  <conditionalFormatting sqref="L69:L115 L22:L61 E10 G8:T8">
    <cfRule type="cellIs" dxfId="92" priority="20" stopIfTrue="1" operator="equal">
      <formula>""</formula>
    </cfRule>
  </conditionalFormatting>
  <conditionalFormatting sqref="F14">
    <cfRule type="cellIs" dxfId="91" priority="9" stopIfTrue="1" operator="equal">
      <formula>0</formula>
    </cfRule>
  </conditionalFormatting>
  <conditionalFormatting sqref="F16">
    <cfRule type="cellIs" dxfId="90" priority="3" stopIfTrue="1" operator="equal">
      <formula>0</formula>
    </cfRule>
  </conditionalFormatting>
  <conditionalFormatting sqref="M14">
    <cfRule type="cellIs" dxfId="89" priority="2" stopIfTrue="1" operator="equal">
      <formula>0</formula>
    </cfRule>
  </conditionalFormatting>
  <conditionalFormatting sqref="M16">
    <cfRule type="cellIs" dxfId="88" priority="1" stopIfTrue="1" operator="equal">
      <formula>0</formula>
    </cfRule>
  </conditionalFormatting>
  <dataValidations xWindow="242" yWindow="519" count="20"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ErrorMessage="1" sqref="D14"/>
    <dataValidation allowBlank="1" showInputMessage="1" showErrorMessage="1" promptTitle="ATENÇÃO!" prompt="PREENCHIMENTO OBRIGATÓRIO SE O PROJETO ENVOLVER A&#10;A AQUISIÇÃO DE RADIOISÓTOPOS OU RADIOATIVOS." sqref="L9"/>
    <dataValidation allowBlank="1" showErrorMessage="1" promptTitle="ATENÇÃO!" prompt="PREENCHIMENTO OBRIGATÓRIO SE O PROJETO ENVOLVER A&#10;A AQUISIÇÃO DE RADIOISÓTOPOS OU RADIOATIVOS." sqref="L11:Q11 J10:L10 M9:P10"/>
    <dataValidation operator="greaterThan" allowBlank="1" showErrorMessage="1" errorTitle="ATENÇÃO" error="O número do item nao pode ser igual ao anterior!!!!BURRÃO!!!&#10;&#10;" sqref="B193:B195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Célula fixada com valor 1,00, pois de dólar pra dólar não há conversão.&#10;&#10;&#10;" sqref="F14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Insira aqui o valor da taxa utilizada na conversão para o dólar americano.&#10;&#10;Para conversão de moedas, consulte um dos sites abaixo:&#10;&#10;" sqref="S14:T14 S16:T16">
      <formula1>0.00000001</formula1>
      <formula2>999999.999999</formula2>
    </dataValidation>
    <dataValidation allowBlank="1" showInputMessage="1" showErrorMessage="1" promptTitle="EXEMPLO:" prompt="USD, EUR, GBP, JPY&#10;&#10;ATENÇÃO!&#10;&#10;Para moedas que possuem valor menor que o dólar americano, como é o caso do Iene do Japão, o resultado da conversão deve ser sempre menor que zero.&#10;&#10;Em Julho de 2012 o resultado da conversão do Iene para o Dólar era  0,0126.&#10;" sqref="K14 Q14 Q16 K16 D16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&#10;Insira aqui o valor da taxa utilizada na conversão para o dólar americano.&#10;&#10;Para conversão de moedas, consulte a taxa da moeda de origem em relação ao dólar nos &quot;links&quot; abaixo:" sqref="F16 M14 M16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598"/>
  <sheetViews>
    <sheetView showGridLines="0" showRowColHeaders="0" tabSelected="1" zoomScaleSheetLayoutView="80" workbookViewId="0">
      <selection activeCell="M21" sqref="M21"/>
    </sheetView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252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5" t="s">
        <v>243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502"/>
      <c r="B8" s="5" t="s">
        <v>141</v>
      </c>
      <c r="C8" s="36"/>
      <c r="D8" s="7"/>
      <c r="E8" s="792" t="s">
        <v>357</v>
      </c>
      <c r="F8" s="792"/>
      <c r="G8" s="792"/>
      <c r="H8" s="792"/>
      <c r="I8" s="792"/>
      <c r="J8" s="792"/>
      <c r="K8" s="792"/>
      <c r="L8" s="792"/>
      <c r="M8" s="792"/>
      <c r="N8" s="792"/>
      <c r="O8" s="257"/>
      <c r="P8" s="592"/>
      <c r="Q8" s="592"/>
      <c r="R8" s="592"/>
      <c r="S8" s="114"/>
      <c r="T8" s="77"/>
    </row>
    <row r="9" spans="1:29" s="57" customFormat="1" ht="6" customHeight="1">
      <c r="A9" s="50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93"/>
      <c r="P9" s="76"/>
      <c r="Q9" s="76"/>
      <c r="R9" s="76"/>
      <c r="S9" s="77"/>
      <c r="T9" s="77"/>
    </row>
    <row r="10" spans="1:29" s="40" customFormat="1" ht="19.5" customHeight="1">
      <c r="A10" s="503">
        <v>7</v>
      </c>
      <c r="B10" s="809" t="s">
        <v>0</v>
      </c>
      <c r="C10" s="810"/>
      <c r="D10" s="793"/>
      <c r="E10" s="793"/>
      <c r="F10" s="793"/>
      <c r="G10" s="36"/>
      <c r="I10" s="36"/>
      <c r="J10" s="36"/>
      <c r="K10" s="36"/>
      <c r="L10" s="36"/>
      <c r="M10" s="35"/>
      <c r="N10" s="35"/>
      <c r="O10" s="494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50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504"/>
      <c r="B12" s="862" t="s">
        <v>133</v>
      </c>
      <c r="C12" s="936"/>
      <c r="D12" s="794">
        <f>IF(SUM(M15:M55,M63:M103,M111:M151)=0,"",SUM(M15:M55,M63:M103,M111:M151))</f>
        <v>29000</v>
      </c>
      <c r="E12" s="794"/>
      <c r="F12" s="794"/>
      <c r="G12" s="794"/>
      <c r="H12" s="234"/>
      <c r="I12" s="190"/>
      <c r="J12" s="190"/>
      <c r="K12" s="190"/>
      <c r="L12" s="190"/>
      <c r="M12" s="204"/>
      <c r="N12" s="204"/>
      <c r="O12" s="495"/>
    </row>
    <row r="13" spans="1:29" s="20" customFormat="1" ht="6.75" customHeight="1">
      <c r="A13" s="504"/>
      <c r="B13" s="361"/>
      <c r="C13" s="361"/>
      <c r="D13" s="360"/>
      <c r="E13" s="360"/>
      <c r="F13" s="360"/>
      <c r="G13" s="360"/>
      <c r="H13" s="360"/>
      <c r="I13" s="190"/>
      <c r="J13" s="190"/>
      <c r="K13" s="190"/>
      <c r="L13" s="190"/>
      <c r="M13" s="204"/>
      <c r="N13" s="204"/>
      <c r="O13" s="495"/>
    </row>
    <row r="14" spans="1:29" s="137" customFormat="1" ht="29.25" customHeight="1">
      <c r="A14" s="518"/>
      <c r="B14" s="598" t="s">
        <v>1</v>
      </c>
      <c r="C14" s="918" t="s">
        <v>8</v>
      </c>
      <c r="D14" s="918"/>
      <c r="E14" s="918"/>
      <c r="F14" s="918"/>
      <c r="G14" s="918"/>
      <c r="H14" s="918"/>
      <c r="I14" s="918"/>
      <c r="J14" s="918"/>
      <c r="K14" s="918"/>
      <c r="L14" s="918"/>
      <c r="M14" s="586" t="s">
        <v>181</v>
      </c>
      <c r="N14" s="598" t="s">
        <v>2</v>
      </c>
      <c r="O14" s="506"/>
    </row>
    <row r="15" spans="1:29" s="12" customFormat="1" ht="22.5" customHeight="1">
      <c r="A15" s="527">
        <v>7</v>
      </c>
      <c r="B15" s="101">
        <v>1</v>
      </c>
      <c r="C15" s="908" t="s">
        <v>362</v>
      </c>
      <c r="D15" s="909"/>
      <c r="E15" s="909"/>
      <c r="F15" s="909"/>
      <c r="G15" s="909"/>
      <c r="H15" s="909"/>
      <c r="I15" s="909"/>
      <c r="J15" s="909"/>
      <c r="K15" s="909"/>
      <c r="L15" s="910"/>
      <c r="M15" s="147">
        <v>5000</v>
      </c>
      <c r="N15" s="589"/>
      <c r="O15" s="590"/>
    </row>
    <row r="16" spans="1:29" s="12" customFormat="1" ht="22.5" customHeight="1">
      <c r="A16" s="527"/>
      <c r="B16" s="101">
        <v>2</v>
      </c>
      <c r="C16" s="908" t="s">
        <v>363</v>
      </c>
      <c r="D16" s="909"/>
      <c r="E16" s="909"/>
      <c r="F16" s="909"/>
      <c r="G16" s="909"/>
      <c r="H16" s="909"/>
      <c r="I16" s="909"/>
      <c r="J16" s="909"/>
      <c r="K16" s="909"/>
      <c r="L16" s="910"/>
      <c r="M16" s="147">
        <v>5000</v>
      </c>
      <c r="N16" s="589"/>
      <c r="O16" s="590"/>
    </row>
    <row r="17" spans="1:15" s="12" customFormat="1" ht="22.5" customHeight="1">
      <c r="A17" s="527"/>
      <c r="B17" s="101">
        <v>3</v>
      </c>
      <c r="C17" s="908" t="s">
        <v>364</v>
      </c>
      <c r="D17" s="909"/>
      <c r="E17" s="909"/>
      <c r="F17" s="909"/>
      <c r="G17" s="909"/>
      <c r="H17" s="909"/>
      <c r="I17" s="909"/>
      <c r="J17" s="909"/>
      <c r="K17" s="909"/>
      <c r="L17" s="910"/>
      <c r="M17" s="147">
        <v>7000</v>
      </c>
      <c r="N17" s="589"/>
      <c r="O17" s="590"/>
    </row>
    <row r="18" spans="1:15" s="12" customFormat="1" ht="22.5" customHeight="1">
      <c r="A18" s="527"/>
      <c r="B18" s="101">
        <v>4</v>
      </c>
      <c r="C18" s="908" t="s">
        <v>365</v>
      </c>
      <c r="D18" s="909"/>
      <c r="E18" s="909"/>
      <c r="F18" s="909"/>
      <c r="G18" s="909"/>
      <c r="H18" s="909"/>
      <c r="I18" s="909"/>
      <c r="J18" s="909"/>
      <c r="K18" s="909"/>
      <c r="L18" s="910"/>
      <c r="M18" s="147">
        <v>1000</v>
      </c>
      <c r="N18" s="589"/>
      <c r="O18" s="590"/>
    </row>
    <row r="19" spans="1:15" s="12" customFormat="1" ht="22.5" customHeight="1">
      <c r="A19" s="527"/>
      <c r="B19" s="101">
        <v>5</v>
      </c>
      <c r="C19" s="908" t="s">
        <v>366</v>
      </c>
      <c r="D19" s="909"/>
      <c r="E19" s="909"/>
      <c r="F19" s="909"/>
      <c r="G19" s="909"/>
      <c r="H19" s="909"/>
      <c r="I19" s="909"/>
      <c r="J19" s="909"/>
      <c r="K19" s="909"/>
      <c r="L19" s="910"/>
      <c r="M19" s="147">
        <v>4000</v>
      </c>
      <c r="N19" s="589"/>
      <c r="O19" s="590"/>
    </row>
    <row r="20" spans="1:15" s="12" customFormat="1" ht="22.5" customHeight="1">
      <c r="A20" s="527"/>
      <c r="B20" s="101">
        <v>6</v>
      </c>
      <c r="C20" s="908" t="s">
        <v>367</v>
      </c>
      <c r="D20" s="909"/>
      <c r="E20" s="909"/>
      <c r="F20" s="909"/>
      <c r="G20" s="909"/>
      <c r="H20" s="909"/>
      <c r="I20" s="909"/>
      <c r="J20" s="909"/>
      <c r="K20" s="909"/>
      <c r="L20" s="910"/>
      <c r="M20" s="147">
        <v>4000</v>
      </c>
      <c r="N20" s="589"/>
      <c r="O20" s="590"/>
    </row>
    <row r="21" spans="1:15" s="12" customFormat="1" ht="22.5" customHeight="1">
      <c r="A21" s="527"/>
      <c r="B21" s="101">
        <v>7</v>
      </c>
      <c r="C21" s="908" t="s">
        <v>368</v>
      </c>
      <c r="D21" s="909"/>
      <c r="E21" s="909"/>
      <c r="F21" s="909"/>
      <c r="G21" s="909"/>
      <c r="H21" s="909"/>
      <c r="I21" s="909"/>
      <c r="J21" s="909"/>
      <c r="K21" s="909"/>
      <c r="L21" s="910"/>
      <c r="M21" s="147">
        <v>3000</v>
      </c>
      <c r="N21" s="589"/>
      <c r="O21" s="590"/>
    </row>
    <row r="22" spans="1:15" s="12" customFormat="1" ht="22.5" customHeight="1">
      <c r="A22" s="527"/>
      <c r="B22" s="101"/>
      <c r="C22" s="908"/>
      <c r="D22" s="909"/>
      <c r="E22" s="909"/>
      <c r="F22" s="909"/>
      <c r="G22" s="909"/>
      <c r="H22" s="909"/>
      <c r="I22" s="909"/>
      <c r="J22" s="909"/>
      <c r="K22" s="909"/>
      <c r="L22" s="910"/>
      <c r="M22" s="147"/>
      <c r="N22" s="589"/>
      <c r="O22" s="590"/>
    </row>
    <row r="23" spans="1:15" s="12" customFormat="1" ht="22.5" customHeight="1">
      <c r="A23" s="527"/>
      <c r="B23" s="101"/>
      <c r="C23" s="908"/>
      <c r="D23" s="909"/>
      <c r="E23" s="909"/>
      <c r="F23" s="909"/>
      <c r="G23" s="909"/>
      <c r="H23" s="909"/>
      <c r="I23" s="909"/>
      <c r="J23" s="909"/>
      <c r="K23" s="909"/>
      <c r="L23" s="910"/>
      <c r="M23" s="147"/>
      <c r="N23" s="589"/>
      <c r="O23" s="590"/>
    </row>
    <row r="24" spans="1:15" s="12" customFormat="1" ht="22.5" customHeight="1">
      <c r="A24" s="527"/>
      <c r="B24" s="101"/>
      <c r="C24" s="908"/>
      <c r="D24" s="909"/>
      <c r="E24" s="909"/>
      <c r="F24" s="909"/>
      <c r="G24" s="909"/>
      <c r="H24" s="909"/>
      <c r="I24" s="909"/>
      <c r="J24" s="909"/>
      <c r="K24" s="909"/>
      <c r="L24" s="910"/>
      <c r="M24" s="147"/>
      <c r="N24" s="589"/>
      <c r="O24" s="590"/>
    </row>
    <row r="25" spans="1:15" s="12" customFormat="1" ht="22.5" customHeight="1">
      <c r="A25" s="527"/>
      <c r="B25" s="101"/>
      <c r="C25" s="908"/>
      <c r="D25" s="909"/>
      <c r="E25" s="909"/>
      <c r="F25" s="909"/>
      <c r="G25" s="909"/>
      <c r="H25" s="909"/>
      <c r="I25" s="909"/>
      <c r="J25" s="909"/>
      <c r="K25" s="909"/>
      <c r="L25" s="910"/>
      <c r="M25" s="147"/>
      <c r="N25" s="589"/>
      <c r="O25" s="590"/>
    </row>
    <row r="26" spans="1:15" s="12" customFormat="1" ht="22.5" customHeight="1">
      <c r="A26" s="527"/>
      <c r="B26" s="101"/>
      <c r="C26" s="908"/>
      <c r="D26" s="909"/>
      <c r="E26" s="909"/>
      <c r="F26" s="909"/>
      <c r="G26" s="909"/>
      <c r="H26" s="909"/>
      <c r="I26" s="909"/>
      <c r="J26" s="909"/>
      <c r="K26" s="909"/>
      <c r="L26" s="910"/>
      <c r="M26" s="147"/>
      <c r="N26" s="589"/>
      <c r="O26" s="590"/>
    </row>
    <row r="27" spans="1:15" s="12" customFormat="1" ht="22.5" customHeight="1">
      <c r="A27" s="527"/>
      <c r="B27" s="101"/>
      <c r="C27" s="908"/>
      <c r="D27" s="909"/>
      <c r="E27" s="909"/>
      <c r="F27" s="909"/>
      <c r="G27" s="909"/>
      <c r="H27" s="909"/>
      <c r="I27" s="909"/>
      <c r="J27" s="909"/>
      <c r="K27" s="909"/>
      <c r="L27" s="910"/>
      <c r="M27" s="147"/>
      <c r="N27" s="589"/>
      <c r="O27" s="590"/>
    </row>
    <row r="28" spans="1:15" s="12" customFormat="1" ht="22.5" customHeight="1">
      <c r="A28" s="527"/>
      <c r="B28" s="101"/>
      <c r="C28" s="908"/>
      <c r="D28" s="909"/>
      <c r="E28" s="909"/>
      <c r="F28" s="909"/>
      <c r="G28" s="909"/>
      <c r="H28" s="909"/>
      <c r="I28" s="909"/>
      <c r="J28" s="909"/>
      <c r="K28" s="909"/>
      <c r="L28" s="910"/>
      <c r="M28" s="147"/>
      <c r="N28" s="589"/>
      <c r="O28" s="590"/>
    </row>
    <row r="29" spans="1:15" s="12" customFormat="1" ht="22.5" customHeight="1">
      <c r="A29" s="527"/>
      <c r="B29" s="101"/>
      <c r="C29" s="908"/>
      <c r="D29" s="909"/>
      <c r="E29" s="909"/>
      <c r="F29" s="909"/>
      <c r="G29" s="909"/>
      <c r="H29" s="909"/>
      <c r="I29" s="909"/>
      <c r="J29" s="909"/>
      <c r="K29" s="909"/>
      <c r="L29" s="910"/>
      <c r="M29" s="147"/>
      <c r="N29" s="589"/>
      <c r="O29" s="590"/>
    </row>
    <row r="30" spans="1:15" s="12" customFormat="1" ht="22.5" customHeight="1">
      <c r="A30" s="527"/>
      <c r="B30" s="101"/>
      <c r="C30" s="908"/>
      <c r="D30" s="909"/>
      <c r="E30" s="909"/>
      <c r="F30" s="909"/>
      <c r="G30" s="909"/>
      <c r="H30" s="909"/>
      <c r="I30" s="909"/>
      <c r="J30" s="909"/>
      <c r="K30" s="909"/>
      <c r="L30" s="910"/>
      <c r="M30" s="147"/>
      <c r="N30" s="589"/>
      <c r="O30" s="590"/>
    </row>
    <row r="31" spans="1:15" s="12" customFormat="1" ht="22.5" customHeight="1">
      <c r="A31" s="527"/>
      <c r="B31" s="101"/>
      <c r="C31" s="908"/>
      <c r="D31" s="909"/>
      <c r="E31" s="909"/>
      <c r="F31" s="909"/>
      <c r="G31" s="909"/>
      <c r="H31" s="909"/>
      <c r="I31" s="909"/>
      <c r="J31" s="909"/>
      <c r="K31" s="909"/>
      <c r="L31" s="910"/>
      <c r="M31" s="147"/>
      <c r="N31" s="589"/>
      <c r="O31" s="590"/>
    </row>
    <row r="32" spans="1:15" s="12" customFormat="1" ht="22.5" customHeight="1">
      <c r="A32" s="527"/>
      <c r="B32" s="101"/>
      <c r="C32" s="908"/>
      <c r="D32" s="909"/>
      <c r="E32" s="909"/>
      <c r="F32" s="909"/>
      <c r="G32" s="909"/>
      <c r="H32" s="909"/>
      <c r="I32" s="909"/>
      <c r="J32" s="909"/>
      <c r="K32" s="909"/>
      <c r="L32" s="910"/>
      <c r="M32" s="147"/>
      <c r="N32" s="589"/>
      <c r="O32" s="590"/>
    </row>
    <row r="33" spans="1:15" s="12" customFormat="1" ht="22.5" customHeight="1">
      <c r="A33" s="527">
        <v>7</v>
      </c>
      <c r="B33" s="101"/>
      <c r="C33" s="908"/>
      <c r="D33" s="909"/>
      <c r="E33" s="909"/>
      <c r="F33" s="909"/>
      <c r="G33" s="909"/>
      <c r="H33" s="909"/>
      <c r="I33" s="909"/>
      <c r="J33" s="909"/>
      <c r="K33" s="909"/>
      <c r="L33" s="910"/>
      <c r="M33" s="147"/>
      <c r="N33" s="589"/>
      <c r="O33" s="590"/>
    </row>
    <row r="34" spans="1:15" s="12" customFormat="1" ht="22.5" customHeight="1">
      <c r="A34" s="527">
        <v>7</v>
      </c>
      <c r="B34" s="101"/>
      <c r="C34" s="908"/>
      <c r="D34" s="909"/>
      <c r="E34" s="909"/>
      <c r="F34" s="909"/>
      <c r="G34" s="909"/>
      <c r="H34" s="909"/>
      <c r="I34" s="909"/>
      <c r="J34" s="909"/>
      <c r="K34" s="909"/>
      <c r="L34" s="910"/>
      <c r="M34" s="147"/>
      <c r="N34" s="589"/>
      <c r="O34" s="590"/>
    </row>
    <row r="35" spans="1:15" s="12" customFormat="1" ht="22.5" customHeight="1">
      <c r="A35" s="527">
        <v>7</v>
      </c>
      <c r="B35" s="101"/>
      <c r="C35" s="908"/>
      <c r="D35" s="909"/>
      <c r="E35" s="909"/>
      <c r="F35" s="909"/>
      <c r="G35" s="909"/>
      <c r="H35" s="909"/>
      <c r="I35" s="909"/>
      <c r="J35" s="909"/>
      <c r="K35" s="909"/>
      <c r="L35" s="910"/>
      <c r="M35" s="147"/>
      <c r="N35" s="589"/>
      <c r="O35" s="590"/>
    </row>
    <row r="36" spans="1:15" s="12" customFormat="1" ht="22.5" customHeight="1">
      <c r="A36" s="527">
        <v>7</v>
      </c>
      <c r="B36" s="101"/>
      <c r="C36" s="908"/>
      <c r="D36" s="909"/>
      <c r="E36" s="909"/>
      <c r="F36" s="909"/>
      <c r="G36" s="909"/>
      <c r="H36" s="909"/>
      <c r="I36" s="909"/>
      <c r="J36" s="909"/>
      <c r="K36" s="909"/>
      <c r="L36" s="910"/>
      <c r="M36" s="147"/>
      <c r="N36" s="589"/>
      <c r="O36" s="590"/>
    </row>
    <row r="37" spans="1:15" s="12" customFormat="1" ht="22.5" customHeight="1">
      <c r="A37" s="527">
        <v>7</v>
      </c>
      <c r="B37" s="101"/>
      <c r="C37" s="908"/>
      <c r="D37" s="909"/>
      <c r="E37" s="909"/>
      <c r="F37" s="909"/>
      <c r="G37" s="909"/>
      <c r="H37" s="909"/>
      <c r="I37" s="909"/>
      <c r="J37" s="909"/>
      <c r="K37" s="909"/>
      <c r="L37" s="910"/>
      <c r="M37" s="147"/>
      <c r="N37" s="589"/>
      <c r="O37" s="590"/>
    </row>
    <row r="38" spans="1:15" s="12" customFormat="1" ht="22.5" customHeight="1">
      <c r="A38" s="527">
        <v>7</v>
      </c>
      <c r="B38" s="101"/>
      <c r="C38" s="908"/>
      <c r="D38" s="909"/>
      <c r="E38" s="909"/>
      <c r="F38" s="909"/>
      <c r="G38" s="909"/>
      <c r="H38" s="909"/>
      <c r="I38" s="909"/>
      <c r="J38" s="909"/>
      <c r="K38" s="909"/>
      <c r="L38" s="910"/>
      <c r="M38" s="147"/>
      <c r="N38" s="589"/>
      <c r="O38" s="590"/>
    </row>
    <row r="39" spans="1:15" s="12" customFormat="1" ht="22.5" customHeight="1">
      <c r="A39" s="527">
        <v>7</v>
      </c>
      <c r="B39" s="101"/>
      <c r="C39" s="908"/>
      <c r="D39" s="909"/>
      <c r="E39" s="909"/>
      <c r="F39" s="909"/>
      <c r="G39" s="909"/>
      <c r="H39" s="909"/>
      <c r="I39" s="909"/>
      <c r="J39" s="909"/>
      <c r="K39" s="909"/>
      <c r="L39" s="910"/>
      <c r="M39" s="147"/>
      <c r="N39" s="589"/>
      <c r="O39" s="590"/>
    </row>
    <row r="40" spans="1:15" s="12" customFormat="1" ht="22.5" customHeight="1">
      <c r="A40" s="527">
        <v>7</v>
      </c>
      <c r="B40" s="101"/>
      <c r="C40" s="908"/>
      <c r="D40" s="909"/>
      <c r="E40" s="909"/>
      <c r="F40" s="909"/>
      <c r="G40" s="909"/>
      <c r="H40" s="909"/>
      <c r="I40" s="909"/>
      <c r="J40" s="909"/>
      <c r="K40" s="909"/>
      <c r="L40" s="910"/>
      <c r="M40" s="147"/>
      <c r="N40" s="589"/>
      <c r="O40" s="590"/>
    </row>
    <row r="41" spans="1:15" s="12" customFormat="1" ht="22.5" customHeight="1">
      <c r="A41" s="527">
        <v>7</v>
      </c>
      <c r="B41" s="101"/>
      <c r="C41" s="908"/>
      <c r="D41" s="909"/>
      <c r="E41" s="909"/>
      <c r="F41" s="909"/>
      <c r="G41" s="909"/>
      <c r="H41" s="909"/>
      <c r="I41" s="909"/>
      <c r="J41" s="909"/>
      <c r="K41" s="909"/>
      <c r="L41" s="910"/>
      <c r="M41" s="147"/>
      <c r="N41" s="589"/>
      <c r="O41" s="590"/>
    </row>
    <row r="42" spans="1:15" s="12" customFormat="1" ht="22.5" customHeight="1">
      <c r="A42" s="527"/>
      <c r="B42" s="101"/>
      <c r="C42" s="908"/>
      <c r="D42" s="909"/>
      <c r="E42" s="909"/>
      <c r="F42" s="909"/>
      <c r="G42" s="909"/>
      <c r="H42" s="909"/>
      <c r="I42" s="909"/>
      <c r="J42" s="909"/>
      <c r="K42" s="909"/>
      <c r="L42" s="910"/>
      <c r="M42" s="147"/>
      <c r="N42" s="589"/>
      <c r="O42" s="590"/>
    </row>
    <row r="43" spans="1:15" s="12" customFormat="1" ht="22.5" customHeight="1">
      <c r="A43" s="527"/>
      <c r="B43" s="101"/>
      <c r="C43" s="908"/>
      <c r="D43" s="909"/>
      <c r="E43" s="909"/>
      <c r="F43" s="909"/>
      <c r="G43" s="909"/>
      <c r="H43" s="909"/>
      <c r="I43" s="909"/>
      <c r="J43" s="909"/>
      <c r="K43" s="909"/>
      <c r="L43" s="910"/>
      <c r="M43" s="147"/>
      <c r="N43" s="589"/>
      <c r="O43" s="590"/>
    </row>
    <row r="44" spans="1:15" s="12" customFormat="1" ht="22.5" customHeight="1">
      <c r="A44" s="527"/>
      <c r="B44" s="101"/>
      <c r="C44" s="908"/>
      <c r="D44" s="909"/>
      <c r="E44" s="909"/>
      <c r="F44" s="909"/>
      <c r="G44" s="909"/>
      <c r="H44" s="909"/>
      <c r="I44" s="909"/>
      <c r="J44" s="909"/>
      <c r="K44" s="909"/>
      <c r="L44" s="910"/>
      <c r="M44" s="147"/>
      <c r="N44" s="589"/>
      <c r="O44" s="590"/>
    </row>
    <row r="45" spans="1:15" s="12" customFormat="1" ht="22.5" customHeight="1">
      <c r="A45" s="527"/>
      <c r="B45" s="101"/>
      <c r="C45" s="908"/>
      <c r="D45" s="909"/>
      <c r="E45" s="909"/>
      <c r="F45" s="909"/>
      <c r="G45" s="909"/>
      <c r="H45" s="909"/>
      <c r="I45" s="909"/>
      <c r="J45" s="909"/>
      <c r="K45" s="909"/>
      <c r="L45" s="910"/>
      <c r="M45" s="147"/>
      <c r="N45" s="589"/>
      <c r="O45" s="590"/>
    </row>
    <row r="46" spans="1:15" s="12" customFormat="1" ht="22.5" customHeight="1">
      <c r="A46" s="527"/>
      <c r="B46" s="101"/>
      <c r="C46" s="908"/>
      <c r="D46" s="909"/>
      <c r="E46" s="909"/>
      <c r="F46" s="909"/>
      <c r="G46" s="909"/>
      <c r="H46" s="909"/>
      <c r="I46" s="909"/>
      <c r="J46" s="909"/>
      <c r="K46" s="909"/>
      <c r="L46" s="910"/>
      <c r="M46" s="147"/>
      <c r="N46" s="589"/>
      <c r="O46" s="590"/>
    </row>
    <row r="47" spans="1:15" s="12" customFormat="1" ht="22.5" customHeight="1">
      <c r="A47" s="527"/>
      <c r="B47" s="101"/>
      <c r="C47" s="908"/>
      <c r="D47" s="909"/>
      <c r="E47" s="909"/>
      <c r="F47" s="909"/>
      <c r="G47" s="909"/>
      <c r="H47" s="909"/>
      <c r="I47" s="909"/>
      <c r="J47" s="909"/>
      <c r="K47" s="909"/>
      <c r="L47" s="910"/>
      <c r="M47" s="147"/>
      <c r="N47" s="589"/>
      <c r="O47" s="590"/>
    </row>
    <row r="48" spans="1:15" s="12" customFormat="1" ht="22.5" customHeight="1">
      <c r="A48" s="527"/>
      <c r="B48" s="101"/>
      <c r="C48" s="908"/>
      <c r="D48" s="909"/>
      <c r="E48" s="909"/>
      <c r="F48" s="909"/>
      <c r="G48" s="909"/>
      <c r="H48" s="909"/>
      <c r="I48" s="909"/>
      <c r="J48" s="909"/>
      <c r="K48" s="909"/>
      <c r="L48" s="910"/>
      <c r="M48" s="147"/>
      <c r="N48" s="589"/>
      <c r="O48" s="590"/>
    </row>
    <row r="49" spans="1:241" s="12" customFormat="1" ht="22.5" customHeight="1">
      <c r="A49" s="527"/>
      <c r="B49" s="101"/>
      <c r="C49" s="908"/>
      <c r="D49" s="909"/>
      <c r="E49" s="909"/>
      <c r="F49" s="909"/>
      <c r="G49" s="909"/>
      <c r="H49" s="909"/>
      <c r="I49" s="909"/>
      <c r="J49" s="909"/>
      <c r="K49" s="909"/>
      <c r="L49" s="910"/>
      <c r="M49" s="147"/>
      <c r="N49" s="589"/>
      <c r="O49" s="590"/>
    </row>
    <row r="50" spans="1:241" s="12" customFormat="1" ht="22.5" customHeight="1">
      <c r="A50" s="527"/>
      <c r="B50" s="101"/>
      <c r="C50" s="908"/>
      <c r="D50" s="909"/>
      <c r="E50" s="909"/>
      <c r="F50" s="909"/>
      <c r="G50" s="909"/>
      <c r="H50" s="909"/>
      <c r="I50" s="909"/>
      <c r="J50" s="909"/>
      <c r="K50" s="909"/>
      <c r="L50" s="910"/>
      <c r="M50" s="147"/>
      <c r="N50" s="589"/>
      <c r="O50" s="590"/>
    </row>
    <row r="51" spans="1:241" s="12" customFormat="1" ht="22.5" customHeight="1">
      <c r="A51" s="527"/>
      <c r="B51" s="101"/>
      <c r="C51" s="908"/>
      <c r="D51" s="909"/>
      <c r="E51" s="909"/>
      <c r="F51" s="909"/>
      <c r="G51" s="909"/>
      <c r="H51" s="909"/>
      <c r="I51" s="909"/>
      <c r="J51" s="909"/>
      <c r="K51" s="909"/>
      <c r="L51" s="910"/>
      <c r="M51" s="147"/>
      <c r="N51" s="589"/>
      <c r="O51" s="590"/>
    </row>
    <row r="52" spans="1:241" s="12" customFormat="1" ht="22.5" customHeight="1">
      <c r="A52" s="527">
        <v>7</v>
      </c>
      <c r="B52" s="101"/>
      <c r="C52" s="908"/>
      <c r="D52" s="909"/>
      <c r="E52" s="909"/>
      <c r="F52" s="909"/>
      <c r="G52" s="909"/>
      <c r="H52" s="909"/>
      <c r="I52" s="909"/>
      <c r="J52" s="909"/>
      <c r="K52" s="909"/>
      <c r="L52" s="910"/>
      <c r="M52" s="147"/>
      <c r="N52" s="589"/>
      <c r="O52" s="590"/>
    </row>
    <row r="53" spans="1:241" s="12" customFormat="1" ht="22.5" customHeight="1">
      <c r="A53" s="527">
        <v>7</v>
      </c>
      <c r="B53" s="585"/>
      <c r="C53" s="908"/>
      <c r="D53" s="909"/>
      <c r="E53" s="909"/>
      <c r="F53" s="909"/>
      <c r="G53" s="909"/>
      <c r="H53" s="909"/>
      <c r="I53" s="909"/>
      <c r="J53" s="909"/>
      <c r="K53" s="909"/>
      <c r="L53" s="910"/>
      <c r="M53" s="147"/>
      <c r="N53" s="589"/>
      <c r="O53" s="590"/>
    </row>
    <row r="54" spans="1:241" s="12" customFormat="1" ht="22.5" customHeight="1">
      <c r="A54" s="527">
        <v>7</v>
      </c>
      <c r="B54" s="585"/>
      <c r="C54" s="908"/>
      <c r="D54" s="909"/>
      <c r="E54" s="909"/>
      <c r="F54" s="909"/>
      <c r="G54" s="909"/>
      <c r="H54" s="909"/>
      <c r="I54" s="909"/>
      <c r="J54" s="909"/>
      <c r="K54" s="909"/>
      <c r="L54" s="910"/>
      <c r="M54" s="147"/>
      <c r="N54" s="589"/>
      <c r="O54" s="590"/>
    </row>
    <row r="55" spans="1:241" s="12" customFormat="1" ht="22.5" customHeight="1">
      <c r="A55" s="527">
        <v>7</v>
      </c>
      <c r="B55" s="585"/>
      <c r="C55" s="908"/>
      <c r="D55" s="909"/>
      <c r="E55" s="909"/>
      <c r="F55" s="909"/>
      <c r="G55" s="909"/>
      <c r="H55" s="909"/>
      <c r="I55" s="909"/>
      <c r="J55" s="909"/>
      <c r="K55" s="909"/>
      <c r="L55" s="910"/>
      <c r="M55" s="147"/>
      <c r="N55" s="589"/>
      <c r="O55" s="590"/>
    </row>
    <row r="56" spans="1:241" s="70" customFormat="1" ht="6.75" customHeight="1">
      <c r="A56" s="271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97"/>
    </row>
    <row r="57" spans="1:241" s="20" customFormat="1" ht="23.25" customHeight="1">
      <c r="A57" s="505">
        <v>7</v>
      </c>
      <c r="B57" s="907" t="s">
        <v>6</v>
      </c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271"/>
    </row>
    <row r="58" spans="1:241" ht="12.75" customHeight="1">
      <c r="A58" s="497"/>
      <c r="B58" s="289" t="str">
        <f>'1-MPN'!B65</f>
        <v>FAPESP,  AGOSTO DE 2012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71"/>
    </row>
    <row r="59" spans="1:241">
      <c r="O59" s="584"/>
    </row>
    <row r="60" spans="1:241" ht="18">
      <c r="A60" s="498"/>
      <c r="B60" s="554" t="str">
        <f>B6</f>
        <v>3- MATERIAL DE CONSUMO A SER ADQUIRIDO NO BRASIL</v>
      </c>
      <c r="O60" s="584"/>
    </row>
    <row r="61" spans="1:241" ht="15.75" customHeight="1">
      <c r="A61" s="497"/>
      <c r="B61" s="917" t="s">
        <v>1</v>
      </c>
      <c r="C61" s="918" t="s">
        <v>8</v>
      </c>
      <c r="D61" s="786"/>
      <c r="E61" s="786"/>
      <c r="F61" s="786"/>
      <c r="G61" s="786"/>
      <c r="H61" s="786"/>
      <c r="I61" s="786"/>
      <c r="J61" s="786"/>
      <c r="K61" s="786"/>
      <c r="L61" s="786"/>
      <c r="M61" s="919" t="s">
        <v>181</v>
      </c>
      <c r="N61" s="921" t="s">
        <v>2</v>
      </c>
      <c r="O61" s="584"/>
    </row>
    <row r="62" spans="1:241" s="20" customFormat="1" ht="15.75" customHeight="1">
      <c r="A62" s="504"/>
      <c r="B62" s="917"/>
      <c r="C62" s="786"/>
      <c r="D62" s="786"/>
      <c r="E62" s="786"/>
      <c r="F62" s="786"/>
      <c r="G62" s="786"/>
      <c r="H62" s="786"/>
      <c r="I62" s="786"/>
      <c r="J62" s="786"/>
      <c r="K62" s="786"/>
      <c r="L62" s="786"/>
      <c r="M62" s="920"/>
      <c r="N62" s="780"/>
      <c r="O62" s="495"/>
    </row>
    <row r="63" spans="1:241" s="12" customFormat="1" ht="22.5" customHeight="1">
      <c r="A63" s="527">
        <v>7</v>
      </c>
      <c r="B63" s="188"/>
      <c r="C63" s="908"/>
      <c r="D63" s="909"/>
      <c r="E63" s="909"/>
      <c r="F63" s="909"/>
      <c r="G63" s="909"/>
      <c r="H63" s="909"/>
      <c r="I63" s="909"/>
      <c r="J63" s="909"/>
      <c r="K63" s="909"/>
      <c r="L63" s="910"/>
      <c r="M63" s="147"/>
      <c r="N63" s="589"/>
      <c r="O63" s="590"/>
      <c r="IG63" s="591"/>
    </row>
    <row r="64" spans="1:241" s="12" customFormat="1" ht="22.5" customHeight="1">
      <c r="A64" s="527"/>
      <c r="B64" s="101"/>
      <c r="C64" s="908"/>
      <c r="D64" s="909"/>
      <c r="E64" s="909"/>
      <c r="F64" s="909"/>
      <c r="G64" s="909"/>
      <c r="H64" s="909"/>
      <c r="I64" s="909"/>
      <c r="J64" s="909"/>
      <c r="K64" s="909"/>
      <c r="L64" s="910"/>
      <c r="M64" s="147"/>
      <c r="N64" s="589"/>
      <c r="O64" s="590"/>
      <c r="IG64" s="591"/>
    </row>
    <row r="65" spans="1:241" s="12" customFormat="1" ht="22.5" customHeight="1">
      <c r="A65" s="527"/>
      <c r="B65" s="101"/>
      <c r="C65" s="908"/>
      <c r="D65" s="909"/>
      <c r="E65" s="909"/>
      <c r="F65" s="909"/>
      <c r="G65" s="909"/>
      <c r="H65" s="909"/>
      <c r="I65" s="909"/>
      <c r="J65" s="909"/>
      <c r="K65" s="909"/>
      <c r="L65" s="910"/>
      <c r="M65" s="147"/>
      <c r="N65" s="589"/>
      <c r="O65" s="590"/>
      <c r="IG65" s="591"/>
    </row>
    <row r="66" spans="1:241" s="12" customFormat="1" ht="22.5" customHeight="1">
      <c r="A66" s="527"/>
      <c r="B66" s="101"/>
      <c r="C66" s="908"/>
      <c r="D66" s="909"/>
      <c r="E66" s="909"/>
      <c r="F66" s="909"/>
      <c r="G66" s="909"/>
      <c r="H66" s="909"/>
      <c r="I66" s="909"/>
      <c r="J66" s="909"/>
      <c r="K66" s="909"/>
      <c r="L66" s="910"/>
      <c r="M66" s="147"/>
      <c r="N66" s="589"/>
      <c r="O66" s="590"/>
      <c r="IG66" s="591"/>
    </row>
    <row r="67" spans="1:241" s="12" customFormat="1" ht="22.5" customHeight="1">
      <c r="A67" s="527"/>
      <c r="B67" s="101"/>
      <c r="C67" s="908"/>
      <c r="D67" s="909"/>
      <c r="E67" s="909"/>
      <c r="F67" s="909"/>
      <c r="G67" s="909"/>
      <c r="H67" s="909"/>
      <c r="I67" s="909"/>
      <c r="J67" s="909"/>
      <c r="K67" s="909"/>
      <c r="L67" s="910"/>
      <c r="M67" s="147"/>
      <c r="N67" s="589"/>
      <c r="O67" s="590"/>
      <c r="IG67" s="591"/>
    </row>
    <row r="68" spans="1:241" s="12" customFormat="1" ht="22.5" customHeight="1">
      <c r="A68" s="527"/>
      <c r="B68" s="101"/>
      <c r="C68" s="908"/>
      <c r="D68" s="909"/>
      <c r="E68" s="909"/>
      <c r="F68" s="909"/>
      <c r="G68" s="909"/>
      <c r="H68" s="909"/>
      <c r="I68" s="909"/>
      <c r="J68" s="909"/>
      <c r="K68" s="909"/>
      <c r="L68" s="910"/>
      <c r="M68" s="147"/>
      <c r="N68" s="589"/>
      <c r="O68" s="590"/>
      <c r="IG68" s="591"/>
    </row>
    <row r="69" spans="1:241" s="12" customFormat="1" ht="22.5" customHeight="1">
      <c r="A69" s="527"/>
      <c r="B69" s="101"/>
      <c r="C69" s="908"/>
      <c r="D69" s="909"/>
      <c r="E69" s="909"/>
      <c r="F69" s="909"/>
      <c r="G69" s="909"/>
      <c r="H69" s="909"/>
      <c r="I69" s="909"/>
      <c r="J69" s="909"/>
      <c r="K69" s="909"/>
      <c r="L69" s="910"/>
      <c r="M69" s="147"/>
      <c r="N69" s="589"/>
      <c r="O69" s="590"/>
      <c r="IG69" s="591"/>
    </row>
    <row r="70" spans="1:241" s="12" customFormat="1" ht="22.5" customHeight="1">
      <c r="A70" s="527"/>
      <c r="B70" s="101"/>
      <c r="C70" s="908"/>
      <c r="D70" s="909"/>
      <c r="E70" s="909"/>
      <c r="F70" s="909"/>
      <c r="G70" s="909"/>
      <c r="H70" s="909"/>
      <c r="I70" s="909"/>
      <c r="J70" s="909"/>
      <c r="K70" s="909"/>
      <c r="L70" s="910"/>
      <c r="M70" s="147"/>
      <c r="N70" s="589"/>
      <c r="O70" s="590"/>
      <c r="IG70" s="591"/>
    </row>
    <row r="71" spans="1:241" s="12" customFormat="1" ht="22.5" customHeight="1">
      <c r="A71" s="527"/>
      <c r="B71" s="101"/>
      <c r="C71" s="908"/>
      <c r="D71" s="909"/>
      <c r="E71" s="909"/>
      <c r="F71" s="909"/>
      <c r="G71" s="909"/>
      <c r="H71" s="909"/>
      <c r="I71" s="909"/>
      <c r="J71" s="909"/>
      <c r="K71" s="909"/>
      <c r="L71" s="910"/>
      <c r="M71" s="147"/>
      <c r="N71" s="589"/>
      <c r="O71" s="590"/>
      <c r="IG71" s="591"/>
    </row>
    <row r="72" spans="1:241" s="12" customFormat="1" ht="22.5" customHeight="1">
      <c r="A72" s="527"/>
      <c r="B72" s="101"/>
      <c r="C72" s="908"/>
      <c r="D72" s="909"/>
      <c r="E72" s="909"/>
      <c r="F72" s="909"/>
      <c r="G72" s="909"/>
      <c r="H72" s="909"/>
      <c r="I72" s="909"/>
      <c r="J72" s="909"/>
      <c r="K72" s="909"/>
      <c r="L72" s="910"/>
      <c r="M72" s="147"/>
      <c r="N72" s="589"/>
      <c r="O72" s="590"/>
      <c r="IG72" s="591"/>
    </row>
    <row r="73" spans="1:241" s="12" customFormat="1" ht="22.5" customHeight="1">
      <c r="A73" s="527"/>
      <c r="B73" s="101"/>
      <c r="C73" s="908"/>
      <c r="D73" s="909"/>
      <c r="E73" s="909"/>
      <c r="F73" s="909"/>
      <c r="G73" s="909"/>
      <c r="H73" s="909"/>
      <c r="I73" s="909"/>
      <c r="J73" s="909"/>
      <c r="K73" s="909"/>
      <c r="L73" s="910"/>
      <c r="M73" s="147"/>
      <c r="N73" s="589"/>
      <c r="O73" s="590"/>
      <c r="IG73" s="591"/>
    </row>
    <row r="74" spans="1:241" s="12" customFormat="1" ht="22.5" customHeight="1">
      <c r="A74" s="527"/>
      <c r="B74" s="101"/>
      <c r="C74" s="908"/>
      <c r="D74" s="909"/>
      <c r="E74" s="909"/>
      <c r="F74" s="909"/>
      <c r="G74" s="909"/>
      <c r="H74" s="909"/>
      <c r="I74" s="909"/>
      <c r="J74" s="909"/>
      <c r="K74" s="909"/>
      <c r="L74" s="910"/>
      <c r="M74" s="147"/>
      <c r="N74" s="589"/>
      <c r="O74" s="590"/>
      <c r="IG74" s="591"/>
    </row>
    <row r="75" spans="1:241" s="12" customFormat="1" ht="22.5" customHeight="1">
      <c r="A75" s="527"/>
      <c r="B75" s="101"/>
      <c r="C75" s="908"/>
      <c r="D75" s="909"/>
      <c r="E75" s="909"/>
      <c r="F75" s="909"/>
      <c r="G75" s="909"/>
      <c r="H75" s="909"/>
      <c r="I75" s="909"/>
      <c r="J75" s="909"/>
      <c r="K75" s="909"/>
      <c r="L75" s="910"/>
      <c r="M75" s="147"/>
      <c r="N75" s="589"/>
      <c r="O75" s="590"/>
      <c r="IG75" s="591"/>
    </row>
    <row r="76" spans="1:241" s="12" customFormat="1" ht="22.5" customHeight="1">
      <c r="A76" s="527"/>
      <c r="B76" s="101"/>
      <c r="C76" s="908"/>
      <c r="D76" s="909"/>
      <c r="E76" s="909"/>
      <c r="F76" s="909"/>
      <c r="G76" s="909"/>
      <c r="H76" s="909"/>
      <c r="I76" s="909"/>
      <c r="J76" s="909"/>
      <c r="K76" s="909"/>
      <c r="L76" s="910"/>
      <c r="M76" s="147"/>
      <c r="N76" s="589"/>
      <c r="O76" s="590"/>
      <c r="IG76" s="591"/>
    </row>
    <row r="77" spans="1:241" s="12" customFormat="1" ht="22.5" customHeight="1">
      <c r="A77" s="527"/>
      <c r="B77" s="101"/>
      <c r="C77" s="908"/>
      <c r="D77" s="909"/>
      <c r="E77" s="909"/>
      <c r="F77" s="909"/>
      <c r="G77" s="909"/>
      <c r="H77" s="909"/>
      <c r="I77" s="909"/>
      <c r="J77" s="909"/>
      <c r="K77" s="909"/>
      <c r="L77" s="910"/>
      <c r="M77" s="147"/>
      <c r="N77" s="589"/>
      <c r="O77" s="590"/>
    </row>
    <row r="78" spans="1:241" s="12" customFormat="1" ht="22.5" customHeight="1">
      <c r="A78" s="527"/>
      <c r="B78" s="101"/>
      <c r="C78" s="908"/>
      <c r="D78" s="909"/>
      <c r="E78" s="909"/>
      <c r="F78" s="909"/>
      <c r="G78" s="909"/>
      <c r="H78" s="909"/>
      <c r="I78" s="909"/>
      <c r="J78" s="909"/>
      <c r="K78" s="909"/>
      <c r="L78" s="910"/>
      <c r="M78" s="147"/>
      <c r="N78" s="589"/>
      <c r="O78" s="590"/>
    </row>
    <row r="79" spans="1:241" s="12" customFormat="1" ht="22.5" customHeight="1">
      <c r="A79" s="527"/>
      <c r="B79" s="101"/>
      <c r="C79" s="908"/>
      <c r="D79" s="909"/>
      <c r="E79" s="909"/>
      <c r="F79" s="909"/>
      <c r="G79" s="909"/>
      <c r="H79" s="909"/>
      <c r="I79" s="909"/>
      <c r="J79" s="909"/>
      <c r="K79" s="909"/>
      <c r="L79" s="910"/>
      <c r="M79" s="147"/>
      <c r="N79" s="589"/>
      <c r="O79" s="590"/>
    </row>
    <row r="80" spans="1:241" s="12" customFormat="1" ht="22.5" customHeight="1">
      <c r="A80" s="527"/>
      <c r="B80" s="101"/>
      <c r="C80" s="908"/>
      <c r="D80" s="909"/>
      <c r="E80" s="909"/>
      <c r="F80" s="909"/>
      <c r="G80" s="909"/>
      <c r="H80" s="909"/>
      <c r="I80" s="909"/>
      <c r="J80" s="909"/>
      <c r="K80" s="909"/>
      <c r="L80" s="910"/>
      <c r="M80" s="147"/>
      <c r="N80" s="589"/>
      <c r="O80" s="590"/>
    </row>
    <row r="81" spans="1:241" s="12" customFormat="1" ht="22.5" customHeight="1">
      <c r="A81" s="527"/>
      <c r="B81" s="101"/>
      <c r="C81" s="908"/>
      <c r="D81" s="909"/>
      <c r="E81" s="909"/>
      <c r="F81" s="909"/>
      <c r="G81" s="909"/>
      <c r="H81" s="909"/>
      <c r="I81" s="909"/>
      <c r="J81" s="909"/>
      <c r="K81" s="909"/>
      <c r="L81" s="910"/>
      <c r="M81" s="147"/>
      <c r="N81" s="589"/>
      <c r="O81" s="590"/>
    </row>
    <row r="82" spans="1:241" s="12" customFormat="1" ht="22.5" customHeight="1">
      <c r="A82" s="527"/>
      <c r="B82" s="101"/>
      <c r="C82" s="908"/>
      <c r="D82" s="909"/>
      <c r="E82" s="909"/>
      <c r="F82" s="909"/>
      <c r="G82" s="909"/>
      <c r="H82" s="909"/>
      <c r="I82" s="909"/>
      <c r="J82" s="909"/>
      <c r="K82" s="909"/>
      <c r="L82" s="910"/>
      <c r="M82" s="147"/>
      <c r="N82" s="589"/>
      <c r="O82" s="590"/>
    </row>
    <row r="83" spans="1:241" s="12" customFormat="1" ht="22.5" customHeight="1">
      <c r="A83" s="527"/>
      <c r="B83" s="101"/>
      <c r="C83" s="908"/>
      <c r="D83" s="909"/>
      <c r="E83" s="909"/>
      <c r="F83" s="909"/>
      <c r="G83" s="909"/>
      <c r="H83" s="909"/>
      <c r="I83" s="909"/>
      <c r="J83" s="909"/>
      <c r="K83" s="909"/>
      <c r="L83" s="910"/>
      <c r="M83" s="147"/>
      <c r="N83" s="589"/>
      <c r="O83" s="590"/>
    </row>
    <row r="84" spans="1:241" s="12" customFormat="1" ht="22.5" customHeight="1">
      <c r="A84" s="527"/>
      <c r="B84" s="101"/>
      <c r="C84" s="908"/>
      <c r="D84" s="909"/>
      <c r="E84" s="909"/>
      <c r="F84" s="909"/>
      <c r="G84" s="909"/>
      <c r="H84" s="909"/>
      <c r="I84" s="909"/>
      <c r="J84" s="909"/>
      <c r="K84" s="909"/>
      <c r="L84" s="910"/>
      <c r="M84" s="147"/>
      <c r="N84" s="589"/>
      <c r="O84" s="590"/>
    </row>
    <row r="85" spans="1:241" s="12" customFormat="1" ht="22.5" customHeight="1">
      <c r="A85" s="527"/>
      <c r="B85" s="101"/>
      <c r="C85" s="908"/>
      <c r="D85" s="909"/>
      <c r="E85" s="909"/>
      <c r="F85" s="909"/>
      <c r="G85" s="909"/>
      <c r="H85" s="909"/>
      <c r="I85" s="909"/>
      <c r="J85" s="909"/>
      <c r="K85" s="909"/>
      <c r="L85" s="910"/>
      <c r="M85" s="147"/>
      <c r="N85" s="589"/>
      <c r="O85" s="590"/>
    </row>
    <row r="86" spans="1:241" s="12" customFormat="1" ht="22.5" customHeight="1">
      <c r="A86" s="527"/>
      <c r="B86" s="101"/>
      <c r="C86" s="908"/>
      <c r="D86" s="909"/>
      <c r="E86" s="909"/>
      <c r="F86" s="909"/>
      <c r="G86" s="909"/>
      <c r="H86" s="909"/>
      <c r="I86" s="909"/>
      <c r="J86" s="909"/>
      <c r="K86" s="909"/>
      <c r="L86" s="910"/>
      <c r="M86" s="147"/>
      <c r="N86" s="589"/>
      <c r="O86" s="590"/>
    </row>
    <row r="87" spans="1:241" s="12" customFormat="1" ht="22.5" customHeight="1">
      <c r="A87" s="527"/>
      <c r="B87" s="101"/>
      <c r="C87" s="908"/>
      <c r="D87" s="909"/>
      <c r="E87" s="909"/>
      <c r="F87" s="909"/>
      <c r="G87" s="909"/>
      <c r="H87" s="909"/>
      <c r="I87" s="909"/>
      <c r="J87" s="909"/>
      <c r="K87" s="909"/>
      <c r="L87" s="910"/>
      <c r="M87" s="147"/>
      <c r="N87" s="589"/>
      <c r="O87" s="590"/>
    </row>
    <row r="88" spans="1:241" s="12" customFormat="1" ht="22.5" customHeight="1">
      <c r="A88" s="527"/>
      <c r="B88" s="101"/>
      <c r="C88" s="908"/>
      <c r="D88" s="909"/>
      <c r="E88" s="909"/>
      <c r="F88" s="909"/>
      <c r="G88" s="909"/>
      <c r="H88" s="909"/>
      <c r="I88" s="909"/>
      <c r="J88" s="909"/>
      <c r="K88" s="909"/>
      <c r="L88" s="910"/>
      <c r="M88" s="147"/>
      <c r="N88" s="589"/>
      <c r="O88" s="590"/>
    </row>
    <row r="89" spans="1:241" s="12" customFormat="1" ht="22.5" customHeight="1">
      <c r="A89" s="527"/>
      <c r="B89" s="101"/>
      <c r="C89" s="908"/>
      <c r="D89" s="909"/>
      <c r="E89" s="909"/>
      <c r="F89" s="909"/>
      <c r="G89" s="909"/>
      <c r="H89" s="909"/>
      <c r="I89" s="909"/>
      <c r="J89" s="909"/>
      <c r="K89" s="909"/>
      <c r="L89" s="910"/>
      <c r="M89" s="147"/>
      <c r="N89" s="589"/>
      <c r="O89" s="590"/>
    </row>
    <row r="90" spans="1:241" s="12" customFormat="1" ht="22.5" customHeight="1">
      <c r="A90" s="527"/>
      <c r="B90" s="188"/>
      <c r="C90" s="908"/>
      <c r="D90" s="909"/>
      <c r="E90" s="909"/>
      <c r="F90" s="909"/>
      <c r="G90" s="909"/>
      <c r="H90" s="909"/>
      <c r="I90" s="909"/>
      <c r="J90" s="909"/>
      <c r="K90" s="909"/>
      <c r="L90" s="910"/>
      <c r="M90" s="147"/>
      <c r="N90" s="589"/>
      <c r="O90" s="590"/>
      <c r="IG90" s="591"/>
    </row>
    <row r="91" spans="1:241" s="12" customFormat="1" ht="22.5" customHeight="1">
      <c r="A91" s="527"/>
      <c r="B91" s="101"/>
      <c r="C91" s="908"/>
      <c r="D91" s="909"/>
      <c r="E91" s="909"/>
      <c r="F91" s="909"/>
      <c r="G91" s="909"/>
      <c r="H91" s="909"/>
      <c r="I91" s="909"/>
      <c r="J91" s="909"/>
      <c r="K91" s="909"/>
      <c r="L91" s="910"/>
      <c r="M91" s="147"/>
      <c r="N91" s="589"/>
      <c r="O91" s="590"/>
      <c r="IG91" s="591"/>
    </row>
    <row r="92" spans="1:241" s="12" customFormat="1" ht="22.5" customHeight="1">
      <c r="A92" s="527"/>
      <c r="B92" s="101"/>
      <c r="C92" s="908"/>
      <c r="D92" s="909"/>
      <c r="E92" s="909"/>
      <c r="F92" s="909"/>
      <c r="G92" s="909"/>
      <c r="H92" s="909"/>
      <c r="I92" s="909"/>
      <c r="J92" s="909"/>
      <c r="K92" s="909"/>
      <c r="L92" s="910"/>
      <c r="M92" s="147"/>
      <c r="N92" s="589"/>
      <c r="O92" s="590"/>
      <c r="IG92" s="591"/>
    </row>
    <row r="93" spans="1:241" s="12" customFormat="1" ht="22.5" customHeight="1">
      <c r="A93" s="527"/>
      <c r="B93" s="101"/>
      <c r="C93" s="908"/>
      <c r="D93" s="909"/>
      <c r="E93" s="909"/>
      <c r="F93" s="909"/>
      <c r="G93" s="909"/>
      <c r="H93" s="909"/>
      <c r="I93" s="909"/>
      <c r="J93" s="909"/>
      <c r="K93" s="909"/>
      <c r="L93" s="910"/>
      <c r="M93" s="147"/>
      <c r="N93" s="589"/>
      <c r="O93" s="590"/>
    </row>
    <row r="94" spans="1:241" s="12" customFormat="1" ht="22.5" customHeight="1">
      <c r="A94" s="527"/>
      <c r="B94" s="101"/>
      <c r="C94" s="908"/>
      <c r="D94" s="909"/>
      <c r="E94" s="909"/>
      <c r="F94" s="909"/>
      <c r="G94" s="909"/>
      <c r="H94" s="909"/>
      <c r="I94" s="909"/>
      <c r="J94" s="909"/>
      <c r="K94" s="909"/>
      <c r="L94" s="910"/>
      <c r="M94" s="147"/>
      <c r="N94" s="589"/>
      <c r="O94" s="590"/>
    </row>
    <row r="95" spans="1:241" s="12" customFormat="1" ht="22.5" customHeight="1">
      <c r="A95" s="527"/>
      <c r="B95" s="101"/>
      <c r="C95" s="908"/>
      <c r="D95" s="909"/>
      <c r="E95" s="909"/>
      <c r="F95" s="909"/>
      <c r="G95" s="909"/>
      <c r="H95" s="909"/>
      <c r="I95" s="909"/>
      <c r="J95" s="909"/>
      <c r="K95" s="909"/>
      <c r="L95" s="910"/>
      <c r="M95" s="147"/>
      <c r="N95" s="589"/>
      <c r="O95" s="590"/>
    </row>
    <row r="96" spans="1:241" s="12" customFormat="1" ht="22.5" customHeight="1">
      <c r="A96" s="527"/>
      <c r="B96" s="101"/>
      <c r="C96" s="908"/>
      <c r="D96" s="909"/>
      <c r="E96" s="909"/>
      <c r="F96" s="909"/>
      <c r="G96" s="909"/>
      <c r="H96" s="909"/>
      <c r="I96" s="909"/>
      <c r="J96" s="909"/>
      <c r="K96" s="909"/>
      <c r="L96" s="910"/>
      <c r="M96" s="147"/>
      <c r="N96" s="589"/>
      <c r="O96" s="590"/>
    </row>
    <row r="97" spans="1:15" s="12" customFormat="1" ht="22.5" customHeight="1">
      <c r="A97" s="527"/>
      <c r="B97" s="101"/>
      <c r="C97" s="908"/>
      <c r="D97" s="909"/>
      <c r="E97" s="909"/>
      <c r="F97" s="909"/>
      <c r="G97" s="909"/>
      <c r="H97" s="909"/>
      <c r="I97" s="909"/>
      <c r="J97" s="909"/>
      <c r="K97" s="909"/>
      <c r="L97" s="910"/>
      <c r="M97" s="147"/>
      <c r="N97" s="589"/>
      <c r="O97" s="590"/>
    </row>
    <row r="98" spans="1:15" s="12" customFormat="1" ht="22.5" customHeight="1">
      <c r="A98" s="527"/>
      <c r="B98" s="101"/>
      <c r="C98" s="908"/>
      <c r="D98" s="909"/>
      <c r="E98" s="909"/>
      <c r="F98" s="909"/>
      <c r="G98" s="909"/>
      <c r="H98" s="909"/>
      <c r="I98" s="909"/>
      <c r="J98" s="909"/>
      <c r="K98" s="909"/>
      <c r="L98" s="910"/>
      <c r="M98" s="147"/>
      <c r="N98" s="589"/>
      <c r="O98" s="590"/>
    </row>
    <row r="99" spans="1:15" s="12" customFormat="1" ht="22.5" customHeight="1">
      <c r="A99" s="527"/>
      <c r="B99" s="101"/>
      <c r="C99" s="908"/>
      <c r="D99" s="909"/>
      <c r="E99" s="909"/>
      <c r="F99" s="909"/>
      <c r="G99" s="909"/>
      <c r="H99" s="909"/>
      <c r="I99" s="909"/>
      <c r="J99" s="909"/>
      <c r="K99" s="909"/>
      <c r="L99" s="910"/>
      <c r="M99" s="147"/>
      <c r="N99" s="589"/>
      <c r="O99" s="590"/>
    </row>
    <row r="100" spans="1:15" s="12" customFormat="1" ht="22.5" customHeight="1">
      <c r="A100" s="527"/>
      <c r="B100" s="101"/>
      <c r="C100" s="908"/>
      <c r="D100" s="909"/>
      <c r="E100" s="909"/>
      <c r="F100" s="909"/>
      <c r="G100" s="909"/>
      <c r="H100" s="909"/>
      <c r="I100" s="909"/>
      <c r="J100" s="909"/>
      <c r="K100" s="909"/>
      <c r="L100" s="910"/>
      <c r="M100" s="147"/>
      <c r="N100" s="589"/>
      <c r="O100" s="590"/>
    </row>
    <row r="101" spans="1:15" s="12" customFormat="1" ht="22.5" customHeight="1">
      <c r="A101" s="527"/>
      <c r="B101" s="101"/>
      <c r="C101" s="908"/>
      <c r="D101" s="909"/>
      <c r="E101" s="909"/>
      <c r="F101" s="909"/>
      <c r="G101" s="909"/>
      <c r="H101" s="909"/>
      <c r="I101" s="909"/>
      <c r="J101" s="909"/>
      <c r="K101" s="909"/>
      <c r="L101" s="910"/>
      <c r="M101" s="147"/>
      <c r="N101" s="589"/>
      <c r="O101" s="590"/>
    </row>
    <row r="102" spans="1:15" s="12" customFormat="1" ht="22.5" customHeight="1">
      <c r="A102" s="527"/>
      <c r="B102" s="101"/>
      <c r="C102" s="908"/>
      <c r="D102" s="909"/>
      <c r="E102" s="909"/>
      <c r="F102" s="909"/>
      <c r="G102" s="909"/>
      <c r="H102" s="909"/>
      <c r="I102" s="909"/>
      <c r="J102" s="909"/>
      <c r="K102" s="909"/>
      <c r="L102" s="910"/>
      <c r="M102" s="147"/>
      <c r="N102" s="589"/>
      <c r="O102" s="590"/>
    </row>
    <row r="103" spans="1:15" s="12" customFormat="1" ht="22.5" customHeight="1">
      <c r="A103" s="527"/>
      <c r="B103" s="101"/>
      <c r="C103" s="908"/>
      <c r="D103" s="909"/>
      <c r="E103" s="909"/>
      <c r="F103" s="909"/>
      <c r="G103" s="909"/>
      <c r="H103" s="909"/>
      <c r="I103" s="909"/>
      <c r="J103" s="909"/>
      <c r="K103" s="909"/>
      <c r="L103" s="910"/>
      <c r="M103" s="147"/>
      <c r="N103" s="589"/>
      <c r="O103" s="590"/>
    </row>
    <row r="104" spans="1:15" s="70" customFormat="1" ht="6" customHeight="1">
      <c r="A104" s="271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97"/>
    </row>
    <row r="105" spans="1:15" s="20" customFormat="1" ht="23.25" customHeight="1">
      <c r="A105" s="505"/>
      <c r="B105" s="907" t="s">
        <v>6</v>
      </c>
      <c r="C105" s="907"/>
      <c r="D105" s="907"/>
      <c r="E105" s="907"/>
      <c r="F105" s="907"/>
      <c r="G105" s="907"/>
      <c r="H105" s="907"/>
      <c r="I105" s="907"/>
      <c r="J105" s="907"/>
      <c r="K105" s="907"/>
      <c r="L105" s="907"/>
      <c r="M105" s="907"/>
      <c r="N105" s="907"/>
      <c r="O105" s="911"/>
    </row>
    <row r="106" spans="1:15" ht="12.75" customHeight="1">
      <c r="A106" s="497"/>
      <c r="B106" s="289" t="str">
        <f>B58</f>
        <v>FAPESP,  AGOSTO DE 2012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911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917" t="s">
        <v>1</v>
      </c>
      <c r="C109" s="918" t="s">
        <v>8</v>
      </c>
      <c r="D109" s="786"/>
      <c r="E109" s="786"/>
      <c r="F109" s="786"/>
      <c r="G109" s="786"/>
      <c r="H109" s="786"/>
      <c r="I109" s="786"/>
      <c r="J109" s="786"/>
      <c r="K109" s="786"/>
      <c r="L109" s="786"/>
      <c r="M109" s="919" t="s">
        <v>181</v>
      </c>
      <c r="N109" s="921" t="s">
        <v>2</v>
      </c>
    </row>
    <row r="110" spans="1:15">
      <c r="B110" s="917"/>
      <c r="C110" s="786"/>
      <c r="D110" s="786"/>
      <c r="E110" s="786"/>
      <c r="F110" s="786"/>
      <c r="G110" s="786"/>
      <c r="H110" s="786"/>
      <c r="I110" s="786"/>
      <c r="J110" s="786"/>
      <c r="K110" s="786"/>
      <c r="L110" s="786"/>
      <c r="M110" s="920"/>
      <c r="N110" s="780"/>
    </row>
    <row r="111" spans="1:15" s="12" customFormat="1" ht="22.5" customHeight="1">
      <c r="A111" s="514"/>
      <c r="B111" s="188"/>
      <c r="C111" s="908"/>
      <c r="D111" s="909"/>
      <c r="E111" s="909"/>
      <c r="F111" s="909"/>
      <c r="G111" s="909"/>
      <c r="H111" s="909"/>
      <c r="I111" s="909"/>
      <c r="J111" s="909"/>
      <c r="K111" s="909"/>
      <c r="L111" s="910"/>
      <c r="M111" s="147"/>
      <c r="N111" s="589"/>
      <c r="O111" s="514"/>
    </row>
    <row r="112" spans="1:15" s="12" customFormat="1" ht="22.5" customHeight="1">
      <c r="A112" s="514"/>
      <c r="B112" s="101"/>
      <c r="C112" s="908"/>
      <c r="D112" s="909"/>
      <c r="E112" s="909"/>
      <c r="F112" s="909"/>
      <c r="G112" s="909"/>
      <c r="H112" s="909"/>
      <c r="I112" s="909"/>
      <c r="J112" s="909"/>
      <c r="K112" s="909"/>
      <c r="L112" s="910"/>
      <c r="M112" s="147"/>
      <c r="N112" s="589"/>
      <c r="O112" s="514"/>
    </row>
    <row r="113" spans="1:15" s="12" customFormat="1" ht="22.5" customHeight="1">
      <c r="A113" s="514"/>
      <c r="B113" s="101"/>
      <c r="C113" s="908"/>
      <c r="D113" s="909"/>
      <c r="E113" s="909"/>
      <c r="F113" s="909"/>
      <c r="G113" s="909"/>
      <c r="H113" s="909"/>
      <c r="I113" s="909"/>
      <c r="J113" s="909"/>
      <c r="K113" s="909"/>
      <c r="L113" s="910"/>
      <c r="M113" s="147"/>
      <c r="N113" s="589"/>
      <c r="O113" s="514"/>
    </row>
    <row r="114" spans="1:15" s="12" customFormat="1" ht="22.5" customHeight="1">
      <c r="A114" s="514"/>
      <c r="B114" s="101"/>
      <c r="C114" s="908"/>
      <c r="D114" s="909"/>
      <c r="E114" s="909"/>
      <c r="F114" s="909"/>
      <c r="G114" s="909"/>
      <c r="H114" s="909"/>
      <c r="I114" s="909"/>
      <c r="J114" s="909"/>
      <c r="K114" s="909"/>
      <c r="L114" s="910"/>
      <c r="M114" s="147"/>
      <c r="N114" s="589"/>
      <c r="O114" s="514"/>
    </row>
    <row r="115" spans="1:15" s="12" customFormat="1" ht="22.5" customHeight="1">
      <c r="A115" s="514"/>
      <c r="B115" s="101"/>
      <c r="C115" s="908"/>
      <c r="D115" s="909"/>
      <c r="E115" s="909"/>
      <c r="F115" s="909"/>
      <c r="G115" s="909"/>
      <c r="H115" s="909"/>
      <c r="I115" s="909"/>
      <c r="J115" s="909"/>
      <c r="K115" s="909"/>
      <c r="L115" s="910"/>
      <c r="M115" s="147"/>
      <c r="N115" s="589"/>
      <c r="O115" s="514"/>
    </row>
    <row r="116" spans="1:15" s="12" customFormat="1" ht="22.5" customHeight="1">
      <c r="A116" s="514"/>
      <c r="B116" s="101"/>
      <c r="C116" s="908"/>
      <c r="D116" s="909"/>
      <c r="E116" s="909"/>
      <c r="F116" s="909"/>
      <c r="G116" s="909"/>
      <c r="H116" s="909"/>
      <c r="I116" s="909"/>
      <c r="J116" s="909"/>
      <c r="K116" s="909"/>
      <c r="L116" s="910"/>
      <c r="M116" s="147"/>
      <c r="N116" s="589"/>
      <c r="O116" s="514"/>
    </row>
    <row r="117" spans="1:15" s="12" customFormat="1" ht="22.5" customHeight="1">
      <c r="A117" s="514"/>
      <c r="B117" s="101"/>
      <c r="C117" s="908"/>
      <c r="D117" s="909"/>
      <c r="E117" s="909"/>
      <c r="F117" s="909"/>
      <c r="G117" s="909"/>
      <c r="H117" s="909"/>
      <c r="I117" s="909"/>
      <c r="J117" s="909"/>
      <c r="K117" s="909"/>
      <c r="L117" s="910"/>
      <c r="M117" s="147"/>
      <c r="N117" s="589"/>
      <c r="O117" s="514"/>
    </row>
    <row r="118" spans="1:15" s="12" customFormat="1" ht="22.5" customHeight="1">
      <c r="A118" s="514"/>
      <c r="B118" s="101"/>
      <c r="C118" s="908"/>
      <c r="D118" s="909"/>
      <c r="E118" s="909"/>
      <c r="F118" s="909"/>
      <c r="G118" s="909"/>
      <c r="H118" s="909"/>
      <c r="I118" s="909"/>
      <c r="J118" s="909"/>
      <c r="K118" s="909"/>
      <c r="L118" s="910"/>
      <c r="M118" s="147"/>
      <c r="N118" s="589"/>
      <c r="O118" s="514"/>
    </row>
    <row r="119" spans="1:15" s="12" customFormat="1" ht="22.5" customHeight="1">
      <c r="A119" s="514"/>
      <c r="B119" s="101"/>
      <c r="C119" s="908"/>
      <c r="D119" s="909"/>
      <c r="E119" s="909"/>
      <c r="F119" s="909"/>
      <c r="G119" s="909"/>
      <c r="H119" s="909"/>
      <c r="I119" s="909"/>
      <c r="J119" s="909"/>
      <c r="K119" s="909"/>
      <c r="L119" s="910"/>
      <c r="M119" s="147"/>
      <c r="N119" s="589"/>
      <c r="O119" s="514"/>
    </row>
    <row r="120" spans="1:15" s="12" customFormat="1" ht="22.5" customHeight="1">
      <c r="A120" s="514"/>
      <c r="B120" s="101"/>
      <c r="C120" s="908"/>
      <c r="D120" s="909"/>
      <c r="E120" s="909"/>
      <c r="F120" s="909"/>
      <c r="G120" s="909"/>
      <c r="H120" s="909"/>
      <c r="I120" s="909"/>
      <c r="J120" s="909"/>
      <c r="K120" s="909"/>
      <c r="L120" s="910"/>
      <c r="M120" s="147"/>
      <c r="N120" s="589"/>
      <c r="O120" s="514"/>
    </row>
    <row r="121" spans="1:15" s="12" customFormat="1" ht="22.5" customHeight="1">
      <c r="A121" s="514"/>
      <c r="B121" s="101"/>
      <c r="C121" s="908"/>
      <c r="D121" s="909"/>
      <c r="E121" s="909"/>
      <c r="F121" s="909"/>
      <c r="G121" s="909"/>
      <c r="H121" s="909"/>
      <c r="I121" s="909"/>
      <c r="J121" s="909"/>
      <c r="K121" s="909"/>
      <c r="L121" s="910"/>
      <c r="M121" s="147"/>
      <c r="N121" s="589"/>
      <c r="O121" s="514"/>
    </row>
    <row r="122" spans="1:15" s="12" customFormat="1" ht="22.5" customHeight="1">
      <c r="A122" s="514"/>
      <c r="B122" s="101"/>
      <c r="C122" s="908"/>
      <c r="D122" s="909"/>
      <c r="E122" s="909"/>
      <c r="F122" s="909"/>
      <c r="G122" s="909"/>
      <c r="H122" s="909"/>
      <c r="I122" s="909"/>
      <c r="J122" s="909"/>
      <c r="K122" s="909"/>
      <c r="L122" s="910"/>
      <c r="M122" s="147"/>
      <c r="N122" s="589"/>
      <c r="O122" s="514"/>
    </row>
    <row r="123" spans="1:15" s="12" customFormat="1" ht="22.5" customHeight="1">
      <c r="A123" s="514"/>
      <c r="B123" s="101"/>
      <c r="C123" s="908"/>
      <c r="D123" s="909"/>
      <c r="E123" s="909"/>
      <c r="F123" s="909"/>
      <c r="G123" s="909"/>
      <c r="H123" s="909"/>
      <c r="I123" s="909"/>
      <c r="J123" s="909"/>
      <c r="K123" s="909"/>
      <c r="L123" s="910"/>
      <c r="M123" s="147"/>
      <c r="N123" s="589"/>
      <c r="O123" s="514"/>
    </row>
    <row r="124" spans="1:15" s="12" customFormat="1" ht="22.5" customHeight="1">
      <c r="A124" s="514"/>
      <c r="B124" s="101"/>
      <c r="C124" s="908"/>
      <c r="D124" s="909"/>
      <c r="E124" s="909"/>
      <c r="F124" s="909"/>
      <c r="G124" s="909"/>
      <c r="H124" s="909"/>
      <c r="I124" s="909"/>
      <c r="J124" s="909"/>
      <c r="K124" s="909"/>
      <c r="L124" s="910"/>
      <c r="M124" s="147"/>
      <c r="N124" s="589"/>
      <c r="O124" s="514"/>
    </row>
    <row r="125" spans="1:15" s="12" customFormat="1" ht="22.5" customHeight="1">
      <c r="A125" s="514"/>
      <c r="B125" s="101"/>
      <c r="C125" s="908"/>
      <c r="D125" s="909"/>
      <c r="E125" s="909"/>
      <c r="F125" s="909"/>
      <c r="G125" s="909"/>
      <c r="H125" s="909"/>
      <c r="I125" s="909"/>
      <c r="J125" s="909"/>
      <c r="K125" s="909"/>
      <c r="L125" s="910"/>
      <c r="M125" s="147"/>
      <c r="N125" s="589"/>
      <c r="O125" s="514"/>
    </row>
    <row r="126" spans="1:15" s="12" customFormat="1" ht="22.5" customHeight="1">
      <c r="A126" s="514"/>
      <c r="B126" s="101"/>
      <c r="C126" s="908"/>
      <c r="D126" s="909"/>
      <c r="E126" s="909"/>
      <c r="F126" s="909"/>
      <c r="G126" s="909"/>
      <c r="H126" s="909"/>
      <c r="I126" s="909"/>
      <c r="J126" s="909"/>
      <c r="K126" s="909"/>
      <c r="L126" s="910"/>
      <c r="M126" s="147"/>
      <c r="N126" s="589"/>
      <c r="O126" s="514"/>
    </row>
    <row r="127" spans="1:15" s="12" customFormat="1" ht="22.5" customHeight="1">
      <c r="A127" s="514"/>
      <c r="B127" s="101"/>
      <c r="C127" s="908"/>
      <c r="D127" s="909"/>
      <c r="E127" s="909"/>
      <c r="F127" s="909"/>
      <c r="G127" s="909"/>
      <c r="H127" s="909"/>
      <c r="I127" s="909"/>
      <c r="J127" s="909"/>
      <c r="K127" s="909"/>
      <c r="L127" s="910"/>
      <c r="M127" s="147"/>
      <c r="N127" s="589"/>
      <c r="O127" s="514"/>
    </row>
    <row r="128" spans="1:15" s="12" customFormat="1" ht="22.5" customHeight="1">
      <c r="A128" s="514"/>
      <c r="B128" s="101"/>
      <c r="C128" s="908"/>
      <c r="D128" s="909"/>
      <c r="E128" s="909"/>
      <c r="F128" s="909"/>
      <c r="G128" s="909"/>
      <c r="H128" s="909"/>
      <c r="I128" s="909"/>
      <c r="J128" s="909"/>
      <c r="K128" s="909"/>
      <c r="L128" s="910"/>
      <c r="M128" s="147"/>
      <c r="N128" s="589"/>
      <c r="O128" s="514"/>
    </row>
    <row r="129" spans="1:15" s="12" customFormat="1" ht="22.5" customHeight="1">
      <c r="A129" s="514"/>
      <c r="B129" s="101"/>
      <c r="C129" s="908"/>
      <c r="D129" s="909"/>
      <c r="E129" s="909"/>
      <c r="F129" s="909"/>
      <c r="G129" s="909"/>
      <c r="H129" s="909"/>
      <c r="I129" s="909"/>
      <c r="J129" s="909"/>
      <c r="K129" s="909"/>
      <c r="L129" s="910"/>
      <c r="M129" s="147"/>
      <c r="N129" s="589"/>
      <c r="O129" s="514"/>
    </row>
    <row r="130" spans="1:15" s="12" customFormat="1" ht="22.5" customHeight="1">
      <c r="A130" s="514"/>
      <c r="B130" s="101"/>
      <c r="C130" s="908"/>
      <c r="D130" s="909"/>
      <c r="E130" s="909"/>
      <c r="F130" s="909"/>
      <c r="G130" s="909"/>
      <c r="H130" s="909"/>
      <c r="I130" s="909"/>
      <c r="J130" s="909"/>
      <c r="K130" s="909"/>
      <c r="L130" s="910"/>
      <c r="M130" s="147"/>
      <c r="N130" s="589"/>
      <c r="O130" s="514"/>
    </row>
    <row r="131" spans="1:15" s="12" customFormat="1" ht="22.5" customHeight="1">
      <c r="A131" s="514"/>
      <c r="B131" s="101"/>
      <c r="C131" s="908"/>
      <c r="D131" s="909"/>
      <c r="E131" s="909"/>
      <c r="F131" s="909"/>
      <c r="G131" s="909"/>
      <c r="H131" s="909"/>
      <c r="I131" s="909"/>
      <c r="J131" s="909"/>
      <c r="K131" s="909"/>
      <c r="L131" s="910"/>
      <c r="M131" s="147"/>
      <c r="N131" s="589"/>
      <c r="O131" s="514"/>
    </row>
    <row r="132" spans="1:15" s="12" customFormat="1" ht="22.5" customHeight="1">
      <c r="A132" s="514"/>
      <c r="B132" s="101"/>
      <c r="C132" s="908"/>
      <c r="D132" s="909"/>
      <c r="E132" s="909"/>
      <c r="F132" s="909"/>
      <c r="G132" s="909"/>
      <c r="H132" s="909"/>
      <c r="I132" s="909"/>
      <c r="J132" s="909"/>
      <c r="K132" s="909"/>
      <c r="L132" s="910"/>
      <c r="M132" s="147"/>
      <c r="N132" s="589"/>
      <c r="O132" s="514"/>
    </row>
    <row r="133" spans="1:15" s="12" customFormat="1" ht="22.5" customHeight="1">
      <c r="A133" s="514"/>
      <c r="B133" s="101"/>
      <c r="C133" s="908"/>
      <c r="D133" s="909"/>
      <c r="E133" s="909"/>
      <c r="F133" s="909"/>
      <c r="G133" s="909"/>
      <c r="H133" s="909"/>
      <c r="I133" s="909"/>
      <c r="J133" s="909"/>
      <c r="K133" s="909"/>
      <c r="L133" s="910"/>
      <c r="M133" s="147"/>
      <c r="N133" s="589"/>
      <c r="O133" s="514"/>
    </row>
    <row r="134" spans="1:15" s="12" customFormat="1" ht="22.5" customHeight="1">
      <c r="A134" s="514"/>
      <c r="B134" s="101"/>
      <c r="C134" s="908"/>
      <c r="D134" s="909"/>
      <c r="E134" s="909"/>
      <c r="F134" s="909"/>
      <c r="G134" s="909"/>
      <c r="H134" s="909"/>
      <c r="I134" s="909"/>
      <c r="J134" s="909"/>
      <c r="K134" s="909"/>
      <c r="L134" s="910"/>
      <c r="M134" s="147"/>
      <c r="N134" s="589"/>
      <c r="O134" s="514"/>
    </row>
    <row r="135" spans="1:15" s="12" customFormat="1" ht="22.5" customHeight="1">
      <c r="A135" s="514"/>
      <c r="B135" s="101"/>
      <c r="C135" s="908"/>
      <c r="D135" s="909"/>
      <c r="E135" s="909"/>
      <c r="F135" s="909"/>
      <c r="G135" s="909"/>
      <c r="H135" s="909"/>
      <c r="I135" s="909"/>
      <c r="J135" s="909"/>
      <c r="K135" s="909"/>
      <c r="L135" s="910"/>
      <c r="M135" s="147"/>
      <c r="N135" s="589"/>
      <c r="O135" s="514"/>
    </row>
    <row r="136" spans="1:15" s="12" customFormat="1" ht="22.5" customHeight="1">
      <c r="A136" s="514"/>
      <c r="B136" s="101"/>
      <c r="C136" s="908"/>
      <c r="D136" s="909"/>
      <c r="E136" s="909"/>
      <c r="F136" s="909"/>
      <c r="G136" s="909"/>
      <c r="H136" s="909"/>
      <c r="I136" s="909"/>
      <c r="J136" s="909"/>
      <c r="K136" s="909"/>
      <c r="L136" s="910"/>
      <c r="M136" s="147"/>
      <c r="N136" s="589"/>
      <c r="O136" s="514"/>
    </row>
    <row r="137" spans="1:15" s="12" customFormat="1" ht="22.5" customHeight="1">
      <c r="A137" s="514"/>
      <c r="B137" s="101"/>
      <c r="C137" s="908"/>
      <c r="D137" s="909"/>
      <c r="E137" s="909"/>
      <c r="F137" s="909"/>
      <c r="G137" s="909"/>
      <c r="H137" s="909"/>
      <c r="I137" s="909"/>
      <c r="J137" s="909"/>
      <c r="K137" s="909"/>
      <c r="L137" s="910"/>
      <c r="M137" s="147"/>
      <c r="N137" s="589"/>
      <c r="O137" s="514"/>
    </row>
    <row r="138" spans="1:15" s="12" customFormat="1" ht="22.5" customHeight="1">
      <c r="A138" s="514"/>
      <c r="B138" s="188"/>
      <c r="C138" s="908"/>
      <c r="D138" s="909"/>
      <c r="E138" s="909"/>
      <c r="F138" s="909"/>
      <c r="G138" s="909"/>
      <c r="H138" s="909"/>
      <c r="I138" s="909"/>
      <c r="J138" s="909"/>
      <c r="K138" s="909"/>
      <c r="L138" s="910"/>
      <c r="M138" s="147"/>
      <c r="N138" s="589"/>
      <c r="O138" s="514"/>
    </row>
    <row r="139" spans="1:15" s="12" customFormat="1" ht="22.5" customHeight="1">
      <c r="A139" s="514"/>
      <c r="B139" s="101"/>
      <c r="C139" s="908"/>
      <c r="D139" s="909"/>
      <c r="E139" s="909"/>
      <c r="F139" s="909"/>
      <c r="G139" s="909"/>
      <c r="H139" s="909"/>
      <c r="I139" s="909"/>
      <c r="J139" s="909"/>
      <c r="K139" s="909"/>
      <c r="L139" s="910"/>
      <c r="M139" s="147"/>
      <c r="N139" s="589"/>
      <c r="O139" s="514"/>
    </row>
    <row r="140" spans="1:15" s="12" customFormat="1" ht="22.5" customHeight="1">
      <c r="A140" s="514"/>
      <c r="B140" s="101"/>
      <c r="C140" s="908"/>
      <c r="D140" s="909"/>
      <c r="E140" s="909"/>
      <c r="F140" s="909"/>
      <c r="G140" s="909"/>
      <c r="H140" s="909"/>
      <c r="I140" s="909"/>
      <c r="J140" s="909"/>
      <c r="K140" s="909"/>
      <c r="L140" s="910"/>
      <c r="M140" s="147"/>
      <c r="N140" s="589"/>
      <c r="O140" s="514"/>
    </row>
    <row r="141" spans="1:15" s="12" customFormat="1" ht="22.5" customHeight="1">
      <c r="A141" s="514"/>
      <c r="B141" s="101"/>
      <c r="C141" s="908"/>
      <c r="D141" s="909"/>
      <c r="E141" s="909"/>
      <c r="F141" s="909"/>
      <c r="G141" s="909"/>
      <c r="H141" s="909"/>
      <c r="I141" s="909"/>
      <c r="J141" s="909"/>
      <c r="K141" s="909"/>
      <c r="L141" s="910"/>
      <c r="M141" s="147"/>
      <c r="N141" s="589"/>
      <c r="O141" s="514"/>
    </row>
    <row r="142" spans="1:15" s="12" customFormat="1" ht="22.5" customHeight="1">
      <c r="A142" s="514"/>
      <c r="B142" s="101"/>
      <c r="C142" s="908"/>
      <c r="D142" s="909"/>
      <c r="E142" s="909"/>
      <c r="F142" s="909"/>
      <c r="G142" s="909"/>
      <c r="H142" s="909"/>
      <c r="I142" s="909"/>
      <c r="J142" s="909"/>
      <c r="K142" s="909"/>
      <c r="L142" s="910"/>
      <c r="M142" s="147"/>
      <c r="N142" s="589"/>
      <c r="O142" s="514"/>
    </row>
    <row r="143" spans="1:15" s="12" customFormat="1" ht="22.5" customHeight="1">
      <c r="A143" s="514"/>
      <c r="B143" s="101"/>
      <c r="C143" s="908"/>
      <c r="D143" s="909"/>
      <c r="E143" s="909"/>
      <c r="F143" s="909"/>
      <c r="G143" s="909"/>
      <c r="H143" s="909"/>
      <c r="I143" s="909"/>
      <c r="J143" s="909"/>
      <c r="K143" s="909"/>
      <c r="L143" s="910"/>
      <c r="M143" s="147"/>
      <c r="N143" s="589"/>
      <c r="O143" s="514"/>
    </row>
    <row r="144" spans="1:15" s="12" customFormat="1" ht="22.5" customHeight="1">
      <c r="A144" s="514"/>
      <c r="B144" s="101"/>
      <c r="C144" s="908"/>
      <c r="D144" s="909"/>
      <c r="E144" s="909"/>
      <c r="F144" s="909"/>
      <c r="G144" s="909"/>
      <c r="H144" s="909"/>
      <c r="I144" s="909"/>
      <c r="J144" s="909"/>
      <c r="K144" s="909"/>
      <c r="L144" s="910"/>
      <c r="M144" s="147"/>
      <c r="N144" s="589"/>
      <c r="O144" s="514"/>
    </row>
    <row r="145" spans="1:15" s="12" customFormat="1" ht="22.5" customHeight="1">
      <c r="A145" s="514"/>
      <c r="B145" s="101"/>
      <c r="C145" s="908"/>
      <c r="D145" s="909"/>
      <c r="E145" s="909"/>
      <c r="F145" s="909"/>
      <c r="G145" s="909"/>
      <c r="H145" s="909"/>
      <c r="I145" s="909"/>
      <c r="J145" s="909"/>
      <c r="K145" s="909"/>
      <c r="L145" s="910"/>
      <c r="M145" s="147"/>
      <c r="N145" s="589"/>
      <c r="O145" s="514"/>
    </row>
    <row r="146" spans="1:15" s="12" customFormat="1" ht="22.5" customHeight="1">
      <c r="A146" s="514"/>
      <c r="B146" s="101"/>
      <c r="C146" s="908"/>
      <c r="D146" s="909"/>
      <c r="E146" s="909"/>
      <c r="F146" s="909"/>
      <c r="G146" s="909"/>
      <c r="H146" s="909"/>
      <c r="I146" s="909"/>
      <c r="J146" s="909"/>
      <c r="K146" s="909"/>
      <c r="L146" s="910"/>
      <c r="M146" s="147"/>
      <c r="N146" s="589"/>
      <c r="O146" s="514"/>
    </row>
    <row r="147" spans="1:15" s="12" customFormat="1" ht="22.5" customHeight="1">
      <c r="A147" s="514"/>
      <c r="B147" s="101"/>
      <c r="C147" s="908"/>
      <c r="D147" s="909"/>
      <c r="E147" s="909"/>
      <c r="F147" s="909"/>
      <c r="G147" s="909"/>
      <c r="H147" s="909"/>
      <c r="I147" s="909"/>
      <c r="J147" s="909"/>
      <c r="K147" s="909"/>
      <c r="L147" s="910"/>
      <c r="M147" s="147"/>
      <c r="N147" s="589"/>
      <c r="O147" s="514"/>
    </row>
    <row r="148" spans="1:15" s="12" customFormat="1" ht="22.5" customHeight="1">
      <c r="A148" s="514"/>
      <c r="B148" s="101"/>
      <c r="C148" s="908"/>
      <c r="D148" s="909"/>
      <c r="E148" s="909"/>
      <c r="F148" s="909"/>
      <c r="G148" s="909"/>
      <c r="H148" s="909"/>
      <c r="I148" s="909"/>
      <c r="J148" s="909"/>
      <c r="K148" s="909"/>
      <c r="L148" s="910"/>
      <c r="M148" s="147"/>
      <c r="N148" s="589"/>
      <c r="O148" s="514"/>
    </row>
    <row r="149" spans="1:15" s="12" customFormat="1" ht="22.5" customHeight="1">
      <c r="A149" s="514"/>
      <c r="B149" s="101"/>
      <c r="C149" s="908"/>
      <c r="D149" s="909"/>
      <c r="E149" s="909"/>
      <c r="F149" s="909"/>
      <c r="G149" s="909"/>
      <c r="H149" s="909"/>
      <c r="I149" s="909"/>
      <c r="J149" s="909"/>
      <c r="K149" s="909"/>
      <c r="L149" s="910"/>
      <c r="M149" s="147"/>
      <c r="N149" s="589"/>
      <c r="O149" s="514"/>
    </row>
    <row r="150" spans="1:15" s="12" customFormat="1" ht="22.5" customHeight="1">
      <c r="A150" s="514"/>
      <c r="B150" s="101"/>
      <c r="C150" s="908"/>
      <c r="D150" s="909"/>
      <c r="E150" s="909"/>
      <c r="F150" s="909"/>
      <c r="G150" s="909"/>
      <c r="H150" s="909"/>
      <c r="I150" s="909"/>
      <c r="J150" s="909"/>
      <c r="K150" s="909"/>
      <c r="L150" s="910"/>
      <c r="M150" s="147"/>
      <c r="N150" s="589"/>
      <c r="O150" s="514"/>
    </row>
    <row r="151" spans="1:15" s="12" customFormat="1" ht="22.5" customHeight="1">
      <c r="A151" s="514"/>
      <c r="B151" s="101"/>
      <c r="C151" s="908"/>
      <c r="D151" s="909"/>
      <c r="E151" s="909"/>
      <c r="F151" s="909"/>
      <c r="G151" s="909"/>
      <c r="H151" s="909"/>
      <c r="I151" s="909"/>
      <c r="J151" s="909"/>
      <c r="K151" s="909"/>
      <c r="L151" s="910"/>
      <c r="M151" s="147"/>
      <c r="N151" s="589"/>
      <c r="O151" s="514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907" t="s">
        <v>6</v>
      </c>
      <c r="C153" s="907"/>
      <c r="D153" s="907"/>
      <c r="E153" s="907"/>
      <c r="F153" s="907"/>
      <c r="G153" s="907"/>
      <c r="H153" s="907"/>
      <c r="I153" s="907"/>
      <c r="J153" s="907"/>
      <c r="K153" s="907"/>
      <c r="L153" s="907"/>
      <c r="M153" s="907"/>
      <c r="N153" s="907"/>
    </row>
    <row r="154" spans="1:15">
      <c r="B154" s="289" t="str">
        <f>B106</f>
        <v>FAPESP,  AGOSTO DE 2012</v>
      </c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117"/>
      <c r="N154" s="20">
        <v>3</v>
      </c>
    </row>
    <row r="155" spans="1:15"/>
    <row r="156" spans="1:15"/>
    <row r="157" spans="1:15">
      <c r="A157" s="584"/>
      <c r="O157" s="584"/>
    </row>
    <row r="158" spans="1:15">
      <c r="A158" s="584"/>
      <c r="O158" s="584"/>
    </row>
    <row r="159" spans="1:15">
      <c r="A159" s="584"/>
      <c r="O159" s="584"/>
    </row>
    <row r="160" spans="1:15">
      <c r="A160" s="584"/>
      <c r="O160" s="584"/>
    </row>
    <row r="161" spans="1:243">
      <c r="A161" s="584"/>
      <c r="O161" s="584"/>
    </row>
    <row r="162" spans="1:243">
      <c r="A162" s="584"/>
      <c r="O162" s="584"/>
    </row>
    <row r="163" spans="1:243">
      <c r="A163" s="584"/>
      <c r="O163" s="584"/>
    </row>
    <row r="164" spans="1:243"/>
    <row r="165" spans="1:243"/>
    <row r="166" spans="1:243"/>
    <row r="167" spans="1:243"/>
    <row r="168" spans="1:243" ht="16.5" customHeight="1">
      <c r="B168" s="225" t="s">
        <v>139</v>
      </c>
    </row>
    <row r="169" spans="1:243" ht="16.5" customHeight="1">
      <c r="B169" s="225" t="s">
        <v>140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13" t="s">
        <v>36</v>
      </c>
      <c r="C173" s="913"/>
      <c r="D173" s="913"/>
      <c r="E173" s="913"/>
      <c r="F173" s="913"/>
      <c r="G173" s="913"/>
      <c r="H173" s="913"/>
      <c r="I173" s="913"/>
      <c r="J173" s="913"/>
      <c r="K173" s="913"/>
      <c r="L173" s="913"/>
      <c r="M173" s="913"/>
      <c r="N173" s="913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13" t="s">
        <v>37</v>
      </c>
      <c r="C174" s="913"/>
      <c r="D174" s="913"/>
      <c r="E174" s="913"/>
      <c r="F174" s="913"/>
      <c r="G174" s="913"/>
      <c r="H174" s="913"/>
      <c r="I174" s="913"/>
      <c r="J174" s="913"/>
      <c r="K174" s="913"/>
      <c r="L174" s="913"/>
      <c r="M174" s="913"/>
      <c r="N174" s="913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23" t="s">
        <v>10</v>
      </c>
      <c r="C176" s="823"/>
      <c r="D176" s="823"/>
      <c r="E176" s="823"/>
      <c r="F176" s="823"/>
      <c r="G176" s="823"/>
      <c r="H176" s="823"/>
      <c r="I176" s="823"/>
      <c r="J176" s="823"/>
      <c r="K176" s="823"/>
      <c r="L176" s="823"/>
      <c r="M176" s="823"/>
      <c r="N176" s="823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16" t="s">
        <v>38</v>
      </c>
      <c r="C178" s="916"/>
      <c r="D178" s="916"/>
      <c r="E178" s="916"/>
      <c r="F178" s="916"/>
      <c r="G178" s="916"/>
      <c r="H178" s="916"/>
      <c r="I178" s="916"/>
      <c r="J178" s="916"/>
      <c r="K178" s="916"/>
      <c r="L178" s="916"/>
      <c r="M178" s="916"/>
      <c r="N178" s="916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15" t="s">
        <v>39</v>
      </c>
      <c r="C179" s="915"/>
      <c r="D179" s="915"/>
      <c r="E179" s="915"/>
      <c r="F179" s="915"/>
      <c r="G179" s="915"/>
      <c r="H179" s="915"/>
      <c r="I179" s="915"/>
      <c r="J179" s="915"/>
      <c r="K179" s="915"/>
      <c r="L179" s="915"/>
      <c r="M179" s="915"/>
      <c r="N179" s="915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14" t="s">
        <v>40</v>
      </c>
      <c r="C180" s="914"/>
      <c r="D180" s="914"/>
      <c r="E180" s="914"/>
      <c r="F180" s="914"/>
      <c r="G180" s="914"/>
      <c r="H180" s="914"/>
      <c r="I180" s="914"/>
      <c r="J180" s="914"/>
      <c r="K180" s="914"/>
      <c r="L180" s="914"/>
      <c r="M180" s="914"/>
      <c r="N180" s="914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14" t="s">
        <v>41</v>
      </c>
      <c r="C181" s="914"/>
      <c r="D181" s="914"/>
      <c r="E181" s="914"/>
      <c r="F181" s="914"/>
      <c r="G181" s="914"/>
      <c r="H181" s="914"/>
      <c r="I181" s="914"/>
      <c r="J181" s="914"/>
      <c r="K181" s="914"/>
      <c r="L181" s="914"/>
      <c r="M181" s="914"/>
      <c r="N181" s="914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12" t="s">
        <v>212</v>
      </c>
      <c r="C182" s="912"/>
      <c r="D182" s="912"/>
      <c r="E182" s="912"/>
      <c r="F182" s="912"/>
      <c r="G182" s="912"/>
      <c r="H182" s="912"/>
      <c r="I182" s="912"/>
      <c r="J182" s="912"/>
      <c r="K182" s="912"/>
      <c r="L182" s="912"/>
      <c r="M182" s="912"/>
      <c r="N182" s="912"/>
    </row>
    <row r="183" spans="2:243" ht="18" customHeight="1">
      <c r="B183" s="912" t="s">
        <v>255</v>
      </c>
      <c r="C183" s="912"/>
      <c r="D183" s="912"/>
      <c r="E183" s="912"/>
      <c r="F183" s="912"/>
      <c r="G183" s="912"/>
      <c r="H183" s="912"/>
      <c r="I183" s="912"/>
      <c r="J183" s="912"/>
      <c r="K183" s="912"/>
      <c r="L183" s="912"/>
      <c r="M183" s="912"/>
      <c r="N183" s="912"/>
    </row>
    <row r="184" spans="2:243" ht="18" customHeight="1">
      <c r="B184" s="912" t="s">
        <v>204</v>
      </c>
      <c r="C184" s="912"/>
      <c r="D184" s="912"/>
      <c r="E184" s="912"/>
      <c r="F184" s="912"/>
      <c r="G184" s="912"/>
      <c r="H184" s="912"/>
      <c r="I184" s="912"/>
      <c r="J184" s="912"/>
      <c r="K184" s="912"/>
      <c r="L184" s="912"/>
      <c r="M184" s="912"/>
      <c r="N184" s="912"/>
    </row>
    <row r="185" spans="2:243" ht="18" customHeight="1">
      <c r="B185" s="912" t="s">
        <v>203</v>
      </c>
      <c r="C185" s="912"/>
      <c r="D185" s="912"/>
      <c r="E185" s="912"/>
      <c r="F185" s="912"/>
      <c r="G185" s="912"/>
      <c r="H185" s="912"/>
      <c r="I185" s="912"/>
      <c r="J185" s="912"/>
      <c r="K185" s="912"/>
      <c r="L185" s="912"/>
      <c r="M185" s="912"/>
      <c r="N185" s="912"/>
    </row>
    <row r="186" spans="2:243" ht="10.5" customHeight="1">
      <c r="B186" s="109" t="s">
        <v>17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42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29" t="s">
        <v>152</v>
      </c>
      <c r="C189" s="929"/>
      <c r="D189" s="929"/>
      <c r="E189" s="929"/>
      <c r="F189" s="929"/>
      <c r="G189" s="929"/>
      <c r="H189" s="929"/>
      <c r="I189" s="929"/>
      <c r="J189" s="929"/>
      <c r="K189" s="929"/>
      <c r="L189" s="929"/>
      <c r="M189" s="929"/>
      <c r="N189" s="295"/>
    </row>
    <row r="190" spans="2:243" ht="18" customHeight="1">
      <c r="B190" s="932" t="s">
        <v>43</v>
      </c>
      <c r="C190" s="932"/>
      <c r="D190" s="932"/>
      <c r="E190" s="932"/>
      <c r="F190" s="932"/>
      <c r="G190" s="932"/>
      <c r="H190" s="932"/>
      <c r="I190" s="932"/>
      <c r="J190" s="932"/>
      <c r="K190" s="932"/>
      <c r="L190" s="932"/>
      <c r="M190" s="932"/>
      <c r="N190" s="932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44</v>
      </c>
      <c r="D192" s="58"/>
    </row>
    <row r="193" spans="1:236" ht="10.5" customHeight="1"/>
    <row r="194" spans="1:236" s="122" customFormat="1" ht="17.25" customHeight="1">
      <c r="A194" s="506"/>
      <c r="B194" s="422" t="s">
        <v>1</v>
      </c>
      <c r="C194" s="933" t="s">
        <v>8</v>
      </c>
      <c r="D194" s="934"/>
      <c r="E194" s="934"/>
      <c r="F194" s="934"/>
      <c r="G194" s="934"/>
      <c r="H194" s="934"/>
      <c r="I194" s="934"/>
      <c r="J194" s="934"/>
      <c r="K194" s="935"/>
      <c r="L194" s="917" t="s">
        <v>4</v>
      </c>
      <c r="M194" s="917"/>
      <c r="N194" s="423" t="s">
        <v>2</v>
      </c>
      <c r="O194" s="499"/>
    </row>
    <row r="195" spans="1:236" customFormat="1" ht="16.5" customHeight="1">
      <c r="A195" s="263"/>
      <c r="B195" s="154">
        <v>1</v>
      </c>
      <c r="C195" s="922" t="s">
        <v>45</v>
      </c>
      <c r="D195" s="923"/>
      <c r="E195" s="923"/>
      <c r="F195" s="923"/>
      <c r="G195" s="923"/>
      <c r="H195" s="923"/>
      <c r="I195" s="923"/>
      <c r="J195" s="923"/>
      <c r="K195" s="923"/>
      <c r="L195" s="930">
        <v>1000</v>
      </c>
      <c r="M195" s="931"/>
      <c r="N195" s="112"/>
      <c r="O195" s="480"/>
      <c r="IA195" s="84"/>
      <c r="IB195" s="21"/>
    </row>
    <row r="196" spans="1:236" customFormat="1" ht="16.5" customHeight="1">
      <c r="A196" s="263"/>
      <c r="B196" s="151">
        <v>2</v>
      </c>
      <c r="C196" s="922" t="s">
        <v>46</v>
      </c>
      <c r="D196" s="923"/>
      <c r="E196" s="923"/>
      <c r="F196" s="923"/>
      <c r="G196" s="923"/>
      <c r="H196" s="923"/>
      <c r="I196" s="923"/>
      <c r="J196" s="923"/>
      <c r="K196" s="923"/>
      <c r="L196" s="930">
        <v>2000</v>
      </c>
      <c r="M196" s="931"/>
      <c r="N196" s="112"/>
      <c r="O196" s="480"/>
      <c r="IA196" s="84"/>
      <c r="IB196" s="21"/>
    </row>
    <row r="197" spans="1:236" customFormat="1" ht="16.5" customHeight="1">
      <c r="A197" s="263"/>
      <c r="B197" s="151">
        <v>3</v>
      </c>
      <c r="C197" s="922" t="s">
        <v>47</v>
      </c>
      <c r="D197" s="923"/>
      <c r="E197" s="923"/>
      <c r="F197" s="923"/>
      <c r="G197" s="923"/>
      <c r="H197" s="923"/>
      <c r="I197" s="923"/>
      <c r="J197" s="923"/>
      <c r="K197" s="923"/>
      <c r="L197" s="930">
        <v>800</v>
      </c>
      <c r="M197" s="931"/>
      <c r="N197" s="112"/>
      <c r="O197" s="480"/>
      <c r="IA197" s="21"/>
      <c r="IB197" s="21"/>
    </row>
    <row r="198" spans="1:236" customFormat="1" ht="16.5" customHeight="1">
      <c r="A198" s="263"/>
      <c r="B198" s="151">
        <v>4</v>
      </c>
      <c r="C198" s="922" t="s">
        <v>48</v>
      </c>
      <c r="D198" s="923"/>
      <c r="E198" s="923"/>
      <c r="F198" s="923"/>
      <c r="G198" s="923"/>
      <c r="H198" s="923"/>
      <c r="I198" s="923"/>
      <c r="J198" s="923"/>
      <c r="K198" s="923"/>
      <c r="L198" s="930">
        <v>500</v>
      </c>
      <c r="M198" s="931"/>
      <c r="N198" s="112"/>
      <c r="O198" s="480"/>
      <c r="IA198" s="21"/>
      <c r="IB198" s="21"/>
    </row>
    <row r="199" spans="1:236" customFormat="1" ht="16.5" customHeight="1">
      <c r="A199" s="263"/>
      <c r="B199" s="151">
        <v>5</v>
      </c>
      <c r="C199" s="922" t="s">
        <v>49</v>
      </c>
      <c r="D199" s="923"/>
      <c r="E199" s="923"/>
      <c r="F199" s="923"/>
      <c r="G199" s="923"/>
      <c r="H199" s="923"/>
      <c r="I199" s="923"/>
      <c r="J199" s="923"/>
      <c r="K199" s="923"/>
      <c r="L199" s="930">
        <v>2000</v>
      </c>
      <c r="M199" s="931"/>
      <c r="N199" s="112"/>
      <c r="O199" s="480"/>
    </row>
    <row r="200" spans="1:236" customFormat="1" ht="17.25" customHeight="1">
      <c r="A200" s="263"/>
      <c r="B200" s="924"/>
      <c r="C200" s="925"/>
      <c r="D200" s="925"/>
      <c r="E200" s="925"/>
      <c r="F200" s="925"/>
      <c r="G200" s="925"/>
      <c r="H200" s="925"/>
      <c r="I200" s="925"/>
      <c r="J200" s="925"/>
      <c r="K200" s="926"/>
      <c r="L200" s="927">
        <v>6300</v>
      </c>
      <c r="M200" s="928"/>
      <c r="N200" s="112"/>
      <c r="O200" s="480"/>
    </row>
    <row r="201" spans="1:236" ht="4.5" customHeight="1">
      <c r="A201" s="597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97"/>
    </row>
    <row r="202" spans="1:236" ht="19.5" customHeight="1">
      <c r="A202" s="597"/>
      <c r="B202" s="907" t="s">
        <v>6</v>
      </c>
      <c r="C202" s="907"/>
      <c r="D202" s="907"/>
      <c r="E202" s="907"/>
      <c r="F202" s="907"/>
      <c r="G202" s="907"/>
      <c r="H202" s="907"/>
      <c r="I202" s="907"/>
      <c r="J202" s="907"/>
      <c r="K202" s="907"/>
      <c r="L202" s="907"/>
      <c r="M202" s="907"/>
      <c r="N202" s="907"/>
      <c r="O202" s="597"/>
    </row>
    <row r="203" spans="1:236">
      <c r="A203" s="597"/>
      <c r="B203" s="289" t="str">
        <f>B154</f>
        <v>FAPESP,  AGOSTO DE 2012</v>
      </c>
      <c r="C203" s="599"/>
      <c r="D203" s="599"/>
      <c r="E203" s="599"/>
      <c r="F203" s="599"/>
      <c r="G203" s="599"/>
      <c r="H203" s="599"/>
      <c r="I203" s="599"/>
      <c r="J203" s="599"/>
      <c r="K203" s="599"/>
      <c r="L203" s="599"/>
      <c r="M203" s="117"/>
      <c r="N203" s="20"/>
      <c r="O203" s="59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AFFC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87" priority="42" stopIfTrue="1" operator="equal">
      <formula>0</formula>
    </cfRule>
  </conditionalFormatting>
  <conditionalFormatting sqref="M104 M56 M152">
    <cfRule type="cellIs" dxfId="8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5" priority="39" stopIfTrue="1" operator="equal">
      <formula>0</formula>
    </cfRule>
  </conditionalFormatting>
  <conditionalFormatting sqref="B63:B103 B15:B52 B111:B151">
    <cfRule type="cellIs" dxfId="84" priority="31" stopIfTrue="1" operator="equal">
      <formula>0</formula>
    </cfRule>
  </conditionalFormatting>
  <conditionalFormatting sqref="E8">
    <cfRule type="cellIs" dxfId="83" priority="21" stopIfTrue="1" operator="equal">
      <formula>""</formula>
    </cfRule>
  </conditionalFormatting>
  <conditionalFormatting sqref="D10 E8:N8 P8:R8">
    <cfRule type="cellIs" dxfId="82" priority="10" stopIfTrue="1" operator="equal">
      <formula>""</formula>
    </cfRule>
  </conditionalFormatting>
  <conditionalFormatting sqref="M63:M103 M111:M151 M15:M55">
    <cfRule type="cellIs" dxfId="81" priority="43" stopIfTrue="1" operator="equal">
      <formula>""</formula>
    </cfRule>
  </conditionalFormatting>
  <conditionalFormatting sqref="D12 F12">
    <cfRule type="cellIs" dxfId="80" priority="2" stopIfTrue="1" operator="equal">
      <formula>""</formula>
    </cfRule>
  </conditionalFormatting>
  <conditionalFormatting sqref="M201">
    <cfRule type="cellIs" dxfId="7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&#10;&#10;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Title="ATENÇÃO!" prompt="PREENCHIMENTO OBRIGATÓRIO SE O PROJETO ENVOLVER A&#10;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8"/>
  <sheetViews>
    <sheetView showGridLines="0" showRowColHeaders="0" topLeftCell="A158" zoomScaleSheetLayoutView="100" workbookViewId="0">
      <selection activeCell="A189" sqref="A189"/>
    </sheetView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92"/>
      <c r="V1" s="692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89"/>
      <c r="R2" s="789"/>
      <c r="S2" s="789"/>
      <c r="T2" s="473"/>
      <c r="U2" s="692"/>
      <c r="V2" s="692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92"/>
      <c r="V3" s="692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92"/>
      <c r="V4" s="692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92"/>
      <c r="V5" s="692"/>
    </row>
    <row r="6" spans="1:51" s="4" customFormat="1" ht="19.5" customHeight="1">
      <c r="A6" s="501"/>
      <c r="B6" s="416" t="s">
        <v>244</v>
      </c>
      <c r="C6" s="237"/>
      <c r="D6" s="237"/>
      <c r="E6" s="237"/>
      <c r="F6" s="237"/>
      <c r="G6" s="237"/>
      <c r="H6" s="237"/>
      <c r="N6" s="184"/>
      <c r="O6" s="79"/>
      <c r="P6" s="57"/>
      <c r="Q6" s="47"/>
      <c r="R6" s="47"/>
      <c r="S6" s="47"/>
      <c r="T6" s="473"/>
      <c r="U6" s="692"/>
      <c r="V6" s="692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92"/>
      <c r="V7" s="692"/>
    </row>
    <row r="8" spans="1:51" s="4" customFormat="1" ht="19.5" customHeight="1">
      <c r="A8" s="516"/>
      <c r="B8" s="11" t="s">
        <v>141</v>
      </c>
      <c r="C8" s="13"/>
      <c r="D8" s="13"/>
      <c r="E8" s="975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976"/>
      <c r="S8" s="977"/>
      <c r="T8" s="507">
        <v>7</v>
      </c>
      <c r="U8" s="692"/>
      <c r="V8" s="692"/>
    </row>
    <row r="9" spans="1:51" s="4" customFormat="1" ht="5.25" customHeight="1">
      <c r="A9" s="48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8"/>
      <c r="U9" s="692"/>
      <c r="V9" s="692"/>
    </row>
    <row r="10" spans="1:51" s="4" customFormat="1" ht="20.25" customHeight="1">
      <c r="A10" s="480"/>
      <c r="B10" s="345" t="s">
        <v>184</v>
      </c>
      <c r="C10" s="345"/>
      <c r="D10" s="793"/>
      <c r="E10" s="793"/>
      <c r="F10" s="793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8"/>
      <c r="U10" s="692"/>
      <c r="V10" s="692"/>
    </row>
    <row r="11" spans="1:51" s="4" customFormat="1" ht="5.25" customHeight="1">
      <c r="A11" s="48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8"/>
      <c r="U11" s="692"/>
      <c r="V11" s="692"/>
    </row>
    <row r="12" spans="1:51" s="84" customFormat="1" ht="21" customHeight="1">
      <c r="A12" s="517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74"/>
      <c r="U12" s="693"/>
      <c r="V12" s="693"/>
    </row>
    <row r="13" spans="1:51" s="84" customFormat="1" ht="6" customHeight="1">
      <c r="A13" s="517"/>
      <c r="B13" s="364"/>
      <c r="C13" s="130"/>
      <c r="D13" s="365"/>
      <c r="E13" s="130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9"/>
      <c r="U13" s="694"/>
      <c r="V13" s="6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2" customFormat="1" ht="15.75" customHeight="1">
      <c r="A14" s="518"/>
      <c r="B14" s="143" t="s">
        <v>123</v>
      </c>
      <c r="C14" s="763" t="s">
        <v>27</v>
      </c>
      <c r="D14" s="102" t="s">
        <v>28</v>
      </c>
      <c r="E14" s="88">
        <v>1</v>
      </c>
      <c r="H14" s="366" t="s">
        <v>127</v>
      </c>
      <c r="I14" s="90"/>
      <c r="J14" s="102" t="s">
        <v>28</v>
      </c>
      <c r="K14" s="757"/>
      <c r="N14" s="124"/>
      <c r="O14" s="143" t="s">
        <v>124</v>
      </c>
      <c r="P14" s="90"/>
      <c r="Q14" s="102" t="s">
        <v>28</v>
      </c>
      <c r="R14" s="757"/>
      <c r="S14" s="367"/>
      <c r="T14" s="499"/>
      <c r="U14" s="91"/>
      <c r="V14" s="91"/>
    </row>
    <row r="15" spans="1:51" customFormat="1" ht="6" customHeight="1">
      <c r="A15" s="497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80"/>
      <c r="U15" s="692"/>
      <c r="V15" s="692"/>
    </row>
    <row r="16" spans="1:51" s="347" customFormat="1" ht="15.75" customHeight="1">
      <c r="A16" s="497"/>
      <c r="B16" s="143" t="s">
        <v>125</v>
      </c>
      <c r="C16" s="90"/>
      <c r="D16" s="102" t="s">
        <v>28</v>
      </c>
      <c r="E16" s="757"/>
      <c r="F16" s="126"/>
      <c r="H16" s="366" t="s">
        <v>126</v>
      </c>
      <c r="I16" s="90"/>
      <c r="J16" s="102" t="s">
        <v>28</v>
      </c>
      <c r="K16" s="757"/>
      <c r="N16" s="136"/>
      <c r="O16" s="362" t="s">
        <v>167</v>
      </c>
      <c r="P16" s="90"/>
      <c r="Q16" s="348" t="s">
        <v>28</v>
      </c>
      <c r="R16" s="757"/>
      <c r="S16" s="136"/>
      <c r="T16" s="480"/>
      <c r="U16" s="692"/>
      <c r="V16" s="692"/>
    </row>
    <row r="17" spans="1:242" s="347" customFormat="1" ht="6" customHeight="1">
      <c r="A17" s="497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80"/>
      <c r="U17" s="692"/>
      <c r="V17" s="692"/>
    </row>
    <row r="18" spans="1:242" s="189" customFormat="1" ht="19.5" customHeight="1">
      <c r="A18" s="519"/>
      <c r="B18" s="974" t="s">
        <v>134</v>
      </c>
      <c r="C18" s="974"/>
      <c r="D18" s="854" t="str">
        <f>IF(SUM(Q22:R59,Q66:R109)=0,"",SUM(Q22:R59,Q66:R109))</f>
        <v/>
      </c>
      <c r="E18" s="854"/>
      <c r="F18" s="854"/>
      <c r="G18" s="383"/>
      <c r="H18" s="190"/>
      <c r="I18" s="190"/>
      <c r="J18" s="204"/>
      <c r="K18" s="204"/>
      <c r="L18" s="204"/>
      <c r="M18" s="204"/>
      <c r="N18" s="204"/>
      <c r="O18" s="204"/>
      <c r="P18" s="204"/>
      <c r="T18" s="510"/>
      <c r="U18" s="695"/>
      <c r="V18" s="695"/>
    </row>
    <row r="19" spans="1:242" s="97" customFormat="1" ht="7.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8"/>
      <c r="U19" s="696"/>
      <c r="V19" s="696"/>
    </row>
    <row r="20" spans="1:242" s="98" customFormat="1">
      <c r="A20" s="504"/>
      <c r="B20" s="890" t="s">
        <v>1</v>
      </c>
      <c r="C20" s="964" t="s">
        <v>8</v>
      </c>
      <c r="D20" s="965"/>
      <c r="E20" s="965"/>
      <c r="F20" s="965"/>
      <c r="G20" s="965"/>
      <c r="H20" s="965"/>
      <c r="I20" s="965"/>
      <c r="J20" s="965"/>
      <c r="K20" s="965"/>
      <c r="L20" s="966"/>
      <c r="M20" s="864" t="s">
        <v>69</v>
      </c>
      <c r="N20" s="866" t="s">
        <v>172</v>
      </c>
      <c r="O20" s="897"/>
      <c r="P20" s="867"/>
      <c r="Q20" s="893" t="s">
        <v>173</v>
      </c>
      <c r="R20" s="894"/>
      <c r="S20" s="948" t="s">
        <v>2</v>
      </c>
      <c r="T20" s="481"/>
      <c r="U20" s="697"/>
      <c r="V20" s="697"/>
    </row>
    <row r="21" spans="1:242" s="98" customFormat="1" ht="18.75" customHeight="1">
      <c r="A21" s="504"/>
      <c r="B21" s="963"/>
      <c r="C21" s="967"/>
      <c r="D21" s="968"/>
      <c r="E21" s="968"/>
      <c r="F21" s="968"/>
      <c r="G21" s="968"/>
      <c r="H21" s="968"/>
      <c r="I21" s="968"/>
      <c r="J21" s="968"/>
      <c r="K21" s="968"/>
      <c r="L21" s="969"/>
      <c r="M21" s="952"/>
      <c r="N21" s="943"/>
      <c r="O21" s="944"/>
      <c r="P21" s="945"/>
      <c r="Q21" s="946"/>
      <c r="R21" s="947"/>
      <c r="S21" s="949"/>
      <c r="T21" s="481"/>
      <c r="U21" s="697"/>
      <c r="V21" s="697"/>
    </row>
    <row r="22" spans="1:242" customFormat="1" ht="23.25" customHeight="1">
      <c r="A22" s="271"/>
      <c r="B22" s="363"/>
      <c r="C22" s="908"/>
      <c r="D22" s="909"/>
      <c r="E22" s="909"/>
      <c r="F22" s="909"/>
      <c r="G22" s="909"/>
      <c r="H22" s="909"/>
      <c r="I22" s="909"/>
      <c r="J22" s="909"/>
      <c r="K22" s="909"/>
      <c r="L22" s="910"/>
      <c r="M22" s="690"/>
      <c r="N22" s="291"/>
      <c r="O22" s="950"/>
      <c r="P22" s="951"/>
      <c r="Q22" s="941" t="str">
        <f>IF(ISERROR(INDEX($V$22:$V$27,MATCH(M22,$U$22:$U$27,0))*O22),"",INDEX($V$22:$V$27,MATCH(M22,$U$22:$U$27,0))*O22)</f>
        <v/>
      </c>
      <c r="R22" s="942"/>
      <c r="S22" s="53"/>
      <c r="T22" s="511"/>
      <c r="U22" s="698" t="str">
        <f>IF($C$14=0,"",C$14)</f>
        <v>USD</v>
      </c>
      <c r="V22" s="699">
        <f>IF(E14=0,"",E14)</f>
        <v>1</v>
      </c>
      <c r="IG22" s="84"/>
      <c r="IH22" s="21"/>
    </row>
    <row r="23" spans="1:242" customFormat="1" ht="22.5" customHeight="1">
      <c r="A23" s="271"/>
      <c r="B23" s="363"/>
      <c r="C23" s="908"/>
      <c r="D23" s="909"/>
      <c r="E23" s="909"/>
      <c r="F23" s="909"/>
      <c r="G23" s="909"/>
      <c r="H23" s="909"/>
      <c r="I23" s="909"/>
      <c r="J23" s="909"/>
      <c r="K23" s="909"/>
      <c r="L23" s="910"/>
      <c r="M23" s="690"/>
      <c r="N23" s="291"/>
      <c r="O23" s="950"/>
      <c r="P23" s="951"/>
      <c r="Q23" s="941" t="str">
        <f t="shared" ref="Q23:Q59" si="0">IF(ISERROR(INDEX($V$22:$V$27,MATCH(M23,$U$22:$U$27,0))*O23),"",INDEX($V$22:$V$27,MATCH(M23,$U$22:$U$27,0))*O23)</f>
        <v/>
      </c>
      <c r="R23" s="942"/>
      <c r="S23" s="53"/>
      <c r="T23" s="511"/>
      <c r="U23" s="698" t="str">
        <f>IF($I$14=0,"",$I$14)</f>
        <v/>
      </c>
      <c r="V23" s="699" t="str">
        <f>IF(K14=0,"",K14)</f>
        <v/>
      </c>
      <c r="IG23" s="84"/>
      <c r="IH23" s="21"/>
    </row>
    <row r="24" spans="1:242" customFormat="1" ht="22.5" customHeight="1">
      <c r="A24" s="271"/>
      <c r="B24" s="363"/>
      <c r="C24" s="908"/>
      <c r="D24" s="909"/>
      <c r="E24" s="909"/>
      <c r="F24" s="909"/>
      <c r="G24" s="909"/>
      <c r="H24" s="909"/>
      <c r="I24" s="909"/>
      <c r="J24" s="909"/>
      <c r="K24" s="909"/>
      <c r="L24" s="910"/>
      <c r="M24" s="690"/>
      <c r="N24" s="291"/>
      <c r="O24" s="950"/>
      <c r="P24" s="951"/>
      <c r="Q24" s="941" t="str">
        <f t="shared" si="0"/>
        <v/>
      </c>
      <c r="R24" s="942"/>
      <c r="S24" s="53"/>
      <c r="T24" s="511"/>
      <c r="U24" s="698" t="str">
        <f>IF($P$14=0,"",$P$14)</f>
        <v/>
      </c>
      <c r="V24" s="699" t="str">
        <f>IF(R14=0,"",R14)</f>
        <v/>
      </c>
      <c r="IG24" s="84"/>
      <c r="IH24" s="21"/>
    </row>
    <row r="25" spans="1:242" customFormat="1" ht="22.5" customHeight="1">
      <c r="A25" s="271"/>
      <c r="B25" s="363"/>
      <c r="C25" s="908"/>
      <c r="D25" s="909"/>
      <c r="E25" s="909"/>
      <c r="F25" s="909"/>
      <c r="G25" s="909"/>
      <c r="H25" s="909"/>
      <c r="I25" s="909"/>
      <c r="J25" s="909"/>
      <c r="K25" s="909"/>
      <c r="L25" s="910"/>
      <c r="M25" s="690"/>
      <c r="N25" s="291"/>
      <c r="O25" s="950"/>
      <c r="P25" s="951"/>
      <c r="Q25" s="941" t="str">
        <f t="shared" si="0"/>
        <v/>
      </c>
      <c r="R25" s="942"/>
      <c r="S25" s="53"/>
      <c r="T25" s="511"/>
      <c r="U25" s="698" t="str">
        <f>IF($C$16=0,"",$C$16)</f>
        <v/>
      </c>
      <c r="V25" s="699" t="str">
        <f>IF(E16=0,"",E16)</f>
        <v/>
      </c>
      <c r="IG25" s="84"/>
      <c r="IH25" s="21"/>
    </row>
    <row r="26" spans="1:242" customFormat="1" ht="22.5" customHeight="1">
      <c r="A26" s="271"/>
      <c r="B26" s="363"/>
      <c r="C26" s="908"/>
      <c r="D26" s="909"/>
      <c r="E26" s="909"/>
      <c r="F26" s="909"/>
      <c r="G26" s="909"/>
      <c r="H26" s="909"/>
      <c r="I26" s="909"/>
      <c r="J26" s="909"/>
      <c r="K26" s="909"/>
      <c r="L26" s="910"/>
      <c r="M26" s="690"/>
      <c r="N26" s="291"/>
      <c r="O26" s="950"/>
      <c r="P26" s="951"/>
      <c r="Q26" s="941" t="str">
        <f t="shared" si="0"/>
        <v/>
      </c>
      <c r="R26" s="942"/>
      <c r="S26" s="53"/>
      <c r="T26" s="511"/>
      <c r="U26" s="698" t="str">
        <f>IF(I16=0,"",I16)</f>
        <v/>
      </c>
      <c r="V26" s="699" t="str">
        <f>IF(K16=0,"",K16)</f>
        <v/>
      </c>
      <c r="IG26" s="84"/>
      <c r="IH26" s="21"/>
    </row>
    <row r="27" spans="1:242" customFormat="1" ht="22.5" customHeight="1">
      <c r="A27" s="271"/>
      <c r="B27" s="363"/>
      <c r="C27" s="908"/>
      <c r="D27" s="909"/>
      <c r="E27" s="909"/>
      <c r="F27" s="909"/>
      <c r="G27" s="909"/>
      <c r="H27" s="909"/>
      <c r="I27" s="909"/>
      <c r="J27" s="909"/>
      <c r="K27" s="909"/>
      <c r="L27" s="910"/>
      <c r="M27" s="690"/>
      <c r="N27" s="291"/>
      <c r="O27" s="950"/>
      <c r="P27" s="951"/>
      <c r="Q27" s="941" t="str">
        <f t="shared" si="0"/>
        <v/>
      </c>
      <c r="R27" s="942"/>
      <c r="S27" s="53"/>
      <c r="T27" s="511"/>
      <c r="U27" s="698" t="str">
        <f>IF($P$16=0,"",$P$16)</f>
        <v/>
      </c>
      <c r="V27" s="699" t="str">
        <f>IF(R16=0,"",R16)</f>
        <v/>
      </c>
      <c r="IG27" s="84"/>
      <c r="IH27" s="21"/>
    </row>
    <row r="28" spans="1:242" customFormat="1" ht="22.5" customHeight="1">
      <c r="A28" s="271"/>
      <c r="B28" s="363"/>
      <c r="C28" s="908"/>
      <c r="D28" s="909"/>
      <c r="E28" s="909"/>
      <c r="F28" s="909"/>
      <c r="G28" s="909"/>
      <c r="H28" s="909"/>
      <c r="I28" s="909"/>
      <c r="J28" s="909"/>
      <c r="K28" s="909"/>
      <c r="L28" s="910"/>
      <c r="M28" s="690"/>
      <c r="N28" s="291"/>
      <c r="O28" s="950"/>
      <c r="P28" s="951"/>
      <c r="Q28" s="941" t="str">
        <f t="shared" si="0"/>
        <v/>
      </c>
      <c r="R28" s="942"/>
      <c r="S28" s="53"/>
      <c r="T28" s="511"/>
      <c r="U28" s="692"/>
      <c r="V28" s="692"/>
      <c r="IG28" s="84"/>
      <c r="IH28" s="21"/>
    </row>
    <row r="29" spans="1:242" customFormat="1" ht="22.5" customHeight="1">
      <c r="A29" s="271"/>
      <c r="B29" s="363"/>
      <c r="C29" s="908"/>
      <c r="D29" s="909"/>
      <c r="E29" s="909"/>
      <c r="F29" s="909"/>
      <c r="G29" s="909"/>
      <c r="H29" s="909"/>
      <c r="I29" s="909"/>
      <c r="J29" s="909"/>
      <c r="K29" s="909"/>
      <c r="L29" s="910"/>
      <c r="M29" s="690"/>
      <c r="N29" s="291"/>
      <c r="O29" s="950"/>
      <c r="P29" s="951"/>
      <c r="Q29" s="941" t="str">
        <f t="shared" si="0"/>
        <v/>
      </c>
      <c r="R29" s="942"/>
      <c r="S29" s="53"/>
      <c r="T29" s="511"/>
      <c r="U29" s="692"/>
      <c r="V29" s="692"/>
      <c r="IG29" s="21"/>
      <c r="IH29" s="21"/>
    </row>
    <row r="30" spans="1:242" customFormat="1" ht="22.5" customHeight="1">
      <c r="A30" s="271"/>
      <c r="B30" s="363"/>
      <c r="C30" s="908"/>
      <c r="D30" s="909"/>
      <c r="E30" s="909"/>
      <c r="F30" s="909"/>
      <c r="G30" s="909"/>
      <c r="H30" s="909"/>
      <c r="I30" s="909"/>
      <c r="J30" s="909"/>
      <c r="K30" s="909"/>
      <c r="L30" s="910"/>
      <c r="M30" s="690"/>
      <c r="N30" s="291"/>
      <c r="O30" s="950"/>
      <c r="P30" s="951"/>
      <c r="Q30" s="941" t="str">
        <f t="shared" si="0"/>
        <v/>
      </c>
      <c r="R30" s="942"/>
      <c r="S30" s="53"/>
      <c r="T30" s="511"/>
      <c r="U30" s="692"/>
      <c r="V30" s="692"/>
      <c r="IG30" s="21"/>
      <c r="IH30" s="21"/>
    </row>
    <row r="31" spans="1:242" customFormat="1" ht="22.5" customHeight="1">
      <c r="A31" s="271"/>
      <c r="B31" s="363"/>
      <c r="C31" s="908"/>
      <c r="D31" s="909"/>
      <c r="E31" s="909"/>
      <c r="F31" s="909"/>
      <c r="G31" s="909"/>
      <c r="H31" s="909"/>
      <c r="I31" s="909"/>
      <c r="J31" s="909"/>
      <c r="K31" s="909"/>
      <c r="L31" s="910"/>
      <c r="M31" s="690"/>
      <c r="N31" s="291"/>
      <c r="O31" s="950"/>
      <c r="P31" s="951"/>
      <c r="Q31" s="941" t="str">
        <f t="shared" si="0"/>
        <v/>
      </c>
      <c r="R31" s="942"/>
      <c r="S31" s="53"/>
      <c r="T31" s="511"/>
      <c r="U31" s="692"/>
      <c r="V31" s="692"/>
    </row>
    <row r="32" spans="1:242" customFormat="1" ht="22.5" customHeight="1">
      <c r="A32" s="271"/>
      <c r="B32" s="363"/>
      <c r="C32" s="908"/>
      <c r="D32" s="909"/>
      <c r="E32" s="909"/>
      <c r="F32" s="909"/>
      <c r="G32" s="909"/>
      <c r="H32" s="909"/>
      <c r="I32" s="909"/>
      <c r="J32" s="909"/>
      <c r="K32" s="909"/>
      <c r="L32" s="910"/>
      <c r="M32" s="690"/>
      <c r="N32" s="291"/>
      <c r="O32" s="950"/>
      <c r="P32" s="951"/>
      <c r="Q32" s="941" t="str">
        <f t="shared" si="0"/>
        <v/>
      </c>
      <c r="R32" s="942"/>
      <c r="S32" s="53"/>
      <c r="T32" s="511"/>
      <c r="U32" s="692"/>
      <c r="V32" s="692"/>
    </row>
    <row r="33" spans="1:22" customFormat="1" ht="22.5" customHeight="1">
      <c r="A33" s="271"/>
      <c r="B33" s="363"/>
      <c r="C33" s="908"/>
      <c r="D33" s="909"/>
      <c r="E33" s="909"/>
      <c r="F33" s="909"/>
      <c r="G33" s="909"/>
      <c r="H33" s="909"/>
      <c r="I33" s="909"/>
      <c r="J33" s="909"/>
      <c r="K33" s="909"/>
      <c r="L33" s="910"/>
      <c r="M33" s="690"/>
      <c r="N33" s="291"/>
      <c r="O33" s="950"/>
      <c r="P33" s="951"/>
      <c r="Q33" s="941" t="str">
        <f t="shared" si="0"/>
        <v/>
      </c>
      <c r="R33" s="942"/>
      <c r="S33" s="53"/>
      <c r="T33" s="511"/>
      <c r="U33" s="692"/>
      <c r="V33" s="692"/>
    </row>
    <row r="34" spans="1:22" customFormat="1" ht="22.5" customHeight="1">
      <c r="A34" s="271"/>
      <c r="B34" s="363"/>
      <c r="C34" s="908"/>
      <c r="D34" s="909"/>
      <c r="E34" s="909"/>
      <c r="F34" s="909"/>
      <c r="G34" s="909"/>
      <c r="H34" s="909"/>
      <c r="I34" s="909"/>
      <c r="J34" s="909"/>
      <c r="K34" s="909"/>
      <c r="L34" s="910"/>
      <c r="M34" s="690"/>
      <c r="N34" s="291"/>
      <c r="O34" s="950"/>
      <c r="P34" s="951"/>
      <c r="Q34" s="941" t="str">
        <f t="shared" si="0"/>
        <v/>
      </c>
      <c r="R34" s="942"/>
      <c r="S34" s="53"/>
      <c r="T34" s="511"/>
      <c r="U34" s="692"/>
      <c r="V34" s="692"/>
    </row>
    <row r="35" spans="1:22" customFormat="1" ht="22.5" customHeight="1">
      <c r="A35" s="271"/>
      <c r="B35" s="363"/>
      <c r="C35" s="908"/>
      <c r="D35" s="909"/>
      <c r="E35" s="909"/>
      <c r="F35" s="909"/>
      <c r="G35" s="909"/>
      <c r="H35" s="909"/>
      <c r="I35" s="909"/>
      <c r="J35" s="909"/>
      <c r="K35" s="909"/>
      <c r="L35" s="910"/>
      <c r="M35" s="690"/>
      <c r="N35" s="291"/>
      <c r="O35" s="950"/>
      <c r="P35" s="951"/>
      <c r="Q35" s="941" t="str">
        <f t="shared" si="0"/>
        <v/>
      </c>
      <c r="R35" s="942"/>
      <c r="S35" s="53"/>
      <c r="T35" s="511"/>
      <c r="U35" s="692"/>
      <c r="V35" s="692"/>
    </row>
    <row r="36" spans="1:22" customFormat="1" ht="22.5" customHeight="1">
      <c r="A36" s="271"/>
      <c r="B36" s="363"/>
      <c r="C36" s="908"/>
      <c r="D36" s="909"/>
      <c r="E36" s="909"/>
      <c r="F36" s="909"/>
      <c r="G36" s="909"/>
      <c r="H36" s="909"/>
      <c r="I36" s="909"/>
      <c r="J36" s="909"/>
      <c r="K36" s="909"/>
      <c r="L36" s="910"/>
      <c r="M36" s="690"/>
      <c r="N36" s="291"/>
      <c r="O36" s="950"/>
      <c r="P36" s="951"/>
      <c r="Q36" s="941" t="str">
        <f t="shared" si="0"/>
        <v/>
      </c>
      <c r="R36" s="942"/>
      <c r="S36" s="53"/>
      <c r="T36" s="511"/>
      <c r="U36" s="692"/>
      <c r="V36" s="692"/>
    </row>
    <row r="37" spans="1:22" customFormat="1" ht="22.5" customHeight="1">
      <c r="A37" s="271"/>
      <c r="B37" s="363"/>
      <c r="C37" s="908"/>
      <c r="D37" s="909"/>
      <c r="E37" s="909"/>
      <c r="F37" s="909"/>
      <c r="G37" s="909"/>
      <c r="H37" s="909"/>
      <c r="I37" s="909"/>
      <c r="J37" s="909"/>
      <c r="K37" s="909"/>
      <c r="L37" s="910"/>
      <c r="M37" s="690"/>
      <c r="N37" s="291"/>
      <c r="O37" s="950"/>
      <c r="P37" s="951"/>
      <c r="Q37" s="941" t="str">
        <f t="shared" si="0"/>
        <v/>
      </c>
      <c r="R37" s="942"/>
      <c r="S37" s="53"/>
      <c r="T37" s="511"/>
      <c r="U37" s="692"/>
      <c r="V37" s="692"/>
    </row>
    <row r="38" spans="1:22" customFormat="1" ht="22.5" customHeight="1">
      <c r="A38" s="271"/>
      <c r="B38" s="363"/>
      <c r="C38" s="908"/>
      <c r="D38" s="909"/>
      <c r="E38" s="909"/>
      <c r="F38" s="909"/>
      <c r="G38" s="909"/>
      <c r="H38" s="909"/>
      <c r="I38" s="909"/>
      <c r="J38" s="909"/>
      <c r="K38" s="909"/>
      <c r="L38" s="910"/>
      <c r="M38" s="690"/>
      <c r="N38" s="291"/>
      <c r="O38" s="950"/>
      <c r="P38" s="951"/>
      <c r="Q38" s="941" t="str">
        <f t="shared" si="0"/>
        <v/>
      </c>
      <c r="R38" s="942"/>
      <c r="S38" s="53"/>
      <c r="T38" s="511"/>
      <c r="U38" s="692"/>
      <c r="V38" s="692"/>
    </row>
    <row r="39" spans="1:22" customFormat="1" ht="22.5" customHeight="1">
      <c r="A39" s="271"/>
      <c r="B39" s="363"/>
      <c r="C39" s="908"/>
      <c r="D39" s="909"/>
      <c r="E39" s="909"/>
      <c r="F39" s="909"/>
      <c r="G39" s="909"/>
      <c r="H39" s="909"/>
      <c r="I39" s="909"/>
      <c r="J39" s="909"/>
      <c r="K39" s="909"/>
      <c r="L39" s="910"/>
      <c r="M39" s="690"/>
      <c r="N39" s="291"/>
      <c r="O39" s="950"/>
      <c r="P39" s="951"/>
      <c r="Q39" s="941" t="str">
        <f t="shared" si="0"/>
        <v/>
      </c>
      <c r="R39" s="942"/>
      <c r="S39" s="53"/>
      <c r="T39" s="511"/>
      <c r="U39" s="692"/>
      <c r="V39" s="692"/>
    </row>
    <row r="40" spans="1:22" customFormat="1" ht="22.5" customHeight="1">
      <c r="A40" s="271"/>
      <c r="B40" s="363"/>
      <c r="C40" s="908"/>
      <c r="D40" s="909"/>
      <c r="E40" s="909"/>
      <c r="F40" s="909"/>
      <c r="G40" s="909"/>
      <c r="H40" s="909"/>
      <c r="I40" s="909"/>
      <c r="J40" s="909"/>
      <c r="K40" s="909"/>
      <c r="L40" s="910"/>
      <c r="M40" s="690"/>
      <c r="N40" s="291"/>
      <c r="O40" s="950"/>
      <c r="P40" s="951"/>
      <c r="Q40" s="941" t="str">
        <f t="shared" si="0"/>
        <v/>
      </c>
      <c r="R40" s="942"/>
      <c r="S40" s="53"/>
      <c r="T40" s="511"/>
      <c r="U40" s="692"/>
      <c r="V40" s="692"/>
    </row>
    <row r="41" spans="1:22" customFormat="1" ht="22.5" customHeight="1">
      <c r="A41" s="271"/>
      <c r="B41" s="363"/>
      <c r="C41" s="908"/>
      <c r="D41" s="909"/>
      <c r="E41" s="909"/>
      <c r="F41" s="909"/>
      <c r="G41" s="909"/>
      <c r="H41" s="909"/>
      <c r="I41" s="909"/>
      <c r="J41" s="909"/>
      <c r="K41" s="909"/>
      <c r="L41" s="910"/>
      <c r="M41" s="690"/>
      <c r="N41" s="291"/>
      <c r="O41" s="950"/>
      <c r="P41" s="951"/>
      <c r="Q41" s="941" t="str">
        <f t="shared" si="0"/>
        <v/>
      </c>
      <c r="R41" s="942"/>
      <c r="S41" s="53"/>
      <c r="T41" s="511"/>
      <c r="U41" s="692"/>
      <c r="V41" s="692"/>
    </row>
    <row r="42" spans="1:22" s="347" customFormat="1" ht="22.5" customHeight="1">
      <c r="A42" s="271"/>
      <c r="B42" s="363"/>
      <c r="C42" s="449"/>
      <c r="D42" s="450"/>
      <c r="E42" s="450"/>
      <c r="F42" s="450"/>
      <c r="G42" s="450"/>
      <c r="H42" s="450"/>
      <c r="I42" s="450"/>
      <c r="J42" s="450"/>
      <c r="K42" s="450"/>
      <c r="L42" s="451"/>
      <c r="M42" s="690"/>
      <c r="N42" s="291"/>
      <c r="O42" s="452"/>
      <c r="P42" s="453"/>
      <c r="Q42" s="941" t="str">
        <f t="shared" si="0"/>
        <v/>
      </c>
      <c r="R42" s="942"/>
      <c r="S42" s="53"/>
      <c r="T42" s="511"/>
      <c r="U42" s="692"/>
      <c r="V42" s="692"/>
    </row>
    <row r="43" spans="1:22" s="347" customFormat="1" ht="22.5" customHeight="1">
      <c r="A43" s="271"/>
      <c r="B43" s="363"/>
      <c r="C43" s="449"/>
      <c r="D43" s="450"/>
      <c r="E43" s="450"/>
      <c r="F43" s="450"/>
      <c r="G43" s="450"/>
      <c r="H43" s="450"/>
      <c r="I43" s="450"/>
      <c r="J43" s="450"/>
      <c r="K43" s="450"/>
      <c r="L43" s="451"/>
      <c r="M43" s="690"/>
      <c r="N43" s="291"/>
      <c r="O43" s="452"/>
      <c r="P43" s="453"/>
      <c r="Q43" s="941" t="str">
        <f t="shared" si="0"/>
        <v/>
      </c>
      <c r="R43" s="942"/>
      <c r="S43" s="53"/>
      <c r="T43" s="511"/>
      <c r="U43" s="692"/>
      <c r="V43" s="692"/>
    </row>
    <row r="44" spans="1:22" s="347" customFormat="1" ht="22.5" customHeight="1">
      <c r="A44" s="271"/>
      <c r="B44" s="363"/>
      <c r="C44" s="449"/>
      <c r="D44" s="450"/>
      <c r="E44" s="450"/>
      <c r="F44" s="450"/>
      <c r="G44" s="450"/>
      <c r="H44" s="450"/>
      <c r="I44" s="450"/>
      <c r="J44" s="450"/>
      <c r="K44" s="450"/>
      <c r="L44" s="451"/>
      <c r="M44" s="690"/>
      <c r="N44" s="291"/>
      <c r="O44" s="452"/>
      <c r="P44" s="453"/>
      <c r="Q44" s="941" t="str">
        <f t="shared" si="0"/>
        <v/>
      </c>
      <c r="R44" s="942"/>
      <c r="S44" s="53"/>
      <c r="T44" s="511"/>
      <c r="U44" s="692"/>
      <c r="V44" s="692"/>
    </row>
    <row r="45" spans="1:22" s="347" customFormat="1" ht="22.5" customHeight="1">
      <c r="A45" s="271"/>
      <c r="B45" s="363"/>
      <c r="C45" s="449"/>
      <c r="D45" s="450"/>
      <c r="E45" s="450"/>
      <c r="F45" s="450"/>
      <c r="G45" s="450"/>
      <c r="H45" s="450"/>
      <c r="I45" s="450"/>
      <c r="J45" s="450"/>
      <c r="K45" s="450"/>
      <c r="L45" s="451"/>
      <c r="M45" s="690"/>
      <c r="N45" s="291"/>
      <c r="O45" s="452"/>
      <c r="P45" s="453"/>
      <c r="Q45" s="941" t="str">
        <f t="shared" si="0"/>
        <v/>
      </c>
      <c r="R45" s="942"/>
      <c r="S45" s="53"/>
      <c r="T45" s="511"/>
      <c r="U45" s="692"/>
      <c r="V45" s="692"/>
    </row>
    <row r="46" spans="1:22" s="347" customFormat="1" ht="22.5" customHeight="1">
      <c r="A46" s="271"/>
      <c r="B46" s="363"/>
      <c r="C46" s="449"/>
      <c r="D46" s="450"/>
      <c r="E46" s="450"/>
      <c r="F46" s="450"/>
      <c r="G46" s="450"/>
      <c r="H46" s="450"/>
      <c r="I46" s="450"/>
      <c r="J46" s="450"/>
      <c r="K46" s="450"/>
      <c r="L46" s="451"/>
      <c r="M46" s="690"/>
      <c r="N46" s="291"/>
      <c r="O46" s="452"/>
      <c r="P46" s="453"/>
      <c r="Q46" s="941" t="str">
        <f t="shared" si="0"/>
        <v/>
      </c>
      <c r="R46" s="942"/>
      <c r="S46" s="53"/>
      <c r="T46" s="511"/>
      <c r="U46" s="692"/>
      <c r="V46" s="692"/>
    </row>
    <row r="47" spans="1:22" s="347" customFormat="1" ht="22.5" customHeight="1">
      <c r="A47" s="271"/>
      <c r="B47" s="363"/>
      <c r="C47" s="449"/>
      <c r="D47" s="450"/>
      <c r="E47" s="450"/>
      <c r="F47" s="450"/>
      <c r="G47" s="450"/>
      <c r="H47" s="450"/>
      <c r="I47" s="450"/>
      <c r="J47" s="450"/>
      <c r="K47" s="450"/>
      <c r="L47" s="451"/>
      <c r="M47" s="690"/>
      <c r="N47" s="291"/>
      <c r="O47" s="452"/>
      <c r="P47" s="453"/>
      <c r="Q47" s="941" t="str">
        <f t="shared" si="0"/>
        <v/>
      </c>
      <c r="R47" s="942"/>
      <c r="S47" s="53"/>
      <c r="T47" s="511"/>
      <c r="U47" s="692"/>
      <c r="V47" s="692"/>
    </row>
    <row r="48" spans="1:22" s="347" customFormat="1" ht="22.5" customHeight="1">
      <c r="A48" s="271"/>
      <c r="B48" s="363"/>
      <c r="C48" s="449"/>
      <c r="D48" s="450"/>
      <c r="E48" s="450"/>
      <c r="F48" s="450"/>
      <c r="G48" s="450"/>
      <c r="H48" s="450"/>
      <c r="I48" s="450"/>
      <c r="J48" s="450"/>
      <c r="K48" s="450"/>
      <c r="L48" s="451"/>
      <c r="M48" s="690"/>
      <c r="N48" s="291"/>
      <c r="O48" s="452"/>
      <c r="P48" s="453"/>
      <c r="Q48" s="941" t="str">
        <f t="shared" si="0"/>
        <v/>
      </c>
      <c r="R48" s="942"/>
      <c r="S48" s="53"/>
      <c r="T48" s="511"/>
      <c r="U48" s="692"/>
      <c r="V48" s="692"/>
    </row>
    <row r="49" spans="1:22" s="347" customFormat="1" ht="22.5" customHeight="1">
      <c r="A49" s="271"/>
      <c r="B49" s="363"/>
      <c r="C49" s="449"/>
      <c r="D49" s="450"/>
      <c r="E49" s="450"/>
      <c r="F49" s="450"/>
      <c r="G49" s="450"/>
      <c r="H49" s="450"/>
      <c r="I49" s="450"/>
      <c r="J49" s="450"/>
      <c r="K49" s="450"/>
      <c r="L49" s="451"/>
      <c r="M49" s="690"/>
      <c r="N49" s="291"/>
      <c r="O49" s="452"/>
      <c r="P49" s="453"/>
      <c r="Q49" s="941" t="str">
        <f t="shared" si="0"/>
        <v/>
      </c>
      <c r="R49" s="942"/>
      <c r="S49" s="53"/>
      <c r="T49" s="511"/>
      <c r="U49" s="692"/>
      <c r="V49" s="692"/>
    </row>
    <row r="50" spans="1:22" s="347" customFormat="1" ht="22.5" customHeight="1">
      <c r="A50" s="271"/>
      <c r="B50" s="363"/>
      <c r="C50" s="449"/>
      <c r="D50" s="450"/>
      <c r="E50" s="450"/>
      <c r="F50" s="450"/>
      <c r="G50" s="450"/>
      <c r="H50" s="450"/>
      <c r="I50" s="450"/>
      <c r="J50" s="450"/>
      <c r="K50" s="450"/>
      <c r="L50" s="451"/>
      <c r="M50" s="690"/>
      <c r="N50" s="291"/>
      <c r="O50" s="452"/>
      <c r="P50" s="453"/>
      <c r="Q50" s="941" t="str">
        <f t="shared" si="0"/>
        <v/>
      </c>
      <c r="R50" s="942"/>
      <c r="S50" s="53"/>
      <c r="T50" s="511"/>
      <c r="U50" s="692"/>
      <c r="V50" s="692"/>
    </row>
    <row r="51" spans="1:22" s="347" customFormat="1" ht="22.5" customHeight="1">
      <c r="A51" s="271"/>
      <c r="B51" s="363"/>
      <c r="C51" s="449"/>
      <c r="D51" s="450"/>
      <c r="E51" s="450"/>
      <c r="F51" s="450"/>
      <c r="G51" s="450"/>
      <c r="H51" s="450"/>
      <c r="I51" s="450"/>
      <c r="J51" s="450"/>
      <c r="K51" s="450"/>
      <c r="L51" s="451"/>
      <c r="M51" s="690"/>
      <c r="N51" s="291"/>
      <c r="O51" s="452"/>
      <c r="P51" s="453"/>
      <c r="Q51" s="941" t="str">
        <f t="shared" si="0"/>
        <v/>
      </c>
      <c r="R51" s="942"/>
      <c r="S51" s="53"/>
      <c r="T51" s="511"/>
      <c r="U51" s="692"/>
      <c r="V51" s="692"/>
    </row>
    <row r="52" spans="1:22" s="347" customFormat="1" ht="22.5" customHeight="1">
      <c r="A52" s="271"/>
      <c r="B52" s="363"/>
      <c r="C52" s="449"/>
      <c r="D52" s="450"/>
      <c r="E52" s="450"/>
      <c r="F52" s="450"/>
      <c r="G52" s="450"/>
      <c r="H52" s="450"/>
      <c r="I52" s="450"/>
      <c r="J52" s="450"/>
      <c r="K52" s="450"/>
      <c r="L52" s="451"/>
      <c r="M52" s="690"/>
      <c r="N52" s="291"/>
      <c r="O52" s="452"/>
      <c r="P52" s="453"/>
      <c r="Q52" s="941" t="str">
        <f t="shared" si="0"/>
        <v/>
      </c>
      <c r="R52" s="942"/>
      <c r="S52" s="53"/>
      <c r="T52" s="511"/>
      <c r="U52" s="692"/>
      <c r="V52" s="692"/>
    </row>
    <row r="53" spans="1:22" s="347" customFormat="1" ht="22.5" customHeight="1">
      <c r="A53" s="271"/>
      <c r="B53" s="363"/>
      <c r="C53" s="449"/>
      <c r="D53" s="450"/>
      <c r="E53" s="450"/>
      <c r="F53" s="450"/>
      <c r="G53" s="450"/>
      <c r="H53" s="450"/>
      <c r="I53" s="450"/>
      <c r="J53" s="450"/>
      <c r="K53" s="450"/>
      <c r="L53" s="451"/>
      <c r="M53" s="690"/>
      <c r="N53" s="291"/>
      <c r="O53" s="452"/>
      <c r="P53" s="453"/>
      <c r="Q53" s="941" t="str">
        <f t="shared" si="0"/>
        <v/>
      </c>
      <c r="R53" s="942"/>
      <c r="S53" s="53"/>
      <c r="T53" s="511"/>
      <c r="U53" s="692"/>
      <c r="V53" s="692"/>
    </row>
    <row r="54" spans="1:22" s="347" customFormat="1" ht="22.5" customHeight="1">
      <c r="A54" s="271"/>
      <c r="B54" s="363"/>
      <c r="C54" s="449"/>
      <c r="D54" s="450"/>
      <c r="E54" s="450"/>
      <c r="F54" s="450"/>
      <c r="G54" s="450"/>
      <c r="H54" s="450"/>
      <c r="I54" s="450"/>
      <c r="J54" s="450"/>
      <c r="K54" s="450"/>
      <c r="L54" s="451"/>
      <c r="M54" s="690"/>
      <c r="N54" s="291"/>
      <c r="O54" s="452"/>
      <c r="P54" s="453"/>
      <c r="Q54" s="941" t="str">
        <f t="shared" si="0"/>
        <v/>
      </c>
      <c r="R54" s="942"/>
      <c r="S54" s="53"/>
      <c r="T54" s="511"/>
      <c r="U54" s="692"/>
      <c r="V54" s="692"/>
    </row>
    <row r="55" spans="1:22" customFormat="1" ht="22.5" customHeight="1">
      <c r="A55" s="271"/>
      <c r="B55" s="363"/>
      <c r="C55" s="908"/>
      <c r="D55" s="909"/>
      <c r="E55" s="909"/>
      <c r="F55" s="909"/>
      <c r="G55" s="909"/>
      <c r="H55" s="909"/>
      <c r="I55" s="909"/>
      <c r="J55" s="909"/>
      <c r="K55" s="909"/>
      <c r="L55" s="910"/>
      <c r="M55" s="690"/>
      <c r="N55" s="291"/>
      <c r="O55" s="950"/>
      <c r="P55" s="951"/>
      <c r="Q55" s="941" t="str">
        <f t="shared" si="0"/>
        <v/>
      </c>
      <c r="R55" s="942"/>
      <c r="S55" s="53"/>
      <c r="T55" s="511"/>
      <c r="U55" s="692"/>
      <c r="V55" s="692"/>
    </row>
    <row r="56" spans="1:22" customFormat="1" ht="22.5" customHeight="1">
      <c r="A56" s="271"/>
      <c r="B56" s="363"/>
      <c r="C56" s="908"/>
      <c r="D56" s="909"/>
      <c r="E56" s="909"/>
      <c r="F56" s="909"/>
      <c r="G56" s="909"/>
      <c r="H56" s="909"/>
      <c r="I56" s="909"/>
      <c r="J56" s="909"/>
      <c r="K56" s="909"/>
      <c r="L56" s="910"/>
      <c r="M56" s="690"/>
      <c r="N56" s="291"/>
      <c r="O56" s="950"/>
      <c r="P56" s="951"/>
      <c r="Q56" s="941" t="str">
        <f t="shared" si="0"/>
        <v/>
      </c>
      <c r="R56" s="942"/>
      <c r="S56" s="53"/>
      <c r="T56" s="511"/>
      <c r="U56" s="692"/>
      <c r="V56" s="692"/>
    </row>
    <row r="57" spans="1:22" s="347" customFormat="1" ht="22.5" customHeight="1">
      <c r="A57" s="271"/>
      <c r="B57" s="363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90"/>
      <c r="N57" s="291"/>
      <c r="O57" s="452"/>
      <c r="P57" s="453"/>
      <c r="Q57" s="941" t="str">
        <f t="shared" si="0"/>
        <v/>
      </c>
      <c r="R57" s="942"/>
      <c r="S57" s="53"/>
      <c r="T57" s="511"/>
      <c r="U57" s="692"/>
      <c r="V57" s="692"/>
    </row>
    <row r="58" spans="1:22" customFormat="1" ht="22.5" customHeight="1">
      <c r="A58" s="271"/>
      <c r="B58" s="363"/>
      <c r="C58" s="908"/>
      <c r="D58" s="909"/>
      <c r="E58" s="909"/>
      <c r="F58" s="909"/>
      <c r="G58" s="909"/>
      <c r="H58" s="909"/>
      <c r="I58" s="909"/>
      <c r="J58" s="909"/>
      <c r="K58" s="909"/>
      <c r="L58" s="910"/>
      <c r="M58" s="690"/>
      <c r="N58" s="291"/>
      <c r="O58" s="950"/>
      <c r="P58" s="951"/>
      <c r="Q58" s="941" t="str">
        <f t="shared" si="0"/>
        <v/>
      </c>
      <c r="R58" s="942"/>
      <c r="S58" s="53"/>
      <c r="T58" s="511"/>
      <c r="U58" s="692"/>
      <c r="V58" s="692"/>
    </row>
    <row r="59" spans="1:22" customFormat="1" ht="22.5" customHeight="1">
      <c r="A59" s="271"/>
      <c r="B59" s="363"/>
      <c r="C59" s="908"/>
      <c r="D59" s="909"/>
      <c r="E59" s="909"/>
      <c r="F59" s="909"/>
      <c r="G59" s="909"/>
      <c r="H59" s="909"/>
      <c r="I59" s="909"/>
      <c r="J59" s="909"/>
      <c r="K59" s="909"/>
      <c r="L59" s="910"/>
      <c r="M59" s="690"/>
      <c r="N59" s="291"/>
      <c r="O59" s="950"/>
      <c r="P59" s="951"/>
      <c r="Q59" s="941" t="str">
        <f t="shared" si="0"/>
        <v/>
      </c>
      <c r="R59" s="942"/>
      <c r="S59" s="53"/>
      <c r="T59" s="511"/>
      <c r="U59" s="692"/>
      <c r="V59" s="692"/>
    </row>
    <row r="60" spans="1:22" s="123" customFormat="1" ht="6" customHeight="1">
      <c r="A60" s="497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512"/>
      <c r="U60" s="700"/>
      <c r="V60" s="700"/>
    </row>
    <row r="61" spans="1:22" s="98" customFormat="1" ht="23.25" customHeight="1">
      <c r="A61" s="504"/>
      <c r="B61" s="938" t="s">
        <v>6</v>
      </c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40"/>
      <c r="T61" s="481"/>
      <c r="U61" s="701"/>
      <c r="V61" s="697"/>
    </row>
    <row r="62" spans="1:22" customFormat="1" ht="16.5" customHeight="1">
      <c r="A62" s="271"/>
      <c r="B62" s="110" t="str">
        <f>'3-MCN'!B58</f>
        <v>FAPESP,  AGOSTO DE 2012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62">
        <v>1</v>
      </c>
      <c r="R62" s="962"/>
      <c r="S62" s="962"/>
      <c r="T62" s="513"/>
      <c r="U62" s="702"/>
      <c r="V62" s="692"/>
    </row>
    <row r="63" spans="1:22" ht="18">
      <c r="B63" s="416" t="str">
        <f>B6</f>
        <v>4- MATERIAL DE CONSUMO IMPORTADO</v>
      </c>
      <c r="U63" s="703"/>
    </row>
    <row r="64" spans="1:22" s="98" customFormat="1" ht="14.25" customHeight="1">
      <c r="A64" s="504"/>
      <c r="B64" s="890" t="s">
        <v>1</v>
      </c>
      <c r="C64" s="964" t="s">
        <v>8</v>
      </c>
      <c r="D64" s="965"/>
      <c r="E64" s="965"/>
      <c r="F64" s="965"/>
      <c r="G64" s="965"/>
      <c r="H64" s="965"/>
      <c r="I64" s="965"/>
      <c r="J64" s="965"/>
      <c r="K64" s="965"/>
      <c r="L64" s="966"/>
      <c r="M64" s="864" t="s">
        <v>69</v>
      </c>
      <c r="N64" s="866" t="s">
        <v>172</v>
      </c>
      <c r="O64" s="897"/>
      <c r="P64" s="867"/>
      <c r="Q64" s="893" t="s">
        <v>173</v>
      </c>
      <c r="R64" s="894"/>
      <c r="S64" s="970" t="s">
        <v>2</v>
      </c>
      <c r="T64" s="481"/>
      <c r="U64" s="701"/>
      <c r="V64" s="697"/>
    </row>
    <row r="65" spans="1:242" s="98" customFormat="1" ht="17.25" customHeight="1">
      <c r="A65" s="504"/>
      <c r="B65" s="963"/>
      <c r="C65" s="967"/>
      <c r="D65" s="968"/>
      <c r="E65" s="968"/>
      <c r="F65" s="968"/>
      <c r="G65" s="968"/>
      <c r="H65" s="968"/>
      <c r="I65" s="968"/>
      <c r="J65" s="968"/>
      <c r="K65" s="968"/>
      <c r="L65" s="969"/>
      <c r="M65" s="952"/>
      <c r="N65" s="943"/>
      <c r="O65" s="944"/>
      <c r="P65" s="945"/>
      <c r="Q65" s="946"/>
      <c r="R65" s="947"/>
      <c r="S65" s="970"/>
      <c r="T65" s="481"/>
      <c r="U65" s="701"/>
      <c r="V65" s="697"/>
    </row>
    <row r="66" spans="1:242" customFormat="1" ht="22.5" customHeight="1">
      <c r="A66" s="271"/>
      <c r="B66" s="363"/>
      <c r="C66" s="908"/>
      <c r="D66" s="909"/>
      <c r="E66" s="909"/>
      <c r="F66" s="909"/>
      <c r="G66" s="909"/>
      <c r="H66" s="909"/>
      <c r="I66" s="909"/>
      <c r="J66" s="909"/>
      <c r="K66" s="909"/>
      <c r="L66" s="910"/>
      <c r="M66" s="690"/>
      <c r="N66" s="291"/>
      <c r="O66" s="950"/>
      <c r="P66" s="951"/>
      <c r="Q66" s="941" t="str">
        <f t="shared" ref="Q66" si="1">IF(ISERROR(INDEX($V$22:$V$27,MATCH(M66,$U$22:$U$27,0))*O66),"",INDEX($V$22:$V$27,MATCH(M66,$U$22:$U$27,0))*O66)</f>
        <v/>
      </c>
      <c r="R66" s="942"/>
      <c r="S66" s="53"/>
      <c r="T66" s="511"/>
      <c r="U66" s="702"/>
      <c r="V66" s="692"/>
      <c r="IG66" s="84"/>
      <c r="IH66" s="21"/>
    </row>
    <row r="67" spans="1:242" customFormat="1" ht="22.5" customHeight="1">
      <c r="A67" s="271"/>
      <c r="B67" s="363"/>
      <c r="C67" s="908"/>
      <c r="D67" s="909"/>
      <c r="E67" s="909"/>
      <c r="F67" s="909"/>
      <c r="G67" s="909"/>
      <c r="H67" s="909"/>
      <c r="I67" s="909"/>
      <c r="J67" s="909"/>
      <c r="K67" s="909"/>
      <c r="L67" s="910"/>
      <c r="M67" s="690"/>
      <c r="N67" s="291"/>
      <c r="O67" s="950"/>
      <c r="P67" s="951"/>
      <c r="Q67" s="941" t="str">
        <f t="shared" ref="Q67:Q109" si="2">IF(ISERROR(INDEX($V$22:$V$27,MATCH(M67,$U$22:$U$27,0))*O67),"",INDEX($V$22:$V$27,MATCH(M67,$U$22:$U$27,0))*O67)</f>
        <v/>
      </c>
      <c r="R67" s="942"/>
      <c r="S67" s="53"/>
      <c r="T67" s="511"/>
      <c r="U67" s="702"/>
      <c r="V67" s="692"/>
      <c r="IG67" s="84"/>
      <c r="IH67" s="21"/>
    </row>
    <row r="68" spans="1:242" customFormat="1" ht="22.5" customHeight="1">
      <c r="A68" s="271"/>
      <c r="B68" s="363"/>
      <c r="C68" s="908"/>
      <c r="D68" s="909"/>
      <c r="E68" s="909"/>
      <c r="F68" s="909"/>
      <c r="G68" s="909"/>
      <c r="H68" s="909"/>
      <c r="I68" s="909"/>
      <c r="J68" s="909"/>
      <c r="K68" s="909"/>
      <c r="L68" s="910"/>
      <c r="M68" s="690"/>
      <c r="N68" s="291"/>
      <c r="O68" s="950"/>
      <c r="P68" s="951"/>
      <c r="Q68" s="941" t="str">
        <f t="shared" si="2"/>
        <v/>
      </c>
      <c r="R68" s="942"/>
      <c r="S68" s="53"/>
      <c r="T68" s="511"/>
      <c r="U68" s="702"/>
      <c r="V68" s="692"/>
      <c r="IG68" s="84"/>
      <c r="IH68" s="21"/>
    </row>
    <row r="69" spans="1:242" customFormat="1" ht="22.5" customHeight="1">
      <c r="A69" s="271"/>
      <c r="B69" s="363"/>
      <c r="C69" s="908"/>
      <c r="D69" s="909"/>
      <c r="E69" s="909"/>
      <c r="F69" s="909"/>
      <c r="G69" s="909"/>
      <c r="H69" s="909"/>
      <c r="I69" s="909"/>
      <c r="J69" s="909"/>
      <c r="K69" s="909"/>
      <c r="L69" s="910"/>
      <c r="M69" s="690"/>
      <c r="N69" s="291"/>
      <c r="O69" s="950"/>
      <c r="P69" s="951"/>
      <c r="Q69" s="941" t="str">
        <f t="shared" si="2"/>
        <v/>
      </c>
      <c r="R69" s="942"/>
      <c r="S69" s="53"/>
      <c r="T69" s="511"/>
      <c r="U69" s="702"/>
      <c r="V69" s="692"/>
      <c r="IG69" s="84"/>
      <c r="IH69" s="21"/>
    </row>
    <row r="70" spans="1:242" customFormat="1" ht="22.5" customHeight="1">
      <c r="A70" s="271"/>
      <c r="B70" s="363"/>
      <c r="C70" s="908"/>
      <c r="D70" s="909"/>
      <c r="E70" s="909"/>
      <c r="F70" s="909"/>
      <c r="G70" s="909"/>
      <c r="H70" s="909"/>
      <c r="I70" s="909"/>
      <c r="J70" s="909"/>
      <c r="K70" s="909"/>
      <c r="L70" s="910"/>
      <c r="M70" s="690"/>
      <c r="N70" s="291"/>
      <c r="O70" s="950"/>
      <c r="P70" s="951"/>
      <c r="Q70" s="941" t="str">
        <f t="shared" si="2"/>
        <v/>
      </c>
      <c r="R70" s="942"/>
      <c r="S70" s="53"/>
      <c r="T70" s="511"/>
      <c r="U70" s="702"/>
      <c r="V70" s="692"/>
      <c r="IG70" s="84"/>
      <c r="IH70" s="21"/>
    </row>
    <row r="71" spans="1:242" customFormat="1" ht="22.5" customHeight="1">
      <c r="A71" s="271"/>
      <c r="B71" s="363"/>
      <c r="C71" s="908"/>
      <c r="D71" s="909"/>
      <c r="E71" s="909"/>
      <c r="F71" s="909"/>
      <c r="G71" s="909"/>
      <c r="H71" s="909"/>
      <c r="I71" s="909"/>
      <c r="J71" s="909"/>
      <c r="K71" s="909"/>
      <c r="L71" s="910"/>
      <c r="M71" s="690"/>
      <c r="N71" s="291"/>
      <c r="O71" s="950"/>
      <c r="P71" s="951"/>
      <c r="Q71" s="941" t="str">
        <f t="shared" si="2"/>
        <v/>
      </c>
      <c r="R71" s="942"/>
      <c r="S71" s="53"/>
      <c r="T71" s="511"/>
      <c r="U71" s="692"/>
      <c r="V71" s="692"/>
      <c r="IG71" s="84"/>
      <c r="IH71" s="21"/>
    </row>
    <row r="72" spans="1:242" customFormat="1" ht="22.5" customHeight="1">
      <c r="A72" s="271"/>
      <c r="B72" s="363"/>
      <c r="C72" s="908"/>
      <c r="D72" s="909"/>
      <c r="E72" s="909"/>
      <c r="F72" s="909"/>
      <c r="G72" s="909"/>
      <c r="H72" s="909"/>
      <c r="I72" s="909"/>
      <c r="J72" s="909"/>
      <c r="K72" s="909"/>
      <c r="L72" s="910"/>
      <c r="M72" s="690"/>
      <c r="N72" s="291"/>
      <c r="O72" s="950"/>
      <c r="P72" s="951"/>
      <c r="Q72" s="941" t="str">
        <f t="shared" si="2"/>
        <v/>
      </c>
      <c r="R72" s="942"/>
      <c r="S72" s="53"/>
      <c r="T72" s="511"/>
      <c r="U72" s="692"/>
      <c r="V72" s="692"/>
      <c r="IG72" s="21"/>
      <c r="IH72" s="21"/>
    </row>
    <row r="73" spans="1:242" customFormat="1" ht="22.5" customHeight="1">
      <c r="A73" s="271"/>
      <c r="B73" s="363"/>
      <c r="C73" s="908"/>
      <c r="D73" s="909"/>
      <c r="E73" s="909"/>
      <c r="F73" s="909"/>
      <c r="G73" s="909"/>
      <c r="H73" s="909"/>
      <c r="I73" s="909"/>
      <c r="J73" s="909"/>
      <c r="K73" s="909"/>
      <c r="L73" s="910"/>
      <c r="M73" s="690"/>
      <c r="N73" s="291"/>
      <c r="O73" s="950"/>
      <c r="P73" s="951"/>
      <c r="Q73" s="941" t="str">
        <f t="shared" si="2"/>
        <v/>
      </c>
      <c r="R73" s="942"/>
      <c r="S73" s="53"/>
      <c r="T73" s="511"/>
      <c r="U73" s="692"/>
      <c r="V73" s="692"/>
      <c r="IG73" s="21"/>
      <c r="IH73" s="21"/>
    </row>
    <row r="74" spans="1:242" customFormat="1" ht="22.5" customHeight="1">
      <c r="A74" s="271"/>
      <c r="B74" s="363"/>
      <c r="C74" s="908"/>
      <c r="D74" s="909"/>
      <c r="E74" s="909"/>
      <c r="F74" s="909"/>
      <c r="G74" s="909"/>
      <c r="H74" s="909"/>
      <c r="I74" s="909"/>
      <c r="J74" s="909"/>
      <c r="K74" s="909"/>
      <c r="L74" s="910"/>
      <c r="M74" s="690"/>
      <c r="N74" s="291"/>
      <c r="O74" s="950"/>
      <c r="P74" s="951"/>
      <c r="Q74" s="941" t="str">
        <f t="shared" si="2"/>
        <v/>
      </c>
      <c r="R74" s="942"/>
      <c r="S74" s="53"/>
      <c r="T74" s="511"/>
      <c r="U74" s="692"/>
      <c r="V74" s="692"/>
    </row>
    <row r="75" spans="1:242" customFormat="1" ht="22.5" customHeight="1">
      <c r="A75" s="271"/>
      <c r="B75" s="363"/>
      <c r="C75" s="908"/>
      <c r="D75" s="909"/>
      <c r="E75" s="909"/>
      <c r="F75" s="909"/>
      <c r="G75" s="909"/>
      <c r="H75" s="909"/>
      <c r="I75" s="909"/>
      <c r="J75" s="909"/>
      <c r="K75" s="909"/>
      <c r="L75" s="910"/>
      <c r="M75" s="690"/>
      <c r="N75" s="291"/>
      <c r="O75" s="950"/>
      <c r="P75" s="951"/>
      <c r="Q75" s="941" t="str">
        <f t="shared" si="2"/>
        <v/>
      </c>
      <c r="R75" s="942"/>
      <c r="S75" s="53"/>
      <c r="T75" s="511"/>
      <c r="U75" s="692"/>
      <c r="V75" s="692"/>
    </row>
    <row r="76" spans="1:242" customFormat="1" ht="22.5" customHeight="1">
      <c r="A76" s="271"/>
      <c r="B76" s="363"/>
      <c r="C76" s="908"/>
      <c r="D76" s="909"/>
      <c r="E76" s="909"/>
      <c r="F76" s="909"/>
      <c r="G76" s="909"/>
      <c r="H76" s="909"/>
      <c r="I76" s="909"/>
      <c r="J76" s="909"/>
      <c r="K76" s="909"/>
      <c r="L76" s="910"/>
      <c r="M76" s="690"/>
      <c r="N76" s="291"/>
      <c r="O76" s="950"/>
      <c r="P76" s="951"/>
      <c r="Q76" s="941" t="str">
        <f t="shared" si="2"/>
        <v/>
      </c>
      <c r="R76" s="942"/>
      <c r="S76" s="53"/>
      <c r="T76" s="511"/>
      <c r="U76" s="692"/>
      <c r="V76" s="692"/>
    </row>
    <row r="77" spans="1:242" customFormat="1" ht="22.5" customHeight="1">
      <c r="A77" s="271"/>
      <c r="B77" s="363"/>
      <c r="C77" s="908"/>
      <c r="D77" s="909"/>
      <c r="E77" s="909"/>
      <c r="F77" s="909"/>
      <c r="G77" s="909"/>
      <c r="H77" s="909"/>
      <c r="I77" s="909"/>
      <c r="J77" s="909"/>
      <c r="K77" s="909"/>
      <c r="L77" s="910"/>
      <c r="M77" s="690"/>
      <c r="N77" s="291"/>
      <c r="O77" s="950"/>
      <c r="P77" s="951"/>
      <c r="Q77" s="941" t="str">
        <f t="shared" si="2"/>
        <v/>
      </c>
      <c r="R77" s="942"/>
      <c r="S77" s="53"/>
      <c r="T77" s="511"/>
      <c r="U77" s="692"/>
      <c r="V77" s="692"/>
    </row>
    <row r="78" spans="1:242" customFormat="1" ht="22.5" customHeight="1">
      <c r="A78" s="271"/>
      <c r="B78" s="363"/>
      <c r="C78" s="908"/>
      <c r="D78" s="909"/>
      <c r="E78" s="909"/>
      <c r="F78" s="909"/>
      <c r="G78" s="909"/>
      <c r="H78" s="909"/>
      <c r="I78" s="909"/>
      <c r="J78" s="909"/>
      <c r="K78" s="909"/>
      <c r="L78" s="910"/>
      <c r="M78" s="690"/>
      <c r="N78" s="291"/>
      <c r="O78" s="950"/>
      <c r="P78" s="951"/>
      <c r="Q78" s="941" t="str">
        <f t="shared" si="2"/>
        <v/>
      </c>
      <c r="R78" s="942"/>
      <c r="S78" s="53"/>
      <c r="T78" s="511"/>
      <c r="U78" s="692"/>
      <c r="V78" s="692"/>
    </row>
    <row r="79" spans="1:242" customFormat="1" ht="22.5" customHeight="1">
      <c r="A79" s="271"/>
      <c r="B79" s="363"/>
      <c r="C79" s="908"/>
      <c r="D79" s="909"/>
      <c r="E79" s="909"/>
      <c r="F79" s="909"/>
      <c r="G79" s="909"/>
      <c r="H79" s="909"/>
      <c r="I79" s="909"/>
      <c r="J79" s="909"/>
      <c r="K79" s="909"/>
      <c r="L79" s="910"/>
      <c r="M79" s="690"/>
      <c r="N79" s="291"/>
      <c r="O79" s="950"/>
      <c r="P79" s="951"/>
      <c r="Q79" s="941" t="str">
        <f t="shared" si="2"/>
        <v/>
      </c>
      <c r="R79" s="942"/>
      <c r="S79" s="53"/>
      <c r="T79" s="511"/>
      <c r="U79" s="692"/>
      <c r="V79" s="692"/>
    </row>
    <row r="80" spans="1:242" customFormat="1" ht="22.5" customHeight="1">
      <c r="A80" s="271"/>
      <c r="B80" s="363"/>
      <c r="C80" s="908"/>
      <c r="D80" s="909"/>
      <c r="E80" s="909"/>
      <c r="F80" s="909"/>
      <c r="G80" s="909"/>
      <c r="H80" s="909"/>
      <c r="I80" s="909"/>
      <c r="J80" s="909"/>
      <c r="K80" s="909"/>
      <c r="L80" s="910"/>
      <c r="M80" s="690"/>
      <c r="N80" s="291"/>
      <c r="O80" s="950"/>
      <c r="P80" s="951"/>
      <c r="Q80" s="941" t="str">
        <f t="shared" si="2"/>
        <v/>
      </c>
      <c r="R80" s="942"/>
      <c r="S80" s="53"/>
      <c r="T80" s="511"/>
      <c r="U80" s="692"/>
      <c r="V80" s="692"/>
    </row>
    <row r="81" spans="1:242" customFormat="1" ht="22.5" customHeight="1">
      <c r="A81" s="271"/>
      <c r="B81" s="363"/>
      <c r="C81" s="908"/>
      <c r="D81" s="909"/>
      <c r="E81" s="909"/>
      <c r="F81" s="909"/>
      <c r="G81" s="909"/>
      <c r="H81" s="909"/>
      <c r="I81" s="909"/>
      <c r="J81" s="909"/>
      <c r="K81" s="909"/>
      <c r="L81" s="910"/>
      <c r="M81" s="690"/>
      <c r="N81" s="291"/>
      <c r="O81" s="950"/>
      <c r="P81" s="951"/>
      <c r="Q81" s="941" t="str">
        <f t="shared" si="2"/>
        <v/>
      </c>
      <c r="R81" s="942"/>
      <c r="S81" s="53"/>
      <c r="T81" s="511"/>
      <c r="U81" s="692"/>
      <c r="V81" s="692"/>
      <c r="IG81" s="21"/>
      <c r="IH81" s="21"/>
    </row>
    <row r="82" spans="1:242" customFormat="1" ht="22.5" customHeight="1">
      <c r="A82" s="271"/>
      <c r="B82" s="363"/>
      <c r="C82" s="908"/>
      <c r="D82" s="909"/>
      <c r="E82" s="909"/>
      <c r="F82" s="909"/>
      <c r="G82" s="909"/>
      <c r="H82" s="909"/>
      <c r="I82" s="909"/>
      <c r="J82" s="909"/>
      <c r="K82" s="909"/>
      <c r="L82" s="910"/>
      <c r="M82" s="690"/>
      <c r="N82" s="291"/>
      <c r="O82" s="950"/>
      <c r="P82" s="951"/>
      <c r="Q82" s="941" t="str">
        <f t="shared" si="2"/>
        <v/>
      </c>
      <c r="R82" s="942"/>
      <c r="S82" s="53"/>
      <c r="T82" s="511"/>
      <c r="U82" s="692"/>
      <c r="V82" s="692"/>
    </row>
    <row r="83" spans="1:242" customFormat="1" ht="22.5" customHeight="1">
      <c r="A83" s="271"/>
      <c r="B83" s="363"/>
      <c r="C83" s="908"/>
      <c r="D83" s="909"/>
      <c r="E83" s="909"/>
      <c r="F83" s="909"/>
      <c r="G83" s="909"/>
      <c r="H83" s="909"/>
      <c r="I83" s="909"/>
      <c r="J83" s="909"/>
      <c r="K83" s="909"/>
      <c r="L83" s="910"/>
      <c r="M83" s="690"/>
      <c r="N83" s="291"/>
      <c r="O83" s="950"/>
      <c r="P83" s="951"/>
      <c r="Q83" s="941" t="str">
        <f t="shared" si="2"/>
        <v/>
      </c>
      <c r="R83" s="942"/>
      <c r="S83" s="53"/>
      <c r="T83" s="511"/>
      <c r="U83" s="692"/>
      <c r="V83" s="692"/>
    </row>
    <row r="84" spans="1:242" customFormat="1" ht="22.5" customHeight="1">
      <c r="A84" s="271"/>
      <c r="B84" s="363"/>
      <c r="C84" s="908"/>
      <c r="D84" s="909"/>
      <c r="E84" s="909"/>
      <c r="F84" s="909"/>
      <c r="G84" s="909"/>
      <c r="H84" s="909"/>
      <c r="I84" s="909"/>
      <c r="J84" s="909"/>
      <c r="K84" s="909"/>
      <c r="L84" s="910"/>
      <c r="M84" s="690"/>
      <c r="N84" s="291"/>
      <c r="O84" s="950"/>
      <c r="P84" s="951"/>
      <c r="Q84" s="941" t="str">
        <f t="shared" si="2"/>
        <v/>
      </c>
      <c r="R84" s="942"/>
      <c r="S84" s="53"/>
      <c r="T84" s="511"/>
      <c r="U84" s="692"/>
      <c r="V84" s="692"/>
    </row>
    <row r="85" spans="1:242" customFormat="1" ht="22.5" customHeight="1">
      <c r="A85" s="271"/>
      <c r="B85" s="363"/>
      <c r="C85" s="908"/>
      <c r="D85" s="909"/>
      <c r="E85" s="909"/>
      <c r="F85" s="909"/>
      <c r="G85" s="909"/>
      <c r="H85" s="909"/>
      <c r="I85" s="909"/>
      <c r="J85" s="909"/>
      <c r="K85" s="909"/>
      <c r="L85" s="910"/>
      <c r="M85" s="690"/>
      <c r="N85" s="291"/>
      <c r="O85" s="950"/>
      <c r="P85" s="951"/>
      <c r="Q85" s="941" t="str">
        <f t="shared" si="2"/>
        <v/>
      </c>
      <c r="R85" s="942"/>
      <c r="S85" s="53"/>
      <c r="T85" s="511"/>
      <c r="U85" s="692"/>
      <c r="V85" s="692"/>
    </row>
    <row r="86" spans="1:242" customFormat="1" ht="22.5" customHeight="1">
      <c r="A86" s="271"/>
      <c r="B86" s="363"/>
      <c r="C86" s="908"/>
      <c r="D86" s="909"/>
      <c r="E86" s="909"/>
      <c r="F86" s="909"/>
      <c r="G86" s="909"/>
      <c r="H86" s="909"/>
      <c r="I86" s="909"/>
      <c r="J86" s="909"/>
      <c r="K86" s="909"/>
      <c r="L86" s="910"/>
      <c r="M86" s="690"/>
      <c r="N86" s="291"/>
      <c r="O86" s="950"/>
      <c r="P86" s="951"/>
      <c r="Q86" s="941" t="str">
        <f t="shared" si="2"/>
        <v/>
      </c>
      <c r="R86" s="942"/>
      <c r="S86" s="53"/>
      <c r="T86" s="511"/>
      <c r="U86" s="692"/>
      <c r="V86" s="692"/>
    </row>
    <row r="87" spans="1:242" customFormat="1" ht="22.5" customHeight="1">
      <c r="A87" s="271"/>
      <c r="B87" s="363"/>
      <c r="C87" s="908"/>
      <c r="D87" s="909"/>
      <c r="E87" s="909"/>
      <c r="F87" s="909"/>
      <c r="G87" s="909"/>
      <c r="H87" s="909"/>
      <c r="I87" s="909"/>
      <c r="J87" s="909"/>
      <c r="K87" s="909"/>
      <c r="L87" s="910"/>
      <c r="M87" s="690"/>
      <c r="N87" s="291"/>
      <c r="O87" s="950"/>
      <c r="P87" s="951"/>
      <c r="Q87" s="941" t="str">
        <f t="shared" si="2"/>
        <v/>
      </c>
      <c r="R87" s="942"/>
      <c r="S87" s="53"/>
      <c r="T87" s="511"/>
      <c r="U87" s="692"/>
      <c r="V87" s="692"/>
    </row>
    <row r="88" spans="1:242" customFormat="1" ht="22.5" customHeight="1">
      <c r="A88" s="271"/>
      <c r="B88" s="363"/>
      <c r="C88" s="908"/>
      <c r="D88" s="909"/>
      <c r="E88" s="909"/>
      <c r="F88" s="909"/>
      <c r="G88" s="909"/>
      <c r="H88" s="909"/>
      <c r="I88" s="909"/>
      <c r="J88" s="909"/>
      <c r="K88" s="909"/>
      <c r="L88" s="910"/>
      <c r="M88" s="690"/>
      <c r="N88" s="291"/>
      <c r="O88" s="950"/>
      <c r="P88" s="951"/>
      <c r="Q88" s="941" t="str">
        <f t="shared" si="2"/>
        <v/>
      </c>
      <c r="R88" s="942"/>
      <c r="S88" s="53"/>
      <c r="T88" s="511"/>
      <c r="U88" s="692"/>
      <c r="V88" s="692"/>
    </row>
    <row r="89" spans="1:242" s="347" customFormat="1" ht="22.5" customHeight="1">
      <c r="A89" s="271"/>
      <c r="B89" s="363"/>
      <c r="C89" s="908"/>
      <c r="D89" s="909"/>
      <c r="E89" s="909"/>
      <c r="F89" s="909"/>
      <c r="G89" s="909"/>
      <c r="H89" s="909"/>
      <c r="I89" s="909"/>
      <c r="J89" s="909"/>
      <c r="K89" s="909"/>
      <c r="L89" s="910"/>
      <c r="M89" s="690"/>
      <c r="N89" s="291"/>
      <c r="O89" s="950"/>
      <c r="P89" s="951"/>
      <c r="Q89" s="941" t="str">
        <f t="shared" si="2"/>
        <v/>
      </c>
      <c r="R89" s="942"/>
      <c r="S89" s="53"/>
      <c r="T89" s="511"/>
      <c r="U89" s="702"/>
      <c r="V89" s="692"/>
      <c r="IG89" s="84"/>
      <c r="IH89" s="21"/>
    </row>
    <row r="90" spans="1:242" s="347" customFormat="1" ht="22.5" customHeight="1">
      <c r="A90" s="271"/>
      <c r="B90" s="363"/>
      <c r="C90" s="908"/>
      <c r="D90" s="909"/>
      <c r="E90" s="909"/>
      <c r="F90" s="909"/>
      <c r="G90" s="909"/>
      <c r="H90" s="909"/>
      <c r="I90" s="909"/>
      <c r="J90" s="909"/>
      <c r="K90" s="909"/>
      <c r="L90" s="910"/>
      <c r="M90" s="690"/>
      <c r="N90" s="291"/>
      <c r="O90" s="950"/>
      <c r="P90" s="951"/>
      <c r="Q90" s="941" t="str">
        <f t="shared" si="2"/>
        <v/>
      </c>
      <c r="R90" s="942"/>
      <c r="S90" s="53"/>
      <c r="T90" s="511"/>
      <c r="U90" s="702"/>
      <c r="V90" s="692"/>
      <c r="IG90" s="84"/>
      <c r="IH90" s="21"/>
    </row>
    <row r="91" spans="1:242" s="347" customFormat="1" ht="22.5" customHeight="1">
      <c r="A91" s="271"/>
      <c r="B91" s="363"/>
      <c r="C91" s="908"/>
      <c r="D91" s="909"/>
      <c r="E91" s="909"/>
      <c r="F91" s="909"/>
      <c r="G91" s="909"/>
      <c r="H91" s="909"/>
      <c r="I91" s="909"/>
      <c r="J91" s="909"/>
      <c r="K91" s="909"/>
      <c r="L91" s="910"/>
      <c r="M91" s="690"/>
      <c r="N91" s="291"/>
      <c r="O91" s="950"/>
      <c r="P91" s="951"/>
      <c r="Q91" s="941" t="str">
        <f t="shared" si="2"/>
        <v/>
      </c>
      <c r="R91" s="942"/>
      <c r="S91" s="53"/>
      <c r="T91" s="511"/>
      <c r="U91" s="702"/>
      <c r="V91" s="692"/>
      <c r="IG91" s="84"/>
      <c r="IH91" s="21"/>
    </row>
    <row r="92" spans="1:242" s="347" customFormat="1" ht="22.5" customHeight="1">
      <c r="A92" s="271"/>
      <c r="B92" s="363"/>
      <c r="C92" s="908"/>
      <c r="D92" s="909"/>
      <c r="E92" s="909"/>
      <c r="F92" s="909"/>
      <c r="G92" s="909"/>
      <c r="H92" s="909"/>
      <c r="I92" s="909"/>
      <c r="J92" s="909"/>
      <c r="K92" s="909"/>
      <c r="L92" s="910"/>
      <c r="M92" s="690"/>
      <c r="N92" s="291"/>
      <c r="O92" s="950"/>
      <c r="P92" s="951"/>
      <c r="Q92" s="941" t="str">
        <f t="shared" si="2"/>
        <v/>
      </c>
      <c r="R92" s="942"/>
      <c r="S92" s="53"/>
      <c r="T92" s="511"/>
      <c r="U92" s="702"/>
      <c r="V92" s="692"/>
      <c r="IG92" s="84"/>
      <c r="IH92" s="21"/>
    </row>
    <row r="93" spans="1:242" s="347" customFormat="1" ht="22.5" customHeight="1">
      <c r="A93" s="271"/>
      <c r="B93" s="363"/>
      <c r="C93" s="908"/>
      <c r="D93" s="909"/>
      <c r="E93" s="909"/>
      <c r="F93" s="909"/>
      <c r="G93" s="909"/>
      <c r="H93" s="909"/>
      <c r="I93" s="909"/>
      <c r="J93" s="909"/>
      <c r="K93" s="909"/>
      <c r="L93" s="910"/>
      <c r="M93" s="690"/>
      <c r="N93" s="291"/>
      <c r="O93" s="950"/>
      <c r="P93" s="951"/>
      <c r="Q93" s="941" t="str">
        <f t="shared" si="2"/>
        <v/>
      </c>
      <c r="R93" s="942"/>
      <c r="S93" s="53"/>
      <c r="T93" s="511"/>
      <c r="U93" s="702"/>
      <c r="V93" s="692"/>
      <c r="IG93" s="84"/>
      <c r="IH93" s="21"/>
    </row>
    <row r="94" spans="1:242" s="347" customFormat="1" ht="22.5" customHeight="1">
      <c r="A94" s="271"/>
      <c r="B94" s="363"/>
      <c r="C94" s="908"/>
      <c r="D94" s="909"/>
      <c r="E94" s="909"/>
      <c r="F94" s="909"/>
      <c r="G94" s="909"/>
      <c r="H94" s="909"/>
      <c r="I94" s="909"/>
      <c r="J94" s="909"/>
      <c r="K94" s="909"/>
      <c r="L94" s="910"/>
      <c r="M94" s="690"/>
      <c r="N94" s="291"/>
      <c r="O94" s="950"/>
      <c r="P94" s="951"/>
      <c r="Q94" s="941" t="str">
        <f t="shared" si="2"/>
        <v/>
      </c>
      <c r="R94" s="942"/>
      <c r="S94" s="53"/>
      <c r="T94" s="511"/>
      <c r="U94" s="692"/>
      <c r="V94" s="692"/>
      <c r="IG94" s="84"/>
      <c r="IH94" s="21"/>
    </row>
    <row r="95" spans="1:242" s="347" customFormat="1" ht="22.5" customHeight="1">
      <c r="A95" s="271"/>
      <c r="B95" s="363"/>
      <c r="C95" s="908"/>
      <c r="D95" s="909"/>
      <c r="E95" s="909"/>
      <c r="F95" s="909"/>
      <c r="G95" s="909"/>
      <c r="H95" s="909"/>
      <c r="I95" s="909"/>
      <c r="J95" s="909"/>
      <c r="K95" s="909"/>
      <c r="L95" s="910"/>
      <c r="M95" s="690"/>
      <c r="N95" s="291"/>
      <c r="O95" s="950"/>
      <c r="P95" s="951"/>
      <c r="Q95" s="941" t="str">
        <f t="shared" si="2"/>
        <v/>
      </c>
      <c r="R95" s="942"/>
      <c r="S95" s="53"/>
      <c r="T95" s="511"/>
      <c r="U95" s="692"/>
      <c r="V95" s="692"/>
      <c r="IG95" s="21"/>
      <c r="IH95" s="21"/>
    </row>
    <row r="96" spans="1:242" s="347" customFormat="1" ht="22.5" customHeight="1">
      <c r="A96" s="271"/>
      <c r="B96" s="363"/>
      <c r="C96" s="908"/>
      <c r="D96" s="909"/>
      <c r="E96" s="909"/>
      <c r="F96" s="909"/>
      <c r="G96" s="909"/>
      <c r="H96" s="909"/>
      <c r="I96" s="909"/>
      <c r="J96" s="909"/>
      <c r="K96" s="909"/>
      <c r="L96" s="910"/>
      <c r="M96" s="690"/>
      <c r="N96" s="291"/>
      <c r="O96" s="950"/>
      <c r="P96" s="951"/>
      <c r="Q96" s="941" t="str">
        <f t="shared" si="2"/>
        <v/>
      </c>
      <c r="R96" s="942"/>
      <c r="S96" s="53"/>
      <c r="T96" s="511"/>
      <c r="U96" s="692"/>
      <c r="V96" s="692"/>
      <c r="IG96" s="21"/>
      <c r="IH96" s="21"/>
    </row>
    <row r="97" spans="1:242" s="347" customFormat="1" ht="22.5" customHeight="1">
      <c r="A97" s="271"/>
      <c r="B97" s="363"/>
      <c r="C97" s="908"/>
      <c r="D97" s="909"/>
      <c r="E97" s="909"/>
      <c r="F97" s="909"/>
      <c r="G97" s="909"/>
      <c r="H97" s="909"/>
      <c r="I97" s="909"/>
      <c r="J97" s="909"/>
      <c r="K97" s="909"/>
      <c r="L97" s="910"/>
      <c r="M97" s="690"/>
      <c r="N97" s="291"/>
      <c r="O97" s="950"/>
      <c r="P97" s="951"/>
      <c r="Q97" s="941" t="str">
        <f t="shared" si="2"/>
        <v/>
      </c>
      <c r="R97" s="942"/>
      <c r="S97" s="53"/>
      <c r="T97" s="511"/>
      <c r="U97" s="692"/>
      <c r="V97" s="692"/>
    </row>
    <row r="98" spans="1:242" s="347" customFormat="1" ht="22.5" customHeight="1">
      <c r="A98" s="271"/>
      <c r="B98" s="363"/>
      <c r="C98" s="908"/>
      <c r="D98" s="909"/>
      <c r="E98" s="909"/>
      <c r="F98" s="909"/>
      <c r="G98" s="909"/>
      <c r="H98" s="909"/>
      <c r="I98" s="909"/>
      <c r="J98" s="909"/>
      <c r="K98" s="909"/>
      <c r="L98" s="910"/>
      <c r="M98" s="690"/>
      <c r="N98" s="291"/>
      <c r="O98" s="950"/>
      <c r="P98" s="951"/>
      <c r="Q98" s="941" t="str">
        <f t="shared" si="2"/>
        <v/>
      </c>
      <c r="R98" s="942"/>
      <c r="S98" s="53"/>
      <c r="T98" s="511"/>
      <c r="U98" s="692"/>
      <c r="V98" s="692"/>
    </row>
    <row r="99" spans="1:242" s="347" customFormat="1" ht="22.5" customHeight="1">
      <c r="A99" s="271"/>
      <c r="B99" s="363"/>
      <c r="C99" s="908"/>
      <c r="D99" s="909"/>
      <c r="E99" s="909"/>
      <c r="F99" s="909"/>
      <c r="G99" s="909"/>
      <c r="H99" s="909"/>
      <c r="I99" s="909"/>
      <c r="J99" s="909"/>
      <c r="K99" s="909"/>
      <c r="L99" s="910"/>
      <c r="M99" s="690"/>
      <c r="N99" s="291"/>
      <c r="O99" s="950"/>
      <c r="P99" s="951"/>
      <c r="Q99" s="941" t="str">
        <f t="shared" si="2"/>
        <v/>
      </c>
      <c r="R99" s="942"/>
      <c r="S99" s="53"/>
      <c r="T99" s="511"/>
      <c r="U99" s="692"/>
      <c r="V99" s="692"/>
    </row>
    <row r="100" spans="1:242" s="347" customFormat="1" ht="22.5" customHeight="1">
      <c r="A100" s="271"/>
      <c r="B100" s="363"/>
      <c r="C100" s="908"/>
      <c r="D100" s="909"/>
      <c r="E100" s="909"/>
      <c r="F100" s="909"/>
      <c r="G100" s="909"/>
      <c r="H100" s="909"/>
      <c r="I100" s="909"/>
      <c r="J100" s="909"/>
      <c r="K100" s="909"/>
      <c r="L100" s="910"/>
      <c r="M100" s="690"/>
      <c r="N100" s="291"/>
      <c r="O100" s="950"/>
      <c r="P100" s="951"/>
      <c r="Q100" s="941" t="str">
        <f t="shared" si="2"/>
        <v/>
      </c>
      <c r="R100" s="942"/>
      <c r="S100" s="53"/>
      <c r="T100" s="511"/>
      <c r="U100" s="692"/>
      <c r="V100" s="692"/>
    </row>
    <row r="101" spans="1:242" s="347" customFormat="1" ht="22.5" customHeight="1">
      <c r="A101" s="271"/>
      <c r="B101" s="363"/>
      <c r="C101" s="908"/>
      <c r="D101" s="909"/>
      <c r="E101" s="909"/>
      <c r="F101" s="909"/>
      <c r="G101" s="909"/>
      <c r="H101" s="909"/>
      <c r="I101" s="909"/>
      <c r="J101" s="909"/>
      <c r="K101" s="909"/>
      <c r="L101" s="910"/>
      <c r="M101" s="690"/>
      <c r="N101" s="291"/>
      <c r="O101" s="950"/>
      <c r="P101" s="951"/>
      <c r="Q101" s="941" t="str">
        <f t="shared" si="2"/>
        <v/>
      </c>
      <c r="R101" s="942"/>
      <c r="S101" s="53"/>
      <c r="T101" s="511"/>
      <c r="U101" s="692"/>
      <c r="V101" s="692"/>
    </row>
    <row r="102" spans="1:242" s="347" customFormat="1" ht="22.5" customHeight="1">
      <c r="A102" s="271"/>
      <c r="B102" s="363"/>
      <c r="C102" s="908"/>
      <c r="D102" s="909"/>
      <c r="E102" s="909"/>
      <c r="F102" s="909"/>
      <c r="G102" s="909"/>
      <c r="H102" s="909"/>
      <c r="I102" s="909"/>
      <c r="J102" s="909"/>
      <c r="K102" s="909"/>
      <c r="L102" s="910"/>
      <c r="M102" s="690"/>
      <c r="N102" s="291"/>
      <c r="O102" s="950"/>
      <c r="P102" s="951"/>
      <c r="Q102" s="941" t="str">
        <f t="shared" si="2"/>
        <v/>
      </c>
      <c r="R102" s="942"/>
      <c r="S102" s="53"/>
      <c r="T102" s="511"/>
      <c r="U102" s="692"/>
      <c r="V102" s="692"/>
      <c r="IG102" s="21"/>
      <c r="IH102" s="21"/>
    </row>
    <row r="103" spans="1:242" s="347" customFormat="1" ht="22.5" customHeight="1">
      <c r="A103" s="271"/>
      <c r="B103" s="363"/>
      <c r="C103" s="908"/>
      <c r="D103" s="909"/>
      <c r="E103" s="909"/>
      <c r="F103" s="909"/>
      <c r="G103" s="909"/>
      <c r="H103" s="909"/>
      <c r="I103" s="909"/>
      <c r="J103" s="909"/>
      <c r="K103" s="909"/>
      <c r="L103" s="910"/>
      <c r="M103" s="690"/>
      <c r="N103" s="291"/>
      <c r="O103" s="950"/>
      <c r="P103" s="951"/>
      <c r="Q103" s="941" t="str">
        <f t="shared" si="2"/>
        <v/>
      </c>
      <c r="R103" s="942"/>
      <c r="S103" s="53"/>
      <c r="T103" s="511"/>
      <c r="U103" s="692"/>
      <c r="V103" s="692"/>
    </row>
    <row r="104" spans="1:242" s="347" customFormat="1" ht="22.5" customHeight="1">
      <c r="A104" s="271"/>
      <c r="B104" s="363"/>
      <c r="C104" s="908"/>
      <c r="D104" s="909"/>
      <c r="E104" s="909"/>
      <c r="F104" s="909"/>
      <c r="G104" s="909"/>
      <c r="H104" s="909"/>
      <c r="I104" s="909"/>
      <c r="J104" s="909"/>
      <c r="K104" s="909"/>
      <c r="L104" s="910"/>
      <c r="M104" s="690"/>
      <c r="N104" s="291"/>
      <c r="O104" s="950"/>
      <c r="P104" s="951"/>
      <c r="Q104" s="941" t="str">
        <f t="shared" si="2"/>
        <v/>
      </c>
      <c r="R104" s="942"/>
      <c r="S104" s="53"/>
      <c r="T104" s="511"/>
      <c r="U104" s="692"/>
      <c r="V104" s="692"/>
    </row>
    <row r="105" spans="1:242" s="347" customFormat="1" ht="22.5" customHeight="1">
      <c r="A105" s="271"/>
      <c r="B105" s="363"/>
      <c r="C105" s="908"/>
      <c r="D105" s="909"/>
      <c r="E105" s="909"/>
      <c r="F105" s="909"/>
      <c r="G105" s="909"/>
      <c r="H105" s="909"/>
      <c r="I105" s="909"/>
      <c r="J105" s="909"/>
      <c r="K105" s="909"/>
      <c r="L105" s="910"/>
      <c r="M105" s="690"/>
      <c r="N105" s="291"/>
      <c r="O105" s="950"/>
      <c r="P105" s="951"/>
      <c r="Q105" s="941" t="str">
        <f t="shared" si="2"/>
        <v/>
      </c>
      <c r="R105" s="942"/>
      <c r="S105" s="53"/>
      <c r="T105" s="511"/>
      <c r="U105" s="692"/>
      <c r="V105" s="692"/>
    </row>
    <row r="106" spans="1:242" s="347" customFormat="1" ht="22.5" customHeight="1">
      <c r="A106" s="271"/>
      <c r="B106" s="363"/>
      <c r="C106" s="908"/>
      <c r="D106" s="909"/>
      <c r="E106" s="909"/>
      <c r="F106" s="909"/>
      <c r="G106" s="909"/>
      <c r="H106" s="909"/>
      <c r="I106" s="909"/>
      <c r="J106" s="909"/>
      <c r="K106" s="909"/>
      <c r="L106" s="910"/>
      <c r="M106" s="690"/>
      <c r="N106" s="291"/>
      <c r="O106" s="950"/>
      <c r="P106" s="951"/>
      <c r="Q106" s="941" t="str">
        <f t="shared" si="2"/>
        <v/>
      </c>
      <c r="R106" s="942"/>
      <c r="S106" s="53"/>
      <c r="T106" s="511"/>
      <c r="U106" s="692"/>
      <c r="V106" s="692"/>
    </row>
    <row r="107" spans="1:242" s="347" customFormat="1" ht="22.5" customHeight="1">
      <c r="A107" s="271"/>
      <c r="B107" s="363"/>
      <c r="C107" s="908"/>
      <c r="D107" s="909"/>
      <c r="E107" s="909"/>
      <c r="F107" s="909"/>
      <c r="G107" s="909"/>
      <c r="H107" s="909"/>
      <c r="I107" s="909"/>
      <c r="J107" s="909"/>
      <c r="K107" s="909"/>
      <c r="L107" s="910"/>
      <c r="M107" s="690"/>
      <c r="N107" s="291"/>
      <c r="O107" s="950"/>
      <c r="P107" s="951"/>
      <c r="Q107" s="941" t="str">
        <f t="shared" si="2"/>
        <v/>
      </c>
      <c r="R107" s="942"/>
      <c r="S107" s="53"/>
      <c r="T107" s="511"/>
      <c r="U107" s="692"/>
      <c r="V107" s="692"/>
    </row>
    <row r="108" spans="1:242" s="347" customFormat="1" ht="22.5" customHeight="1">
      <c r="A108" s="271"/>
      <c r="B108" s="363"/>
      <c r="C108" s="908"/>
      <c r="D108" s="909"/>
      <c r="E108" s="909"/>
      <c r="F108" s="909"/>
      <c r="G108" s="909"/>
      <c r="H108" s="909"/>
      <c r="I108" s="909"/>
      <c r="J108" s="909"/>
      <c r="K108" s="909"/>
      <c r="L108" s="910"/>
      <c r="M108" s="690"/>
      <c r="N108" s="291"/>
      <c r="O108" s="950"/>
      <c r="P108" s="951"/>
      <c r="Q108" s="941" t="str">
        <f t="shared" si="2"/>
        <v/>
      </c>
      <c r="R108" s="942"/>
      <c r="S108" s="53"/>
      <c r="T108" s="511"/>
      <c r="U108" s="692"/>
      <c r="V108" s="692"/>
    </row>
    <row r="109" spans="1:242" customFormat="1" ht="22.5" customHeight="1">
      <c r="A109" s="271"/>
      <c r="B109" s="363"/>
      <c r="C109" s="908"/>
      <c r="D109" s="909"/>
      <c r="E109" s="909"/>
      <c r="F109" s="909"/>
      <c r="G109" s="909"/>
      <c r="H109" s="909"/>
      <c r="I109" s="909"/>
      <c r="J109" s="909"/>
      <c r="K109" s="909"/>
      <c r="L109" s="910"/>
      <c r="M109" s="690"/>
      <c r="N109" s="291"/>
      <c r="O109" s="950"/>
      <c r="P109" s="951"/>
      <c r="Q109" s="941" t="str">
        <f t="shared" si="2"/>
        <v/>
      </c>
      <c r="R109" s="942"/>
      <c r="S109" s="53"/>
      <c r="T109" s="511"/>
      <c r="U109" s="692"/>
      <c r="V109" s="692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92"/>
      <c r="V110" s="692"/>
    </row>
    <row r="111" spans="1:242" ht="24" customHeight="1">
      <c r="B111" s="938" t="s">
        <v>6</v>
      </c>
      <c r="C111" s="939"/>
      <c r="D111" s="939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/>
      <c r="S111" s="940"/>
    </row>
    <row r="112" spans="1:242">
      <c r="B112" s="289" t="str">
        <f>B62</f>
        <v>FAPESP,  AGOSTO DE 2012</v>
      </c>
      <c r="Q112" s="962">
        <v>2</v>
      </c>
      <c r="R112" s="962"/>
      <c r="S112" s="96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5" t="s">
        <v>139</v>
      </c>
    </row>
    <row r="159" spans="2:2" ht="15.75" customHeight="1">
      <c r="B159" s="225" t="s">
        <v>140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81" t="s">
        <v>51</v>
      </c>
      <c r="C163" s="881"/>
      <c r="D163" s="881"/>
      <c r="E163" s="881"/>
      <c r="F163" s="881"/>
      <c r="G163" s="881"/>
      <c r="H163" s="881"/>
      <c r="I163" s="881"/>
      <c r="J163" s="881"/>
      <c r="K163" s="881"/>
      <c r="L163" s="881"/>
      <c r="M163" s="881"/>
      <c r="N163" s="881"/>
      <c r="O163" s="881"/>
      <c r="P163" s="881"/>
      <c r="Q163" s="881"/>
      <c r="R163" s="881"/>
      <c r="S163" s="881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81" t="s">
        <v>52</v>
      </c>
      <c r="C164" s="881"/>
      <c r="D164" s="881"/>
      <c r="E164" s="881"/>
      <c r="F164" s="881"/>
      <c r="G164" s="881"/>
      <c r="H164" s="881"/>
      <c r="I164" s="881"/>
      <c r="J164" s="881"/>
      <c r="K164" s="881"/>
      <c r="L164" s="881"/>
      <c r="M164" s="881"/>
      <c r="N164" s="881"/>
      <c r="O164" s="881"/>
      <c r="P164" s="881"/>
      <c r="Q164" s="881"/>
      <c r="R164" s="881"/>
      <c r="S164" s="881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71" t="s">
        <v>10</v>
      </c>
      <c r="C166" s="972"/>
      <c r="D166" s="972"/>
      <c r="E166" s="972"/>
      <c r="F166" s="972"/>
      <c r="G166" s="972"/>
      <c r="H166" s="972"/>
      <c r="I166" s="972"/>
      <c r="J166" s="972"/>
      <c r="K166" s="972"/>
      <c r="L166" s="972"/>
      <c r="M166" s="972"/>
      <c r="N166" s="972"/>
      <c r="O166" s="972"/>
      <c r="P166" s="972"/>
      <c r="Q166" s="972"/>
      <c r="R166" s="972"/>
      <c r="S166" s="973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53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55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56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210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211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57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77"/>
      <c r="V180" s="677"/>
    </row>
    <row r="181" spans="1:242">
      <c r="B181" s="2" t="s">
        <v>58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59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60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26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92"/>
      <c r="V187" s="692"/>
      <c r="IG187" s="21"/>
      <c r="IH187" s="21"/>
    </row>
    <row r="188" spans="1:242" customFormat="1" ht="14.25">
      <c r="A188" s="263"/>
      <c r="B188" s="625" t="s">
        <v>123</v>
      </c>
      <c r="C188" s="155" t="s">
        <v>27</v>
      </c>
      <c r="D188" s="54" t="s">
        <v>28</v>
      </c>
      <c r="E188" s="156">
        <v>1</v>
      </c>
      <c r="F188" s="58"/>
      <c r="G188" s="58"/>
      <c r="H188" s="625" t="s">
        <v>127</v>
      </c>
      <c r="I188" s="155" t="s">
        <v>61</v>
      </c>
      <c r="J188" s="54" t="s">
        <v>28</v>
      </c>
      <c r="K188" s="156">
        <v>1.83487</v>
      </c>
      <c r="L188" s="74"/>
      <c r="M188" s="58"/>
      <c r="N188" s="58"/>
      <c r="O188" s="625" t="s">
        <v>124</v>
      </c>
      <c r="P188" s="155" t="s">
        <v>62</v>
      </c>
      <c r="Q188" s="594" t="s">
        <v>28</v>
      </c>
      <c r="R188" s="156">
        <v>1.74</v>
      </c>
      <c r="S188" s="58"/>
      <c r="T188" s="480"/>
      <c r="U188" s="692"/>
      <c r="V188" s="692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92"/>
      <c r="V189" s="692"/>
    </row>
    <row r="190" spans="1:242" s="12" customFormat="1" ht="18" customHeight="1">
      <c r="A190" s="514"/>
      <c r="B190" s="890" t="s">
        <v>1</v>
      </c>
      <c r="C190" s="964" t="s">
        <v>8</v>
      </c>
      <c r="D190" s="965"/>
      <c r="E190" s="965"/>
      <c r="F190" s="965"/>
      <c r="G190" s="965"/>
      <c r="H190" s="965"/>
      <c r="I190" s="965"/>
      <c r="J190" s="965"/>
      <c r="K190" s="965"/>
      <c r="L190" s="966"/>
      <c r="M190" s="864" t="s">
        <v>69</v>
      </c>
      <c r="N190" s="866" t="s">
        <v>172</v>
      </c>
      <c r="O190" s="897"/>
      <c r="P190" s="867"/>
      <c r="Q190" s="866" t="s">
        <v>173</v>
      </c>
      <c r="R190" s="867"/>
      <c r="S190" s="948" t="s">
        <v>2</v>
      </c>
      <c r="T190" s="514"/>
      <c r="U190" s="677"/>
      <c r="V190" s="677"/>
    </row>
    <row r="191" spans="1:242" s="12" customFormat="1" ht="18" customHeight="1">
      <c r="A191" s="514"/>
      <c r="B191" s="963"/>
      <c r="C191" s="967"/>
      <c r="D191" s="968"/>
      <c r="E191" s="968"/>
      <c r="F191" s="968"/>
      <c r="G191" s="968"/>
      <c r="H191" s="968"/>
      <c r="I191" s="968"/>
      <c r="J191" s="968"/>
      <c r="K191" s="968"/>
      <c r="L191" s="969"/>
      <c r="M191" s="952"/>
      <c r="N191" s="943"/>
      <c r="O191" s="944"/>
      <c r="P191" s="945"/>
      <c r="Q191" s="943"/>
      <c r="R191" s="945"/>
      <c r="S191" s="949"/>
      <c r="T191" s="514"/>
      <c r="U191" s="677"/>
      <c r="V191" s="677"/>
    </row>
    <row r="192" spans="1:242" s="12" customFormat="1" ht="18" customHeight="1">
      <c r="A192" s="514"/>
      <c r="B192" s="346">
        <v>1</v>
      </c>
      <c r="C192" s="957" t="s">
        <v>63</v>
      </c>
      <c r="D192" s="958"/>
      <c r="E192" s="958"/>
      <c r="F192" s="958"/>
      <c r="G192" s="958"/>
      <c r="H192" s="958"/>
      <c r="I192" s="958"/>
      <c r="J192" s="958"/>
      <c r="K192" s="958"/>
      <c r="L192" s="959"/>
      <c r="M192" s="159" t="s">
        <v>61</v>
      </c>
      <c r="N192" s="955">
        <v>10000</v>
      </c>
      <c r="O192" s="955"/>
      <c r="P192" s="956"/>
      <c r="Q192" s="960">
        <f t="shared" ref="Q192:Q197" si="3">N192*$K$188</f>
        <v>18348.7</v>
      </c>
      <c r="R192" s="961"/>
      <c r="S192" s="442"/>
      <c r="T192" s="514"/>
      <c r="U192" s="677"/>
      <c r="V192" s="677"/>
    </row>
    <row r="193" spans="1:22" s="12" customFormat="1" ht="18" customHeight="1">
      <c r="A193" s="514"/>
      <c r="B193" s="346" t="s">
        <v>16</v>
      </c>
      <c r="C193" s="957" t="s">
        <v>64</v>
      </c>
      <c r="D193" s="958"/>
      <c r="E193" s="958"/>
      <c r="F193" s="958"/>
      <c r="G193" s="958"/>
      <c r="H193" s="958"/>
      <c r="I193" s="958"/>
      <c r="J193" s="958"/>
      <c r="K193" s="958"/>
      <c r="L193" s="959"/>
      <c r="M193" s="159" t="s">
        <v>61</v>
      </c>
      <c r="N193" s="955">
        <f>N192-1234</f>
        <v>8766</v>
      </c>
      <c r="O193" s="955"/>
      <c r="P193" s="956"/>
      <c r="Q193" s="960">
        <f t="shared" si="3"/>
        <v>16084.47042</v>
      </c>
      <c r="R193" s="961"/>
      <c r="S193" s="442"/>
      <c r="T193" s="514"/>
      <c r="U193" s="677"/>
      <c r="V193" s="677"/>
    </row>
    <row r="194" spans="1:22" s="12" customFormat="1" ht="18" customHeight="1">
      <c r="A194" s="514"/>
      <c r="B194" s="346">
        <v>2</v>
      </c>
      <c r="C194" s="957" t="s">
        <v>65</v>
      </c>
      <c r="D194" s="958"/>
      <c r="E194" s="958"/>
      <c r="F194" s="958"/>
      <c r="G194" s="958"/>
      <c r="H194" s="958"/>
      <c r="I194" s="958"/>
      <c r="J194" s="958"/>
      <c r="K194" s="958"/>
      <c r="L194" s="959"/>
      <c r="M194" s="159" t="s">
        <v>27</v>
      </c>
      <c r="N194" s="955">
        <f>N193-1234</f>
        <v>7532</v>
      </c>
      <c r="O194" s="955"/>
      <c r="P194" s="956"/>
      <c r="Q194" s="960">
        <f t="shared" si="3"/>
        <v>13820.24084</v>
      </c>
      <c r="R194" s="961"/>
      <c r="S194" s="442"/>
      <c r="T194" s="514"/>
      <c r="U194" s="677"/>
      <c r="V194" s="677"/>
    </row>
    <row r="195" spans="1:22" s="12" customFormat="1" ht="18" customHeight="1">
      <c r="A195" s="514"/>
      <c r="B195" s="346" t="s">
        <v>66</v>
      </c>
      <c r="C195" s="957" t="s">
        <v>64</v>
      </c>
      <c r="D195" s="958"/>
      <c r="E195" s="958"/>
      <c r="F195" s="958"/>
      <c r="G195" s="958"/>
      <c r="H195" s="958"/>
      <c r="I195" s="958"/>
      <c r="J195" s="958"/>
      <c r="K195" s="958"/>
      <c r="L195" s="959"/>
      <c r="M195" s="159" t="s">
        <v>27</v>
      </c>
      <c r="N195" s="955">
        <f>N194-1234</f>
        <v>6298</v>
      </c>
      <c r="O195" s="955"/>
      <c r="P195" s="956"/>
      <c r="Q195" s="960">
        <f t="shared" si="3"/>
        <v>11556.011259999999</v>
      </c>
      <c r="R195" s="961"/>
      <c r="S195" s="442"/>
      <c r="T195" s="514"/>
      <c r="U195" s="677"/>
      <c r="V195" s="677"/>
    </row>
    <row r="196" spans="1:22" s="12" customFormat="1" ht="18" customHeight="1">
      <c r="A196" s="514"/>
      <c r="B196" s="346">
        <v>3</v>
      </c>
      <c r="C196" s="957" t="s">
        <v>67</v>
      </c>
      <c r="D196" s="958"/>
      <c r="E196" s="958"/>
      <c r="F196" s="958"/>
      <c r="G196" s="958"/>
      <c r="H196" s="958"/>
      <c r="I196" s="958"/>
      <c r="J196" s="958"/>
      <c r="K196" s="958"/>
      <c r="L196" s="959"/>
      <c r="M196" s="159" t="s">
        <v>62</v>
      </c>
      <c r="N196" s="955">
        <f>N195-1234</f>
        <v>5064</v>
      </c>
      <c r="O196" s="955"/>
      <c r="P196" s="956"/>
      <c r="Q196" s="960">
        <f t="shared" si="3"/>
        <v>9291.7816800000001</v>
      </c>
      <c r="R196" s="961"/>
      <c r="S196" s="442"/>
      <c r="T196" s="514"/>
      <c r="U196" s="677"/>
      <c r="V196" s="677"/>
    </row>
    <row r="197" spans="1:22" s="12" customFormat="1" ht="18" customHeight="1">
      <c r="A197" s="514"/>
      <c r="B197" s="346" t="s">
        <v>68</v>
      </c>
      <c r="C197" s="957" t="s">
        <v>64</v>
      </c>
      <c r="D197" s="958"/>
      <c r="E197" s="958"/>
      <c r="F197" s="958"/>
      <c r="G197" s="958"/>
      <c r="H197" s="958"/>
      <c r="I197" s="958"/>
      <c r="J197" s="958"/>
      <c r="K197" s="958"/>
      <c r="L197" s="959"/>
      <c r="M197" s="159" t="s">
        <v>62</v>
      </c>
      <c r="N197" s="955">
        <f>N196-1234</f>
        <v>3830</v>
      </c>
      <c r="O197" s="955"/>
      <c r="P197" s="956"/>
      <c r="Q197" s="960">
        <f t="shared" si="3"/>
        <v>7027.5520999999999</v>
      </c>
      <c r="R197" s="961"/>
      <c r="S197" s="442"/>
      <c r="T197" s="514"/>
      <c r="U197" s="677"/>
      <c r="V197" s="677"/>
    </row>
    <row r="198" spans="1:22">
      <c r="B198" s="872"/>
      <c r="C198" s="873"/>
      <c r="D198" s="873"/>
      <c r="E198" s="873"/>
      <c r="F198" s="873"/>
      <c r="G198" s="873"/>
      <c r="H198" s="873"/>
      <c r="I198" s="873"/>
      <c r="J198" s="873"/>
      <c r="K198" s="873"/>
      <c r="L198" s="873"/>
      <c r="M198" s="873"/>
      <c r="N198" s="873"/>
      <c r="O198" s="873"/>
      <c r="P198" s="937"/>
      <c r="Q198" s="953">
        <f>SUM(Q192:R197)</f>
        <v>76128.756300000008</v>
      </c>
      <c r="R198" s="954"/>
      <c r="S198" s="53"/>
    </row>
    <row r="199" spans="1:22" ht="5.25" customHeight="1"/>
    <row r="200" spans="1:22" ht="20.25" customHeight="1">
      <c r="B200" s="938" t="s">
        <v>6</v>
      </c>
      <c r="C200" s="939"/>
      <c r="D200" s="939"/>
      <c r="E200" s="939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40"/>
    </row>
    <row r="201" spans="1:22">
      <c r="B201" s="600" t="str">
        <f>B112</f>
        <v>FAPESP,  AGOSTO DE 2012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78" priority="71" stopIfTrue="1" operator="equal">
      <formula>0</formula>
    </cfRule>
  </conditionalFormatting>
  <conditionalFormatting sqref="B192:C197 I188 K188 C188 E188 P188 R188">
    <cfRule type="cellIs" dxfId="77" priority="72" stopIfTrue="1" operator="equal">
      <formula>0</formula>
    </cfRule>
  </conditionalFormatting>
  <conditionalFormatting sqref="P60:R60">
    <cfRule type="cellIs" dxfId="76" priority="70" stopIfTrue="1" operator="equal">
      <formula>"INDIQUE A MOEDA"</formula>
    </cfRule>
  </conditionalFormatting>
  <conditionalFormatting sqref="N66:N109 B22:B59 N22:N59 C30:L59 B40:L54 B66:C109 D66:L68 D70:L109">
    <cfRule type="cellIs" dxfId="75" priority="69" stopIfTrue="1" operator="equal">
      <formula>0</formula>
    </cfRule>
  </conditionalFormatting>
  <conditionalFormatting sqref="C22:L59 C66:C109 D66:L68 D70:L109">
    <cfRule type="cellIs" dxfId="74" priority="67" stopIfTrue="1" operator="equal">
      <formula>0</formula>
    </cfRule>
  </conditionalFormatting>
  <conditionalFormatting sqref="D18 Q22:R59 Q66:R109">
    <cfRule type="cellIs" dxfId="73" priority="51" stopIfTrue="1" operator="equal">
      <formula>""</formula>
    </cfRule>
  </conditionalFormatting>
  <conditionalFormatting sqref="O22:P59 O66:O109 P66:P68 P70:P109 M66:M109 D10 M22:M59 E8:R8">
    <cfRule type="cellIs" dxfId="72" priority="35" stopIfTrue="1" operator="equal">
      <formula>""</formula>
    </cfRule>
  </conditionalFormatting>
  <conditionalFormatting sqref="E8:M8 O8">
    <cfRule type="cellIs" dxfId="71" priority="30" stopIfTrue="1" operator="equal">
      <formula>""</formula>
    </cfRule>
  </conditionalFormatting>
  <conditionalFormatting sqref="D10:F10">
    <cfRule type="cellIs" dxfId="70" priority="29" stopIfTrue="1" operator="equal">
      <formula>""</formula>
    </cfRule>
  </conditionalFormatting>
  <conditionalFormatting sqref="E8:R8">
    <cfRule type="cellIs" dxfId="69" priority="13" stopIfTrue="1" operator="equal">
      <formula>""</formula>
    </cfRule>
  </conditionalFormatting>
  <conditionalFormatting sqref="D10">
    <cfRule type="cellIs" dxfId="68" priority="12" stopIfTrue="1" operator="equal">
      <formula>""</formula>
    </cfRule>
  </conditionalFormatting>
  <conditionalFormatting sqref="E14">
    <cfRule type="cellIs" dxfId="67" priority="11" stopIfTrue="1" operator="equal">
      <formula>0</formula>
    </cfRule>
  </conditionalFormatting>
  <conditionalFormatting sqref="E16 K16 R16 R14 K14">
    <cfRule type="cellIs" dxfId="66" priority="1" stopIfTrue="1" operator="equal">
      <formula>0</formula>
    </cfRule>
  </conditionalFormatting>
  <dataValidations xWindow="256" yWindow="473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ATENÇÃO!" prompt="PREENCHIMENTO OBRIGATÓRIO SE O PROJETO ENVOLVER A&#10;A AQUISIÇÃO DE RADIOISÓTOPOS OU RADIOATIVOS." sqref="K11:P11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allowBlank="1" showErrorMessage="1" sqref="C14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Célula fixada com valor 1,00, pois de dólar pra dólar não há conversão.&#10;&#10;&#10;" sqref="E14">
      <formula1>0.1</formula1>
      <formula2>999999.999999</formula2>
    </dataValidation>
    <dataValidation allowBlank="1" showInputMessage="1" showErrorMessage="1" promptTitle="EXEMPLO:" prompt="USD, EUR, GBP, JPY&#10;&#10;ATENÇÃO!&#10;&#10;Para moedas que possuem valor menor que o dólar americano, como é o caso do Iene do Japão, o resultado da conversão deve ser sempre menor que zero.&#10;&#10;Em Julho de 2012 o resultado da conversão do Iene para o Dólar era  0,0126.&#10;" sqref="I14 P14 P16 I16 C16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&#10;Insira aqui o valor da taxa utilizada na conversão para o dólar americano.&#10;&#10;Para conversão de moedas, consulte a taxa da moeda de origem em relação ao dólar nos &quot;links&quot; abaixo:" sqref="K14 R14 R16 K16 E16">
      <formula1>0.00000001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3"/>
  <sheetViews>
    <sheetView showGridLines="0" showRowColHeaders="0" showWhiteSpace="0" zoomScaleSheetLayoutView="100" workbookViewId="0">
      <selection activeCell="N17" sqref="N17"/>
    </sheetView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44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44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44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44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44" s="4" customFormat="1" ht="19.5" customHeight="1">
      <c r="A6" s="501"/>
      <c r="B6" s="416" t="s">
        <v>245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44" s="2" customFormat="1" ht="19.5" customHeight="1">
      <c r="A8" s="263"/>
      <c r="B8" s="5" t="s">
        <v>141</v>
      </c>
      <c r="C8" s="36"/>
      <c r="D8" s="7"/>
      <c r="E8" s="7"/>
      <c r="F8" s="792" t="s">
        <v>357</v>
      </c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520"/>
      <c r="R8" s="592"/>
    </row>
    <row r="9" spans="1:244" s="37" customFormat="1" ht="6" customHeight="1">
      <c r="A9" s="526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11"/>
      <c r="N9" s="412"/>
      <c r="O9" s="76"/>
      <c r="P9" s="76"/>
      <c r="Q9" s="473"/>
    </row>
    <row r="10" spans="1:244" s="37" customFormat="1" ht="19.5" customHeight="1">
      <c r="A10" s="500"/>
      <c r="B10" s="392" t="s">
        <v>0</v>
      </c>
      <c r="C10" s="392"/>
      <c r="D10" s="393"/>
      <c r="E10" s="793"/>
      <c r="F10" s="793"/>
      <c r="G10" s="793"/>
      <c r="H10" s="76"/>
      <c r="I10" s="76"/>
      <c r="J10" s="76"/>
      <c r="K10" s="76"/>
      <c r="L10" s="76"/>
      <c r="M10" s="75"/>
      <c r="N10" s="76"/>
      <c r="O10" s="76"/>
      <c r="P10" s="76"/>
      <c r="Q10" s="473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500"/>
    </row>
    <row r="12" spans="1:244" s="37" customFormat="1" ht="19.5" customHeight="1">
      <c r="A12" s="500"/>
      <c r="B12" s="992" t="s">
        <v>134</v>
      </c>
      <c r="C12" s="993"/>
      <c r="D12" s="794">
        <f>IF(SUM(O16:O58,O65:O109)=0,"",SUM(O16:O58,O65:O109))</f>
        <v>189000</v>
      </c>
      <c r="E12" s="794"/>
      <c r="F12" s="794"/>
      <c r="G12" s="81"/>
      <c r="H12" s="81"/>
      <c r="J12" s="81"/>
      <c r="K12" s="81"/>
      <c r="L12" s="81"/>
      <c r="M12" s="81"/>
      <c r="N12" s="81"/>
      <c r="O12" s="81"/>
      <c r="P12" s="81"/>
      <c r="Q12" s="473"/>
    </row>
    <row r="13" spans="1:244" s="40" customFormat="1" ht="6" customHeight="1">
      <c r="A13" s="519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1"/>
      <c r="Q13" s="47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504"/>
      <c r="B14" s="866" t="s">
        <v>1</v>
      </c>
      <c r="C14" s="981"/>
      <c r="D14" s="864" t="s">
        <v>7</v>
      </c>
      <c r="E14" s="984" t="s">
        <v>8</v>
      </c>
      <c r="F14" s="985"/>
      <c r="G14" s="985"/>
      <c r="H14" s="985"/>
      <c r="I14" s="985"/>
      <c r="J14" s="985"/>
      <c r="K14" s="985"/>
      <c r="L14" s="985"/>
      <c r="M14" s="985"/>
      <c r="N14" s="864" t="s">
        <v>3</v>
      </c>
      <c r="O14" s="978" t="s">
        <v>4</v>
      </c>
      <c r="P14" s="864" t="s">
        <v>2</v>
      </c>
      <c r="Q14" s="52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504"/>
      <c r="B15" s="982"/>
      <c r="C15" s="983"/>
      <c r="D15" s="980"/>
      <c r="E15" s="986"/>
      <c r="F15" s="987"/>
      <c r="G15" s="987"/>
      <c r="H15" s="987"/>
      <c r="I15" s="987"/>
      <c r="J15" s="987"/>
      <c r="K15" s="987"/>
      <c r="L15" s="987"/>
      <c r="M15" s="987"/>
      <c r="N15" s="980"/>
      <c r="O15" s="979"/>
      <c r="P15" s="980"/>
      <c r="Q15" s="52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988">
        <v>1</v>
      </c>
      <c r="C16" s="989"/>
      <c r="D16" s="101">
        <v>4200</v>
      </c>
      <c r="E16" s="990" t="s">
        <v>361</v>
      </c>
      <c r="F16" s="991"/>
      <c r="G16" s="991"/>
      <c r="H16" s="991"/>
      <c r="I16" s="991"/>
      <c r="J16" s="991"/>
      <c r="K16" s="991"/>
      <c r="L16" s="991"/>
      <c r="M16" s="991"/>
      <c r="N16" s="406">
        <v>45</v>
      </c>
      <c r="O16" s="213">
        <f t="shared" ref="O16:O58" si="0">IF(N16*D16=0,"",N16*D16)</f>
        <v>189000</v>
      </c>
      <c r="P16" s="112"/>
      <c r="Q16" s="52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988"/>
      <c r="C17" s="989"/>
      <c r="D17" s="101"/>
      <c r="E17" s="990"/>
      <c r="F17" s="991"/>
      <c r="G17" s="991"/>
      <c r="H17" s="991"/>
      <c r="I17" s="991"/>
      <c r="J17" s="991"/>
      <c r="K17" s="991"/>
      <c r="L17" s="991"/>
      <c r="M17" s="991"/>
      <c r="N17" s="406"/>
      <c r="O17" s="213" t="str">
        <f t="shared" si="0"/>
        <v/>
      </c>
      <c r="P17" s="112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88"/>
      <c r="C18" s="989"/>
      <c r="D18" s="101"/>
      <c r="E18" s="990"/>
      <c r="F18" s="991"/>
      <c r="G18" s="991"/>
      <c r="H18" s="991"/>
      <c r="I18" s="991"/>
      <c r="J18" s="991"/>
      <c r="K18" s="991"/>
      <c r="L18" s="991"/>
      <c r="M18" s="991"/>
      <c r="N18" s="406"/>
      <c r="O18" s="213" t="str">
        <f t="shared" si="0"/>
        <v/>
      </c>
      <c r="P18" s="112"/>
      <c r="Q18" s="52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988"/>
      <c r="C19" s="989"/>
      <c r="D19" s="101"/>
      <c r="E19" s="990"/>
      <c r="F19" s="991"/>
      <c r="G19" s="991"/>
      <c r="H19" s="991"/>
      <c r="I19" s="991"/>
      <c r="J19" s="991"/>
      <c r="K19" s="991"/>
      <c r="L19" s="991"/>
      <c r="M19" s="991"/>
      <c r="N19" s="406"/>
      <c r="O19" s="213" t="str">
        <f t="shared" si="0"/>
        <v/>
      </c>
      <c r="P19" s="112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88"/>
      <c r="C20" s="989"/>
      <c r="D20" s="101"/>
      <c r="E20" s="990"/>
      <c r="F20" s="991"/>
      <c r="G20" s="991"/>
      <c r="H20" s="991"/>
      <c r="I20" s="991"/>
      <c r="J20" s="991"/>
      <c r="K20" s="991"/>
      <c r="L20" s="991"/>
      <c r="M20" s="991"/>
      <c r="N20" s="406"/>
      <c r="O20" s="213" t="str">
        <f t="shared" si="0"/>
        <v/>
      </c>
      <c r="P20" s="112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88"/>
      <c r="C21" s="989"/>
      <c r="D21" s="101"/>
      <c r="E21" s="990"/>
      <c r="F21" s="991"/>
      <c r="G21" s="991"/>
      <c r="H21" s="991"/>
      <c r="I21" s="991"/>
      <c r="J21" s="991"/>
      <c r="K21" s="991"/>
      <c r="L21" s="991"/>
      <c r="M21" s="991"/>
      <c r="N21" s="406"/>
      <c r="O21" s="213" t="str">
        <f t="shared" si="0"/>
        <v/>
      </c>
      <c r="P21" s="112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88"/>
      <c r="C22" s="989"/>
      <c r="D22" s="101"/>
      <c r="E22" s="990"/>
      <c r="F22" s="991"/>
      <c r="G22" s="991"/>
      <c r="H22" s="991"/>
      <c r="I22" s="991"/>
      <c r="J22" s="991"/>
      <c r="K22" s="991"/>
      <c r="L22" s="991"/>
      <c r="M22" s="991"/>
      <c r="N22" s="406"/>
      <c r="O22" s="213" t="str">
        <f t="shared" si="0"/>
        <v/>
      </c>
      <c r="P22" s="112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88"/>
      <c r="C23" s="989"/>
      <c r="D23" s="101"/>
      <c r="E23" s="990"/>
      <c r="F23" s="991"/>
      <c r="G23" s="991"/>
      <c r="H23" s="991"/>
      <c r="I23" s="991"/>
      <c r="J23" s="991"/>
      <c r="K23" s="991"/>
      <c r="L23" s="991"/>
      <c r="M23" s="991"/>
      <c r="N23" s="406"/>
      <c r="O23" s="213" t="str">
        <f t="shared" si="0"/>
        <v/>
      </c>
      <c r="P23" s="112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88"/>
      <c r="C24" s="989"/>
      <c r="D24" s="101"/>
      <c r="E24" s="990"/>
      <c r="F24" s="991"/>
      <c r="G24" s="991"/>
      <c r="H24" s="991"/>
      <c r="I24" s="991"/>
      <c r="J24" s="991"/>
      <c r="K24" s="991"/>
      <c r="L24" s="991"/>
      <c r="M24" s="991"/>
      <c r="N24" s="406"/>
      <c r="O24" s="213" t="str">
        <f t="shared" si="0"/>
        <v/>
      </c>
      <c r="P24" s="112"/>
      <c r="Q24" s="52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988"/>
      <c r="C25" s="989"/>
      <c r="D25" s="101"/>
      <c r="E25" s="990"/>
      <c r="F25" s="991"/>
      <c r="G25" s="991"/>
      <c r="H25" s="991"/>
      <c r="I25" s="991"/>
      <c r="J25" s="991"/>
      <c r="K25" s="991"/>
      <c r="L25" s="991"/>
      <c r="M25" s="991"/>
      <c r="N25" s="406"/>
      <c r="O25" s="213" t="str">
        <f t="shared" si="0"/>
        <v/>
      </c>
      <c r="P25" s="112"/>
      <c r="Q25" s="52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988"/>
      <c r="C26" s="989"/>
      <c r="D26" s="101"/>
      <c r="E26" s="990"/>
      <c r="F26" s="991"/>
      <c r="G26" s="991"/>
      <c r="H26" s="991"/>
      <c r="I26" s="991"/>
      <c r="J26" s="991"/>
      <c r="K26" s="991"/>
      <c r="L26" s="991"/>
      <c r="M26" s="991"/>
      <c r="N26" s="406"/>
      <c r="O26" s="213" t="str">
        <f t="shared" si="0"/>
        <v/>
      </c>
      <c r="P26" s="112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88"/>
      <c r="C27" s="989"/>
      <c r="D27" s="101"/>
      <c r="E27" s="990"/>
      <c r="F27" s="991"/>
      <c r="G27" s="991"/>
      <c r="H27" s="991"/>
      <c r="I27" s="991"/>
      <c r="J27" s="991"/>
      <c r="K27" s="991"/>
      <c r="L27" s="991"/>
      <c r="M27" s="991"/>
      <c r="N27" s="406"/>
      <c r="O27" s="213" t="str">
        <f t="shared" si="0"/>
        <v/>
      </c>
      <c r="P27" s="112"/>
      <c r="Q27" s="52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988"/>
      <c r="C28" s="989"/>
      <c r="D28" s="101"/>
      <c r="E28" s="990"/>
      <c r="F28" s="991"/>
      <c r="G28" s="991"/>
      <c r="H28" s="991"/>
      <c r="I28" s="991"/>
      <c r="J28" s="991"/>
      <c r="K28" s="991"/>
      <c r="L28" s="991"/>
      <c r="M28" s="991"/>
      <c r="N28" s="406"/>
      <c r="O28" s="213" t="str">
        <f t="shared" si="0"/>
        <v/>
      </c>
      <c r="P28" s="112"/>
      <c r="Q28" s="52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988"/>
      <c r="C29" s="989"/>
      <c r="D29" s="101"/>
      <c r="E29" s="990"/>
      <c r="F29" s="991"/>
      <c r="G29" s="991"/>
      <c r="H29" s="991"/>
      <c r="I29" s="991"/>
      <c r="J29" s="991"/>
      <c r="K29" s="991"/>
      <c r="L29" s="991"/>
      <c r="M29" s="991"/>
      <c r="N29" s="406"/>
      <c r="O29" s="213" t="str">
        <f t="shared" si="0"/>
        <v/>
      </c>
      <c r="P29" s="112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88"/>
      <c r="C30" s="989"/>
      <c r="D30" s="101"/>
      <c r="E30" s="990"/>
      <c r="F30" s="991"/>
      <c r="G30" s="991"/>
      <c r="H30" s="991"/>
      <c r="I30" s="991"/>
      <c r="J30" s="991"/>
      <c r="K30" s="991"/>
      <c r="L30" s="991"/>
      <c r="M30" s="991"/>
      <c r="N30" s="406"/>
      <c r="O30" s="213" t="str">
        <f t="shared" si="0"/>
        <v/>
      </c>
      <c r="P30" s="112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88"/>
      <c r="C31" s="989"/>
      <c r="D31" s="101"/>
      <c r="E31" s="990"/>
      <c r="F31" s="991"/>
      <c r="G31" s="991"/>
      <c r="H31" s="991"/>
      <c r="I31" s="991"/>
      <c r="J31" s="991"/>
      <c r="K31" s="991"/>
      <c r="L31" s="991"/>
      <c r="M31" s="991"/>
      <c r="N31" s="406"/>
      <c r="O31" s="213" t="str">
        <f t="shared" si="0"/>
        <v/>
      </c>
      <c r="P31" s="112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88"/>
      <c r="C32" s="989"/>
      <c r="D32" s="101"/>
      <c r="E32" s="990"/>
      <c r="F32" s="991"/>
      <c r="G32" s="991"/>
      <c r="H32" s="991"/>
      <c r="I32" s="991"/>
      <c r="J32" s="991"/>
      <c r="K32" s="991"/>
      <c r="L32" s="991"/>
      <c r="M32" s="991"/>
      <c r="N32" s="406"/>
      <c r="O32" s="213" t="str">
        <f t="shared" si="0"/>
        <v/>
      </c>
      <c r="P32" s="112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88"/>
      <c r="C33" s="989"/>
      <c r="D33" s="101"/>
      <c r="E33" s="990"/>
      <c r="F33" s="991"/>
      <c r="G33" s="991"/>
      <c r="H33" s="991"/>
      <c r="I33" s="991"/>
      <c r="J33" s="991"/>
      <c r="K33" s="991"/>
      <c r="L33" s="991"/>
      <c r="M33" s="991"/>
      <c r="N33" s="406"/>
      <c r="O33" s="213" t="str">
        <f t="shared" si="0"/>
        <v/>
      </c>
      <c r="P33" s="112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88"/>
      <c r="C34" s="989"/>
      <c r="D34" s="101"/>
      <c r="E34" s="990"/>
      <c r="F34" s="991"/>
      <c r="G34" s="991"/>
      <c r="H34" s="991"/>
      <c r="I34" s="991"/>
      <c r="J34" s="991"/>
      <c r="K34" s="991"/>
      <c r="L34" s="991"/>
      <c r="M34" s="991"/>
      <c r="N34" s="406"/>
      <c r="O34" s="213" t="str">
        <f t="shared" si="0"/>
        <v/>
      </c>
      <c r="P34" s="112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88"/>
      <c r="C35" s="989"/>
      <c r="D35" s="101"/>
      <c r="E35" s="990"/>
      <c r="F35" s="991"/>
      <c r="G35" s="991"/>
      <c r="H35" s="991"/>
      <c r="I35" s="991"/>
      <c r="J35" s="991"/>
      <c r="K35" s="991"/>
      <c r="L35" s="991"/>
      <c r="M35" s="991"/>
      <c r="N35" s="406"/>
      <c r="O35" s="213" t="str">
        <f t="shared" si="0"/>
        <v/>
      </c>
      <c r="P35" s="112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88"/>
      <c r="C36" s="989"/>
      <c r="D36" s="101"/>
      <c r="E36" s="990"/>
      <c r="F36" s="991"/>
      <c r="G36" s="991"/>
      <c r="H36" s="991"/>
      <c r="I36" s="991"/>
      <c r="J36" s="991"/>
      <c r="K36" s="991"/>
      <c r="L36" s="991"/>
      <c r="M36" s="991"/>
      <c r="N36" s="406"/>
      <c r="O36" s="213" t="str">
        <f t="shared" si="0"/>
        <v/>
      </c>
      <c r="P36" s="112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88"/>
      <c r="C37" s="989"/>
      <c r="D37" s="101"/>
      <c r="E37" s="990"/>
      <c r="F37" s="991"/>
      <c r="G37" s="991"/>
      <c r="H37" s="991"/>
      <c r="I37" s="991"/>
      <c r="J37" s="991"/>
      <c r="K37" s="991"/>
      <c r="L37" s="991"/>
      <c r="M37" s="991"/>
      <c r="N37" s="406"/>
      <c r="O37" s="213" t="str">
        <f t="shared" si="0"/>
        <v/>
      </c>
      <c r="P37" s="112"/>
      <c r="Q37" s="52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988"/>
      <c r="C38" s="989"/>
      <c r="D38" s="101"/>
      <c r="E38" s="990"/>
      <c r="F38" s="991"/>
      <c r="G38" s="991"/>
      <c r="H38" s="991"/>
      <c r="I38" s="991"/>
      <c r="J38" s="991"/>
      <c r="K38" s="991"/>
      <c r="L38" s="991"/>
      <c r="M38" s="991"/>
      <c r="N38" s="406"/>
      <c r="O38" s="213" t="str">
        <f t="shared" si="0"/>
        <v/>
      </c>
      <c r="P38" s="112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88"/>
      <c r="C39" s="989"/>
      <c r="D39" s="101"/>
      <c r="E39" s="990"/>
      <c r="F39" s="991"/>
      <c r="G39" s="991"/>
      <c r="H39" s="991"/>
      <c r="I39" s="991"/>
      <c r="J39" s="991"/>
      <c r="K39" s="991"/>
      <c r="L39" s="991"/>
      <c r="M39" s="991"/>
      <c r="N39" s="406"/>
      <c r="O39" s="213" t="str">
        <f t="shared" si="0"/>
        <v/>
      </c>
      <c r="P39" s="112"/>
      <c r="Q39" s="52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988"/>
      <c r="C40" s="989"/>
      <c r="D40" s="101"/>
      <c r="E40" s="990"/>
      <c r="F40" s="991"/>
      <c r="G40" s="991"/>
      <c r="H40" s="991"/>
      <c r="I40" s="991"/>
      <c r="J40" s="991"/>
      <c r="K40" s="991"/>
      <c r="L40" s="991"/>
      <c r="M40" s="991"/>
      <c r="N40" s="406"/>
      <c r="O40" s="213" t="str">
        <f t="shared" si="0"/>
        <v/>
      </c>
      <c r="P40" s="112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88"/>
      <c r="C41" s="989"/>
      <c r="D41" s="101"/>
      <c r="E41" s="990"/>
      <c r="F41" s="991"/>
      <c r="G41" s="991"/>
      <c r="H41" s="991"/>
      <c r="I41" s="991"/>
      <c r="J41" s="991"/>
      <c r="K41" s="991"/>
      <c r="L41" s="991"/>
      <c r="M41" s="991"/>
      <c r="N41" s="406"/>
      <c r="O41" s="213" t="str">
        <f t="shared" si="0"/>
        <v/>
      </c>
      <c r="P41" s="112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88"/>
      <c r="C42" s="989"/>
      <c r="D42" s="101"/>
      <c r="E42" s="990"/>
      <c r="F42" s="991"/>
      <c r="G42" s="991"/>
      <c r="H42" s="991"/>
      <c r="I42" s="991"/>
      <c r="J42" s="991"/>
      <c r="K42" s="991"/>
      <c r="L42" s="991"/>
      <c r="M42" s="991"/>
      <c r="N42" s="406"/>
      <c r="O42" s="213" t="str">
        <f t="shared" si="0"/>
        <v/>
      </c>
      <c r="P42" s="112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88"/>
      <c r="C43" s="989"/>
      <c r="D43" s="101"/>
      <c r="E43" s="990"/>
      <c r="F43" s="991"/>
      <c r="G43" s="991"/>
      <c r="H43" s="991"/>
      <c r="I43" s="991"/>
      <c r="J43" s="991"/>
      <c r="K43" s="991"/>
      <c r="L43" s="991"/>
      <c r="M43" s="991"/>
      <c r="N43" s="406"/>
      <c r="O43" s="213" t="str">
        <f t="shared" si="0"/>
        <v/>
      </c>
      <c r="P43" s="112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88"/>
      <c r="C44" s="989"/>
      <c r="D44" s="101"/>
      <c r="E44" s="990"/>
      <c r="F44" s="991"/>
      <c r="G44" s="991"/>
      <c r="H44" s="991"/>
      <c r="I44" s="991"/>
      <c r="J44" s="991"/>
      <c r="K44" s="991"/>
      <c r="L44" s="991"/>
      <c r="M44" s="991"/>
      <c r="N44" s="406"/>
      <c r="O44" s="213" t="str">
        <f t="shared" si="0"/>
        <v/>
      </c>
      <c r="P44" s="112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88"/>
      <c r="C45" s="989"/>
      <c r="D45" s="101"/>
      <c r="E45" s="990"/>
      <c r="F45" s="991"/>
      <c r="G45" s="991"/>
      <c r="H45" s="991"/>
      <c r="I45" s="991"/>
      <c r="J45" s="991"/>
      <c r="K45" s="991"/>
      <c r="L45" s="991"/>
      <c r="M45" s="991"/>
      <c r="N45" s="406"/>
      <c r="O45" s="213" t="str">
        <f t="shared" si="0"/>
        <v/>
      </c>
      <c r="P45" s="112"/>
      <c r="Q45" s="52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988"/>
      <c r="C46" s="989"/>
      <c r="D46" s="101"/>
      <c r="E46" s="990"/>
      <c r="F46" s="991"/>
      <c r="G46" s="991"/>
      <c r="H46" s="991"/>
      <c r="I46" s="991"/>
      <c r="J46" s="991"/>
      <c r="K46" s="991"/>
      <c r="L46" s="991"/>
      <c r="M46" s="991"/>
      <c r="N46" s="406"/>
      <c r="O46" s="213" t="str">
        <f t="shared" si="0"/>
        <v/>
      </c>
      <c r="P46" s="112"/>
      <c r="Q46" s="52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988"/>
      <c r="C47" s="989"/>
      <c r="D47" s="101"/>
      <c r="E47" s="990"/>
      <c r="F47" s="991"/>
      <c r="G47" s="991"/>
      <c r="H47" s="991"/>
      <c r="I47" s="991"/>
      <c r="J47" s="991"/>
      <c r="K47" s="991"/>
      <c r="L47" s="991"/>
      <c r="M47" s="991"/>
      <c r="N47" s="406"/>
      <c r="O47" s="213" t="str">
        <f t="shared" si="0"/>
        <v/>
      </c>
      <c r="P47" s="112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88"/>
      <c r="C48" s="989"/>
      <c r="D48" s="101"/>
      <c r="E48" s="990"/>
      <c r="F48" s="991"/>
      <c r="G48" s="991"/>
      <c r="H48" s="991"/>
      <c r="I48" s="991"/>
      <c r="J48" s="991"/>
      <c r="K48" s="991"/>
      <c r="L48" s="991"/>
      <c r="M48" s="991"/>
      <c r="N48" s="406"/>
      <c r="O48" s="213" t="str">
        <f t="shared" si="0"/>
        <v/>
      </c>
      <c r="P48" s="112"/>
      <c r="Q48" s="52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988"/>
      <c r="C49" s="989"/>
      <c r="D49" s="101"/>
      <c r="E49" s="990"/>
      <c r="F49" s="991"/>
      <c r="G49" s="991"/>
      <c r="H49" s="991"/>
      <c r="I49" s="991"/>
      <c r="J49" s="991"/>
      <c r="K49" s="991"/>
      <c r="L49" s="991"/>
      <c r="M49" s="991"/>
      <c r="N49" s="406"/>
      <c r="O49" s="213" t="str">
        <f t="shared" si="0"/>
        <v/>
      </c>
      <c r="P49" s="112"/>
      <c r="Q49" s="52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988"/>
      <c r="C50" s="989"/>
      <c r="D50" s="101"/>
      <c r="E50" s="990"/>
      <c r="F50" s="991"/>
      <c r="G50" s="991"/>
      <c r="H50" s="991"/>
      <c r="I50" s="991"/>
      <c r="J50" s="991"/>
      <c r="K50" s="991"/>
      <c r="L50" s="991"/>
      <c r="M50" s="991"/>
      <c r="N50" s="406"/>
      <c r="O50" s="213" t="str">
        <f t="shared" si="0"/>
        <v/>
      </c>
      <c r="P50" s="112"/>
      <c r="Q50" s="52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988"/>
      <c r="C51" s="989"/>
      <c r="D51" s="101"/>
      <c r="E51" s="990"/>
      <c r="F51" s="991"/>
      <c r="G51" s="991"/>
      <c r="H51" s="991"/>
      <c r="I51" s="991"/>
      <c r="J51" s="991"/>
      <c r="K51" s="991"/>
      <c r="L51" s="991"/>
      <c r="M51" s="991"/>
      <c r="N51" s="406"/>
      <c r="O51" s="213" t="str">
        <f t="shared" si="0"/>
        <v/>
      </c>
      <c r="P51" s="112"/>
      <c r="Q51" s="52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988"/>
      <c r="C52" s="989"/>
      <c r="D52" s="101"/>
      <c r="E52" s="990"/>
      <c r="F52" s="991"/>
      <c r="G52" s="991"/>
      <c r="H52" s="991"/>
      <c r="I52" s="991"/>
      <c r="J52" s="991"/>
      <c r="K52" s="991"/>
      <c r="L52" s="991"/>
      <c r="M52" s="991"/>
      <c r="N52" s="406"/>
      <c r="O52" s="213" t="str">
        <f t="shared" si="0"/>
        <v/>
      </c>
      <c r="P52" s="112"/>
      <c r="Q52" s="52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988"/>
      <c r="C53" s="989"/>
      <c r="D53" s="101"/>
      <c r="E53" s="990"/>
      <c r="F53" s="991"/>
      <c r="G53" s="991"/>
      <c r="H53" s="991"/>
      <c r="I53" s="991"/>
      <c r="J53" s="991"/>
      <c r="K53" s="991"/>
      <c r="L53" s="991"/>
      <c r="M53" s="991"/>
      <c r="N53" s="406"/>
      <c r="O53" s="213" t="str">
        <f t="shared" si="0"/>
        <v/>
      </c>
      <c r="P53" s="112"/>
      <c r="Q53" s="52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988"/>
      <c r="C54" s="989"/>
      <c r="D54" s="101"/>
      <c r="E54" s="990"/>
      <c r="F54" s="991"/>
      <c r="G54" s="991"/>
      <c r="H54" s="991"/>
      <c r="I54" s="991"/>
      <c r="J54" s="991"/>
      <c r="K54" s="991"/>
      <c r="L54" s="991"/>
      <c r="M54" s="991"/>
      <c r="N54" s="406"/>
      <c r="O54" s="213" t="str">
        <f t="shared" si="0"/>
        <v/>
      </c>
      <c r="P54" s="112"/>
      <c r="Q54" s="52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988"/>
      <c r="C55" s="989"/>
      <c r="D55" s="101"/>
      <c r="E55" s="990"/>
      <c r="F55" s="991"/>
      <c r="G55" s="991"/>
      <c r="H55" s="991"/>
      <c r="I55" s="991"/>
      <c r="J55" s="991"/>
      <c r="K55" s="991"/>
      <c r="L55" s="991"/>
      <c r="M55" s="991"/>
      <c r="N55" s="406"/>
      <c r="O55" s="213" t="str">
        <f t="shared" si="0"/>
        <v/>
      </c>
      <c r="P55" s="112"/>
      <c r="Q55" s="52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988"/>
      <c r="C56" s="989"/>
      <c r="D56" s="101"/>
      <c r="E56" s="990"/>
      <c r="F56" s="991"/>
      <c r="G56" s="991"/>
      <c r="H56" s="991"/>
      <c r="I56" s="991"/>
      <c r="J56" s="991"/>
      <c r="K56" s="991"/>
      <c r="L56" s="991"/>
      <c r="M56" s="991"/>
      <c r="N56" s="406"/>
      <c r="O56" s="213" t="str">
        <f t="shared" si="0"/>
        <v/>
      </c>
      <c r="P56" s="112"/>
      <c r="Q56" s="52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988"/>
      <c r="C57" s="989"/>
      <c r="D57" s="101"/>
      <c r="E57" s="990"/>
      <c r="F57" s="991"/>
      <c r="G57" s="991"/>
      <c r="H57" s="991"/>
      <c r="I57" s="991"/>
      <c r="J57" s="991"/>
      <c r="K57" s="991"/>
      <c r="L57" s="991"/>
      <c r="M57" s="991"/>
      <c r="N57" s="406"/>
      <c r="O57" s="213" t="str">
        <f t="shared" si="0"/>
        <v/>
      </c>
      <c r="P57" s="112"/>
      <c r="Q57" s="52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988"/>
      <c r="C58" s="989"/>
      <c r="D58" s="101"/>
      <c r="E58" s="990"/>
      <c r="F58" s="991"/>
      <c r="G58" s="991"/>
      <c r="H58" s="991"/>
      <c r="I58" s="991"/>
      <c r="J58" s="991"/>
      <c r="K58" s="991"/>
      <c r="L58" s="991"/>
      <c r="M58" s="991"/>
      <c r="N58" s="406"/>
      <c r="O58" s="213" t="str">
        <f t="shared" si="0"/>
        <v/>
      </c>
      <c r="P58" s="112"/>
      <c r="Q58" s="52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7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4"/>
      <c r="B60" s="192" t="s">
        <v>73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2"/>
      <c r="Q60" s="52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7"/>
      <c r="B61" s="128" t="str">
        <f>'1-MPN'!B65</f>
        <v>FAPESP,  AGOSTO DE 2012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62">
        <v>1</v>
      </c>
      <c r="P61" s="962"/>
      <c r="Q61" s="50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7"/>
      <c r="B62" s="416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7"/>
      <c r="B63" s="866" t="s">
        <v>15</v>
      </c>
      <c r="C63" s="981"/>
      <c r="D63" s="864" t="s">
        <v>72</v>
      </c>
      <c r="E63" s="984" t="s">
        <v>8</v>
      </c>
      <c r="F63" s="985"/>
      <c r="G63" s="985"/>
      <c r="H63" s="985"/>
      <c r="I63" s="985"/>
      <c r="J63" s="985"/>
      <c r="K63" s="985"/>
      <c r="L63" s="985"/>
      <c r="M63" s="985"/>
      <c r="N63" s="864" t="s">
        <v>3</v>
      </c>
      <c r="O63" s="978" t="s">
        <v>4</v>
      </c>
      <c r="P63" s="864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4"/>
      <c r="B64" s="982"/>
      <c r="C64" s="983"/>
      <c r="D64" s="980"/>
      <c r="E64" s="986"/>
      <c r="F64" s="987"/>
      <c r="G64" s="987"/>
      <c r="H64" s="987"/>
      <c r="I64" s="987"/>
      <c r="J64" s="987"/>
      <c r="K64" s="987"/>
      <c r="L64" s="987"/>
      <c r="M64" s="987"/>
      <c r="N64" s="980"/>
      <c r="O64" s="979"/>
      <c r="P64" s="980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988"/>
      <c r="C65" s="989"/>
      <c r="D65" s="101"/>
      <c r="E65" s="990"/>
      <c r="F65" s="991"/>
      <c r="G65" s="991"/>
      <c r="H65" s="991"/>
      <c r="I65" s="991"/>
      <c r="J65" s="991"/>
      <c r="K65" s="991"/>
      <c r="L65" s="991"/>
      <c r="M65" s="991"/>
      <c r="N65" s="406"/>
      <c r="O65" s="213" t="str">
        <f t="shared" ref="O65:O109" si="1">IF(N65*D65=0,"",N65*D65)</f>
        <v/>
      </c>
      <c r="P65" s="112"/>
      <c r="Q65" s="52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988"/>
      <c r="C66" s="989"/>
      <c r="D66" s="101"/>
      <c r="E66" s="990"/>
      <c r="F66" s="991"/>
      <c r="G66" s="991"/>
      <c r="H66" s="991"/>
      <c r="I66" s="991"/>
      <c r="J66" s="991"/>
      <c r="K66" s="991"/>
      <c r="L66" s="991"/>
      <c r="M66" s="991"/>
      <c r="N66" s="406"/>
      <c r="O66" s="213" t="str">
        <f t="shared" si="1"/>
        <v/>
      </c>
      <c r="P66" s="112"/>
      <c r="Q66" s="52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988"/>
      <c r="C67" s="989"/>
      <c r="D67" s="101"/>
      <c r="E67" s="990"/>
      <c r="F67" s="991"/>
      <c r="G67" s="991"/>
      <c r="H67" s="991"/>
      <c r="I67" s="991"/>
      <c r="J67" s="991"/>
      <c r="K67" s="991"/>
      <c r="L67" s="991"/>
      <c r="M67" s="991"/>
      <c r="N67" s="406"/>
      <c r="O67" s="213" t="str">
        <f t="shared" si="1"/>
        <v/>
      </c>
      <c r="P67" s="112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88"/>
      <c r="C68" s="989"/>
      <c r="D68" s="101"/>
      <c r="E68" s="990"/>
      <c r="F68" s="991"/>
      <c r="G68" s="991"/>
      <c r="H68" s="991"/>
      <c r="I68" s="991"/>
      <c r="J68" s="991"/>
      <c r="K68" s="991"/>
      <c r="L68" s="991"/>
      <c r="M68" s="991"/>
      <c r="N68" s="406"/>
      <c r="O68" s="213" t="str">
        <f t="shared" si="1"/>
        <v/>
      </c>
      <c r="P68" s="112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88"/>
      <c r="C69" s="989"/>
      <c r="D69" s="101"/>
      <c r="E69" s="990"/>
      <c r="F69" s="991"/>
      <c r="G69" s="991"/>
      <c r="H69" s="991"/>
      <c r="I69" s="991"/>
      <c r="J69" s="991"/>
      <c r="K69" s="991"/>
      <c r="L69" s="991"/>
      <c r="M69" s="991"/>
      <c r="N69" s="406"/>
      <c r="O69" s="213" t="str">
        <f t="shared" si="1"/>
        <v/>
      </c>
      <c r="P69" s="112"/>
      <c r="Q69" s="52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988"/>
      <c r="C70" s="989"/>
      <c r="D70" s="101"/>
      <c r="E70" s="990"/>
      <c r="F70" s="991"/>
      <c r="G70" s="991"/>
      <c r="H70" s="991"/>
      <c r="I70" s="991"/>
      <c r="J70" s="991"/>
      <c r="K70" s="991"/>
      <c r="L70" s="991"/>
      <c r="M70" s="991"/>
      <c r="N70" s="406"/>
      <c r="O70" s="213" t="str">
        <f t="shared" si="1"/>
        <v/>
      </c>
      <c r="P70" s="112"/>
      <c r="Q70" s="52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988"/>
      <c r="C71" s="989"/>
      <c r="D71" s="101"/>
      <c r="E71" s="990"/>
      <c r="F71" s="991"/>
      <c r="G71" s="991"/>
      <c r="H71" s="991"/>
      <c r="I71" s="991"/>
      <c r="J71" s="991"/>
      <c r="K71" s="991"/>
      <c r="L71" s="991"/>
      <c r="M71" s="991"/>
      <c r="N71" s="406"/>
      <c r="O71" s="213" t="str">
        <f t="shared" si="1"/>
        <v/>
      </c>
      <c r="P71" s="112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88"/>
      <c r="C72" s="989"/>
      <c r="D72" s="101"/>
      <c r="E72" s="990"/>
      <c r="F72" s="991"/>
      <c r="G72" s="991"/>
      <c r="H72" s="991"/>
      <c r="I72" s="991"/>
      <c r="J72" s="991"/>
      <c r="K72" s="991"/>
      <c r="L72" s="991"/>
      <c r="M72" s="991"/>
      <c r="N72" s="406"/>
      <c r="O72" s="213" t="str">
        <f t="shared" si="1"/>
        <v/>
      </c>
      <c r="P72" s="112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88"/>
      <c r="C73" s="989"/>
      <c r="D73" s="101"/>
      <c r="E73" s="990"/>
      <c r="F73" s="991"/>
      <c r="G73" s="991"/>
      <c r="H73" s="991"/>
      <c r="I73" s="991"/>
      <c r="J73" s="991"/>
      <c r="K73" s="991"/>
      <c r="L73" s="991"/>
      <c r="M73" s="991"/>
      <c r="N73" s="406"/>
      <c r="O73" s="213" t="str">
        <f t="shared" si="1"/>
        <v/>
      </c>
      <c r="P73" s="112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88"/>
      <c r="C74" s="989"/>
      <c r="D74" s="101"/>
      <c r="E74" s="990"/>
      <c r="F74" s="991"/>
      <c r="G74" s="991"/>
      <c r="H74" s="991"/>
      <c r="I74" s="991"/>
      <c r="J74" s="991"/>
      <c r="K74" s="991"/>
      <c r="L74" s="991"/>
      <c r="M74" s="991"/>
      <c r="N74" s="406"/>
      <c r="O74" s="213" t="str">
        <f t="shared" si="1"/>
        <v/>
      </c>
      <c r="P74" s="112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88"/>
      <c r="C75" s="989"/>
      <c r="D75" s="101"/>
      <c r="E75" s="990"/>
      <c r="F75" s="991"/>
      <c r="G75" s="991"/>
      <c r="H75" s="991"/>
      <c r="I75" s="991"/>
      <c r="J75" s="991"/>
      <c r="K75" s="991"/>
      <c r="L75" s="991"/>
      <c r="M75" s="991"/>
      <c r="N75" s="406"/>
      <c r="O75" s="213" t="str">
        <f t="shared" si="1"/>
        <v/>
      </c>
      <c r="P75" s="112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88"/>
      <c r="C76" s="989"/>
      <c r="D76" s="101"/>
      <c r="E76" s="990"/>
      <c r="F76" s="991"/>
      <c r="G76" s="991"/>
      <c r="H76" s="991"/>
      <c r="I76" s="991"/>
      <c r="J76" s="991"/>
      <c r="K76" s="991"/>
      <c r="L76" s="991"/>
      <c r="M76" s="991"/>
      <c r="N76" s="406"/>
      <c r="O76" s="213" t="str">
        <f t="shared" si="1"/>
        <v/>
      </c>
      <c r="P76" s="112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88"/>
      <c r="C77" s="989"/>
      <c r="D77" s="101"/>
      <c r="E77" s="990"/>
      <c r="F77" s="991"/>
      <c r="G77" s="991"/>
      <c r="H77" s="991"/>
      <c r="I77" s="991"/>
      <c r="J77" s="991"/>
      <c r="K77" s="991"/>
      <c r="L77" s="991"/>
      <c r="M77" s="991"/>
      <c r="N77" s="406"/>
      <c r="O77" s="213" t="str">
        <f t="shared" si="1"/>
        <v/>
      </c>
      <c r="P77" s="112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88"/>
      <c r="C78" s="989"/>
      <c r="D78" s="101"/>
      <c r="E78" s="990"/>
      <c r="F78" s="991"/>
      <c r="G78" s="991"/>
      <c r="H78" s="991"/>
      <c r="I78" s="991"/>
      <c r="J78" s="991"/>
      <c r="K78" s="991"/>
      <c r="L78" s="991"/>
      <c r="M78" s="991"/>
      <c r="N78" s="406"/>
      <c r="O78" s="213" t="str">
        <f t="shared" si="1"/>
        <v/>
      </c>
      <c r="P78" s="112"/>
      <c r="Q78" s="52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988"/>
      <c r="C79" s="989"/>
      <c r="D79" s="101"/>
      <c r="E79" s="990"/>
      <c r="F79" s="991"/>
      <c r="G79" s="991"/>
      <c r="H79" s="991"/>
      <c r="I79" s="991"/>
      <c r="J79" s="991"/>
      <c r="K79" s="991"/>
      <c r="L79" s="991"/>
      <c r="M79" s="991"/>
      <c r="N79" s="406"/>
      <c r="O79" s="213" t="str">
        <f t="shared" si="1"/>
        <v/>
      </c>
      <c r="P79" s="112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88"/>
      <c r="C80" s="989"/>
      <c r="D80" s="101"/>
      <c r="E80" s="990"/>
      <c r="F80" s="991"/>
      <c r="G80" s="991"/>
      <c r="H80" s="991"/>
      <c r="I80" s="991"/>
      <c r="J80" s="991"/>
      <c r="K80" s="991"/>
      <c r="L80" s="991"/>
      <c r="M80" s="991"/>
      <c r="N80" s="406"/>
      <c r="O80" s="213" t="str">
        <f t="shared" si="1"/>
        <v/>
      </c>
      <c r="P80" s="112"/>
      <c r="Q80" s="52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988"/>
      <c r="C81" s="989"/>
      <c r="D81" s="101"/>
      <c r="E81" s="990"/>
      <c r="F81" s="991"/>
      <c r="G81" s="991"/>
      <c r="H81" s="991"/>
      <c r="I81" s="991"/>
      <c r="J81" s="991"/>
      <c r="K81" s="991"/>
      <c r="L81" s="991"/>
      <c r="M81" s="991"/>
      <c r="N81" s="406"/>
      <c r="O81" s="213" t="str">
        <f t="shared" si="1"/>
        <v/>
      </c>
      <c r="P81" s="112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88"/>
      <c r="C82" s="989"/>
      <c r="D82" s="101"/>
      <c r="E82" s="990"/>
      <c r="F82" s="991"/>
      <c r="G82" s="991"/>
      <c r="H82" s="991"/>
      <c r="I82" s="991"/>
      <c r="J82" s="991"/>
      <c r="K82" s="991"/>
      <c r="L82" s="991"/>
      <c r="M82" s="991"/>
      <c r="N82" s="406"/>
      <c r="O82" s="213" t="str">
        <f t="shared" si="1"/>
        <v/>
      </c>
      <c r="P82" s="112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88"/>
      <c r="C83" s="989"/>
      <c r="D83" s="101"/>
      <c r="E83" s="990"/>
      <c r="F83" s="991"/>
      <c r="G83" s="991"/>
      <c r="H83" s="991"/>
      <c r="I83" s="991"/>
      <c r="J83" s="991"/>
      <c r="K83" s="991"/>
      <c r="L83" s="991"/>
      <c r="M83" s="991"/>
      <c r="N83" s="406"/>
      <c r="O83" s="213" t="str">
        <f t="shared" si="1"/>
        <v/>
      </c>
      <c r="P83" s="112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88"/>
      <c r="C84" s="989"/>
      <c r="D84" s="101"/>
      <c r="E84" s="990"/>
      <c r="F84" s="991"/>
      <c r="G84" s="991"/>
      <c r="H84" s="991"/>
      <c r="I84" s="991"/>
      <c r="J84" s="991"/>
      <c r="K84" s="991"/>
      <c r="L84" s="991"/>
      <c r="M84" s="991"/>
      <c r="N84" s="406"/>
      <c r="O84" s="213" t="str">
        <f t="shared" si="1"/>
        <v/>
      </c>
      <c r="P84" s="112"/>
      <c r="Q84" s="52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988"/>
      <c r="C85" s="989"/>
      <c r="D85" s="101"/>
      <c r="E85" s="990"/>
      <c r="F85" s="991"/>
      <c r="G85" s="991"/>
      <c r="H85" s="991"/>
      <c r="I85" s="991"/>
      <c r="J85" s="991"/>
      <c r="K85" s="991"/>
      <c r="L85" s="991"/>
      <c r="M85" s="991"/>
      <c r="N85" s="406"/>
      <c r="O85" s="213" t="str">
        <f t="shared" si="1"/>
        <v/>
      </c>
      <c r="P85" s="112"/>
      <c r="Q85" s="52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988"/>
      <c r="C86" s="989"/>
      <c r="D86" s="101"/>
      <c r="E86" s="990"/>
      <c r="F86" s="991"/>
      <c r="G86" s="991"/>
      <c r="H86" s="991"/>
      <c r="I86" s="991"/>
      <c r="J86" s="991"/>
      <c r="K86" s="991"/>
      <c r="L86" s="991"/>
      <c r="M86" s="991"/>
      <c r="N86" s="406"/>
      <c r="O86" s="213" t="str">
        <f t="shared" si="1"/>
        <v/>
      </c>
      <c r="P86" s="112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88"/>
      <c r="C87" s="989"/>
      <c r="D87" s="101"/>
      <c r="E87" s="990"/>
      <c r="F87" s="991"/>
      <c r="G87" s="991"/>
      <c r="H87" s="991"/>
      <c r="I87" s="991"/>
      <c r="J87" s="991"/>
      <c r="K87" s="991"/>
      <c r="L87" s="991"/>
      <c r="M87" s="991"/>
      <c r="N87" s="406"/>
      <c r="O87" s="213" t="str">
        <f t="shared" si="1"/>
        <v/>
      </c>
      <c r="P87" s="112"/>
      <c r="Q87" s="52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988"/>
      <c r="C88" s="989"/>
      <c r="D88" s="101"/>
      <c r="E88" s="990"/>
      <c r="F88" s="991"/>
      <c r="G88" s="991"/>
      <c r="H88" s="991"/>
      <c r="I88" s="991"/>
      <c r="J88" s="991"/>
      <c r="K88" s="991"/>
      <c r="L88" s="991"/>
      <c r="M88" s="991"/>
      <c r="N88" s="406"/>
      <c r="O88" s="213" t="str">
        <f t="shared" si="1"/>
        <v/>
      </c>
      <c r="P88" s="112"/>
      <c r="Q88" s="52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988"/>
      <c r="C89" s="989"/>
      <c r="D89" s="101"/>
      <c r="E89" s="990"/>
      <c r="F89" s="991"/>
      <c r="G89" s="991"/>
      <c r="H89" s="991"/>
      <c r="I89" s="991"/>
      <c r="J89" s="991"/>
      <c r="K89" s="991"/>
      <c r="L89" s="991"/>
      <c r="M89" s="991"/>
      <c r="N89" s="406"/>
      <c r="O89" s="213" t="str">
        <f t="shared" si="1"/>
        <v/>
      </c>
      <c r="P89" s="112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88"/>
      <c r="C90" s="989"/>
      <c r="D90" s="101"/>
      <c r="E90" s="990"/>
      <c r="F90" s="991"/>
      <c r="G90" s="991"/>
      <c r="H90" s="991"/>
      <c r="I90" s="991"/>
      <c r="J90" s="991"/>
      <c r="K90" s="991"/>
      <c r="L90" s="991"/>
      <c r="M90" s="991"/>
      <c r="N90" s="406"/>
      <c r="O90" s="213" t="str">
        <f t="shared" si="1"/>
        <v/>
      </c>
      <c r="P90" s="112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88"/>
      <c r="C91" s="989"/>
      <c r="D91" s="101"/>
      <c r="E91" s="990"/>
      <c r="F91" s="991"/>
      <c r="G91" s="991"/>
      <c r="H91" s="991"/>
      <c r="I91" s="991"/>
      <c r="J91" s="991"/>
      <c r="K91" s="991"/>
      <c r="L91" s="991"/>
      <c r="M91" s="991"/>
      <c r="N91" s="406"/>
      <c r="O91" s="213" t="str">
        <f t="shared" si="1"/>
        <v/>
      </c>
      <c r="P91" s="112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88"/>
      <c r="C92" s="989"/>
      <c r="D92" s="101"/>
      <c r="E92" s="990"/>
      <c r="F92" s="991"/>
      <c r="G92" s="991"/>
      <c r="H92" s="991"/>
      <c r="I92" s="991"/>
      <c r="J92" s="991"/>
      <c r="K92" s="991"/>
      <c r="L92" s="991"/>
      <c r="M92" s="991"/>
      <c r="N92" s="406"/>
      <c r="O92" s="213" t="str">
        <f t="shared" si="1"/>
        <v/>
      </c>
      <c r="P92" s="112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88"/>
      <c r="C93" s="989"/>
      <c r="D93" s="101"/>
      <c r="E93" s="990"/>
      <c r="F93" s="991"/>
      <c r="G93" s="991"/>
      <c r="H93" s="991"/>
      <c r="I93" s="991"/>
      <c r="J93" s="991"/>
      <c r="K93" s="991"/>
      <c r="L93" s="991"/>
      <c r="M93" s="991"/>
      <c r="N93" s="406"/>
      <c r="O93" s="213" t="str">
        <f t="shared" si="1"/>
        <v/>
      </c>
      <c r="P93" s="112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88"/>
      <c r="C94" s="989"/>
      <c r="D94" s="101"/>
      <c r="E94" s="990"/>
      <c r="F94" s="991"/>
      <c r="G94" s="991"/>
      <c r="H94" s="991"/>
      <c r="I94" s="991"/>
      <c r="J94" s="991"/>
      <c r="K94" s="991"/>
      <c r="L94" s="991"/>
      <c r="M94" s="991"/>
      <c r="N94" s="406"/>
      <c r="O94" s="213" t="str">
        <f t="shared" si="1"/>
        <v/>
      </c>
      <c r="P94" s="112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88"/>
      <c r="C95" s="989"/>
      <c r="D95" s="101"/>
      <c r="E95" s="990"/>
      <c r="F95" s="991"/>
      <c r="G95" s="991"/>
      <c r="H95" s="991"/>
      <c r="I95" s="991"/>
      <c r="J95" s="991"/>
      <c r="K95" s="991"/>
      <c r="L95" s="991"/>
      <c r="M95" s="991"/>
      <c r="N95" s="406"/>
      <c r="O95" s="213" t="str">
        <f t="shared" si="1"/>
        <v/>
      </c>
      <c r="P95" s="112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88"/>
      <c r="C96" s="989"/>
      <c r="D96" s="101"/>
      <c r="E96" s="990"/>
      <c r="F96" s="991"/>
      <c r="G96" s="991"/>
      <c r="H96" s="991"/>
      <c r="I96" s="991"/>
      <c r="J96" s="991"/>
      <c r="K96" s="991"/>
      <c r="L96" s="991"/>
      <c r="M96" s="991"/>
      <c r="N96" s="406"/>
      <c r="O96" s="213" t="str">
        <f t="shared" si="1"/>
        <v/>
      </c>
      <c r="P96" s="112"/>
      <c r="Q96" s="52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988"/>
      <c r="C97" s="989"/>
      <c r="D97" s="101"/>
      <c r="E97" s="990"/>
      <c r="F97" s="991"/>
      <c r="G97" s="991"/>
      <c r="H97" s="991"/>
      <c r="I97" s="991"/>
      <c r="J97" s="991"/>
      <c r="K97" s="991"/>
      <c r="L97" s="991"/>
      <c r="M97" s="991"/>
      <c r="N97" s="406"/>
      <c r="O97" s="213" t="str">
        <f t="shared" si="1"/>
        <v/>
      </c>
      <c r="P97" s="112"/>
      <c r="Q97" s="52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988"/>
      <c r="C98" s="989"/>
      <c r="D98" s="101"/>
      <c r="E98" s="990"/>
      <c r="F98" s="991"/>
      <c r="G98" s="991"/>
      <c r="H98" s="991"/>
      <c r="I98" s="991"/>
      <c r="J98" s="991"/>
      <c r="K98" s="991"/>
      <c r="L98" s="991"/>
      <c r="M98" s="991"/>
      <c r="N98" s="406"/>
      <c r="O98" s="213" t="str">
        <f t="shared" si="1"/>
        <v/>
      </c>
      <c r="P98" s="112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88"/>
      <c r="C99" s="989"/>
      <c r="D99" s="101"/>
      <c r="E99" s="990"/>
      <c r="F99" s="991"/>
      <c r="G99" s="991"/>
      <c r="H99" s="991"/>
      <c r="I99" s="991"/>
      <c r="J99" s="991"/>
      <c r="K99" s="991"/>
      <c r="L99" s="991"/>
      <c r="M99" s="991"/>
      <c r="N99" s="406"/>
      <c r="O99" s="213" t="str">
        <f t="shared" si="1"/>
        <v/>
      </c>
      <c r="P99" s="112"/>
      <c r="Q99" s="52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988"/>
      <c r="C100" s="989"/>
      <c r="D100" s="101"/>
      <c r="E100" s="990"/>
      <c r="F100" s="991"/>
      <c r="G100" s="991"/>
      <c r="H100" s="991"/>
      <c r="I100" s="991"/>
      <c r="J100" s="991"/>
      <c r="K100" s="991"/>
      <c r="L100" s="991"/>
      <c r="M100" s="991"/>
      <c r="N100" s="406"/>
      <c r="O100" s="213" t="str">
        <f t="shared" si="1"/>
        <v/>
      </c>
      <c r="P100" s="112"/>
      <c r="Q100" s="52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988"/>
      <c r="C101" s="989"/>
      <c r="D101" s="101"/>
      <c r="E101" s="990"/>
      <c r="F101" s="991"/>
      <c r="G101" s="991"/>
      <c r="H101" s="991"/>
      <c r="I101" s="991"/>
      <c r="J101" s="991"/>
      <c r="K101" s="991"/>
      <c r="L101" s="991"/>
      <c r="M101" s="991"/>
      <c r="N101" s="406"/>
      <c r="O101" s="213" t="str">
        <f t="shared" si="1"/>
        <v/>
      </c>
      <c r="P101" s="112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88"/>
      <c r="C102" s="989"/>
      <c r="D102" s="101"/>
      <c r="E102" s="990"/>
      <c r="F102" s="991"/>
      <c r="G102" s="991"/>
      <c r="H102" s="991"/>
      <c r="I102" s="991"/>
      <c r="J102" s="991"/>
      <c r="K102" s="991"/>
      <c r="L102" s="991"/>
      <c r="M102" s="991"/>
      <c r="N102" s="406"/>
      <c r="O102" s="213" t="str">
        <f t="shared" si="1"/>
        <v/>
      </c>
      <c r="P102" s="112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88"/>
      <c r="C103" s="989"/>
      <c r="D103" s="101"/>
      <c r="E103" s="990"/>
      <c r="F103" s="991"/>
      <c r="G103" s="991"/>
      <c r="H103" s="991"/>
      <c r="I103" s="991"/>
      <c r="J103" s="991"/>
      <c r="K103" s="991"/>
      <c r="L103" s="991"/>
      <c r="M103" s="991"/>
      <c r="N103" s="406"/>
      <c r="O103" s="213" t="str">
        <f t="shared" si="1"/>
        <v/>
      </c>
      <c r="P103" s="112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88"/>
      <c r="C104" s="989"/>
      <c r="D104" s="101"/>
      <c r="E104" s="990"/>
      <c r="F104" s="991"/>
      <c r="G104" s="991"/>
      <c r="H104" s="991"/>
      <c r="I104" s="991"/>
      <c r="J104" s="991"/>
      <c r="K104" s="991"/>
      <c r="L104" s="991"/>
      <c r="M104" s="991"/>
      <c r="N104" s="406"/>
      <c r="O104" s="213" t="str">
        <f t="shared" si="1"/>
        <v/>
      </c>
      <c r="P104" s="112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88"/>
      <c r="C105" s="989"/>
      <c r="D105" s="101"/>
      <c r="E105" s="990"/>
      <c r="F105" s="991"/>
      <c r="G105" s="991"/>
      <c r="H105" s="991"/>
      <c r="I105" s="991"/>
      <c r="J105" s="991"/>
      <c r="K105" s="991"/>
      <c r="L105" s="991"/>
      <c r="M105" s="991"/>
      <c r="N105" s="406"/>
      <c r="O105" s="213" t="str">
        <f t="shared" si="1"/>
        <v/>
      </c>
      <c r="P105" s="112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88"/>
      <c r="C106" s="989"/>
      <c r="D106" s="101"/>
      <c r="E106" s="990"/>
      <c r="F106" s="991"/>
      <c r="G106" s="991"/>
      <c r="H106" s="991"/>
      <c r="I106" s="991"/>
      <c r="J106" s="991"/>
      <c r="K106" s="991"/>
      <c r="L106" s="991"/>
      <c r="M106" s="991"/>
      <c r="N106" s="406"/>
      <c r="O106" s="213" t="str">
        <f t="shared" si="1"/>
        <v/>
      </c>
      <c r="P106" s="112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88"/>
      <c r="C107" s="989"/>
      <c r="D107" s="101"/>
      <c r="E107" s="990"/>
      <c r="F107" s="991"/>
      <c r="G107" s="991"/>
      <c r="H107" s="991"/>
      <c r="I107" s="991"/>
      <c r="J107" s="991"/>
      <c r="K107" s="991"/>
      <c r="L107" s="991"/>
      <c r="M107" s="991"/>
      <c r="N107" s="406"/>
      <c r="O107" s="213" t="str">
        <f t="shared" si="1"/>
        <v/>
      </c>
      <c r="P107" s="112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88"/>
      <c r="C108" s="989"/>
      <c r="D108" s="101"/>
      <c r="E108" s="990"/>
      <c r="F108" s="991"/>
      <c r="G108" s="991"/>
      <c r="H108" s="991"/>
      <c r="I108" s="991"/>
      <c r="J108" s="991"/>
      <c r="K108" s="991"/>
      <c r="L108" s="991"/>
      <c r="M108" s="991"/>
      <c r="N108" s="406"/>
      <c r="O108" s="213" t="str">
        <f t="shared" si="1"/>
        <v/>
      </c>
      <c r="P108" s="112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88"/>
      <c r="C109" s="989"/>
      <c r="D109" s="116"/>
      <c r="E109" s="990"/>
      <c r="F109" s="991"/>
      <c r="G109" s="991"/>
      <c r="H109" s="991"/>
      <c r="I109" s="991"/>
      <c r="J109" s="991"/>
      <c r="K109" s="991"/>
      <c r="L109" s="991"/>
      <c r="M109" s="991"/>
      <c r="N109" s="406"/>
      <c r="O109" s="213" t="str">
        <f t="shared" si="1"/>
        <v/>
      </c>
      <c r="P109" s="112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7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2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504"/>
      <c r="B111" s="192" t="s">
        <v>73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52"/>
      <c r="Q111" s="52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7"/>
      <c r="B112" s="128" t="str">
        <f>B61</f>
        <v>FAPESP,  AGOSTO DE 2012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62">
        <v>2</v>
      </c>
      <c r="P112" s="962"/>
      <c r="Q112" s="50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7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139</v>
      </c>
      <c r="N165" s="160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140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81" t="s">
        <v>74</v>
      </c>
      <c r="C170" s="881"/>
      <c r="D170" s="881"/>
      <c r="E170" s="881"/>
      <c r="F170" s="881"/>
      <c r="G170" s="881"/>
      <c r="H170" s="881"/>
      <c r="I170" s="881"/>
      <c r="J170" s="881"/>
      <c r="K170" s="881"/>
      <c r="L170" s="881"/>
      <c r="M170" s="881"/>
      <c r="N170" s="881"/>
      <c r="O170" s="881"/>
      <c r="P170" s="881"/>
    </row>
    <row r="171" spans="1:25" ht="14.25">
      <c r="B171" s="881" t="s">
        <v>71</v>
      </c>
      <c r="C171" s="881"/>
      <c r="D171" s="881"/>
      <c r="E171" s="881"/>
      <c r="F171" s="881"/>
      <c r="G171" s="881"/>
      <c r="H171" s="881"/>
      <c r="I171" s="881"/>
      <c r="J171" s="881"/>
      <c r="K171" s="881"/>
      <c r="L171" s="881"/>
      <c r="M171" s="881"/>
      <c r="N171" s="881"/>
      <c r="O171" s="881"/>
      <c r="P171" s="88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19" t="s">
        <v>10</v>
      </c>
      <c r="C173" s="820"/>
      <c r="D173" s="820"/>
      <c r="E173" s="820"/>
      <c r="F173" s="820"/>
      <c r="G173" s="820"/>
      <c r="H173" s="820"/>
      <c r="I173" s="820"/>
      <c r="J173" s="820"/>
      <c r="K173" s="820"/>
      <c r="L173" s="820"/>
      <c r="M173" s="820"/>
      <c r="N173" s="820"/>
      <c r="O173" s="820"/>
      <c r="P173" s="821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257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256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213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214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215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216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217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218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57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75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76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17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77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66" t="s">
        <v>1</v>
      </c>
      <c r="C190" s="981"/>
      <c r="D190" s="864" t="s">
        <v>7</v>
      </c>
      <c r="E190" s="984" t="s">
        <v>8</v>
      </c>
      <c r="F190" s="985"/>
      <c r="G190" s="985"/>
      <c r="H190" s="985"/>
      <c r="I190" s="985"/>
      <c r="J190" s="985"/>
      <c r="K190" s="985"/>
      <c r="L190" s="985"/>
      <c r="M190" s="985"/>
      <c r="N190" s="864" t="s">
        <v>3</v>
      </c>
      <c r="O190" s="864" t="s">
        <v>4</v>
      </c>
      <c r="P190" s="864" t="s">
        <v>2</v>
      </c>
    </row>
    <row r="191" spans="2:16">
      <c r="B191" s="982"/>
      <c r="C191" s="983"/>
      <c r="D191" s="980"/>
      <c r="E191" s="986"/>
      <c r="F191" s="987"/>
      <c r="G191" s="987"/>
      <c r="H191" s="987"/>
      <c r="I191" s="987"/>
      <c r="J191" s="987"/>
      <c r="K191" s="987"/>
      <c r="L191" s="987"/>
      <c r="M191" s="987"/>
      <c r="N191" s="980"/>
      <c r="O191" s="980"/>
      <c r="P191" s="980"/>
    </row>
    <row r="192" spans="2:16" ht="23.25" customHeight="1">
      <c r="B192" s="994">
        <v>1</v>
      </c>
      <c r="C192" s="995"/>
      <c r="D192" s="166">
        <v>1</v>
      </c>
      <c r="E192" s="996" t="s">
        <v>135</v>
      </c>
      <c r="F192" s="997"/>
      <c r="G192" s="997"/>
      <c r="H192" s="997"/>
      <c r="I192" s="997"/>
      <c r="J192" s="997"/>
      <c r="K192" s="997"/>
      <c r="L192" s="997"/>
      <c r="M192" s="997"/>
      <c r="N192" s="206">
        <v>4000</v>
      </c>
      <c r="O192" s="146">
        <f>N192*D192</f>
        <v>4000</v>
      </c>
      <c r="P192" s="112"/>
    </row>
    <row r="193" spans="2:16" ht="23.25" customHeight="1">
      <c r="B193" s="994">
        <v>2</v>
      </c>
      <c r="C193" s="995"/>
      <c r="D193" s="167">
        <v>30</v>
      </c>
      <c r="E193" s="834" t="s">
        <v>136</v>
      </c>
      <c r="F193" s="835"/>
      <c r="G193" s="835"/>
      <c r="H193" s="835"/>
      <c r="I193" s="835"/>
      <c r="J193" s="835"/>
      <c r="K193" s="835"/>
      <c r="L193" s="835"/>
      <c r="M193" s="835"/>
      <c r="N193" s="206">
        <v>240</v>
      </c>
      <c r="O193" s="146">
        <f>N193*D193</f>
        <v>7200</v>
      </c>
      <c r="P193" s="112"/>
    </row>
    <row r="194" spans="2:16" ht="23.25" customHeight="1">
      <c r="B194" s="994">
        <v>3</v>
      </c>
      <c r="C194" s="995"/>
      <c r="D194" s="167">
        <v>1</v>
      </c>
      <c r="E194" s="834" t="s">
        <v>78</v>
      </c>
      <c r="F194" s="835"/>
      <c r="G194" s="835"/>
      <c r="H194" s="835"/>
      <c r="I194" s="835"/>
      <c r="J194" s="835"/>
      <c r="K194" s="835"/>
      <c r="L194" s="835"/>
      <c r="M194" s="835"/>
      <c r="N194" s="206">
        <v>600</v>
      </c>
      <c r="O194" s="146">
        <f>N194*D194</f>
        <v>600</v>
      </c>
      <c r="P194" s="112"/>
    </row>
    <row r="195" spans="2:16" ht="23.25" customHeight="1">
      <c r="B195" s="872"/>
      <c r="C195" s="873"/>
      <c r="D195" s="873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27"/>
    </row>
    <row r="197" spans="2:16" ht="20.25" customHeight="1">
      <c r="B197" s="601" t="s">
        <v>73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55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AGOSTO DE 2012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AFFC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65" priority="71" stopIfTrue="1" operator="equal">
      <formula>0</formula>
    </cfRule>
  </conditionalFormatting>
  <conditionalFormatting sqref="N59:O59 N110:O110">
    <cfRule type="cellIs" dxfId="64" priority="70" stopIfTrue="1" operator="equal">
      <formula>"INDIQUE A MOEDA"</formula>
    </cfRule>
  </conditionalFormatting>
  <conditionalFormatting sqref="B12 N195:O195">
    <cfRule type="cellIs" dxfId="63" priority="69" stopIfTrue="1" operator="equal">
      <formula>0</formula>
    </cfRule>
  </conditionalFormatting>
  <conditionalFormatting sqref="N65:N109 N16:N58">
    <cfRule type="cellIs" dxfId="62" priority="67" stopIfTrue="1" operator="equal">
      <formula>0</formula>
    </cfRule>
  </conditionalFormatting>
  <conditionalFormatting sqref="D65:D108 D16:D58">
    <cfRule type="cellIs" dxfId="61" priority="61" stopIfTrue="1" operator="equal">
      <formula>0</formula>
    </cfRule>
  </conditionalFormatting>
  <conditionalFormatting sqref="O65:O109">
    <cfRule type="cellIs" dxfId="60" priority="59" stopIfTrue="1" operator="equal">
      <formula>0</formula>
    </cfRule>
  </conditionalFormatting>
  <conditionalFormatting sqref="E65:M109 E16:M58">
    <cfRule type="cellIs" dxfId="59" priority="53" stopIfTrue="1" operator="equal">
      <formula>0</formula>
    </cfRule>
  </conditionalFormatting>
  <conditionalFormatting sqref="F8:M8">
    <cfRule type="cellIs" dxfId="58" priority="14" stopIfTrue="1" operator="equal">
      <formula>""</formula>
    </cfRule>
  </conditionalFormatting>
  <conditionalFormatting sqref="O65:O109 O16:O58 E10:G10">
    <cfRule type="cellIs" dxfId="57" priority="9" stopIfTrue="1" operator="equal">
      <formula>""</formula>
    </cfRule>
  </conditionalFormatting>
  <conditionalFormatting sqref="R8 E10 F8:P8">
    <cfRule type="cellIs" dxfId="56" priority="3" stopIfTrue="1" operator="equal">
      <formula>""</formula>
    </cfRule>
  </conditionalFormatting>
  <conditionalFormatting sqref="D12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&#10;A AQUISIÇÃO DE RADIOISÓTOPOS OU RADIOATIVOS." sqref="M11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3"/>
  <sheetViews>
    <sheetView showGridLines="0" showRowColHeaders="0" topLeftCell="A155" zoomScaleSheetLayoutView="100" workbookViewId="0">
      <selection activeCell="A185" sqref="A185"/>
    </sheetView>
  </sheetViews>
  <sheetFormatPr defaultColWidth="0" defaultRowHeight="12.75" zeroHeight="1"/>
  <cols>
    <col min="1" max="1" width="2.28515625" style="512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8" width="7.5703125" style="43" hidden="1" customWidth="1"/>
    <col min="19" max="19" width="8" style="43" hidden="1" customWidth="1"/>
    <col min="20" max="16384" width="9.140625" style="43" hidden="1"/>
  </cols>
  <sheetData>
    <row r="1" spans="1:20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0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0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0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0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5" t="s">
        <v>90</v>
      </c>
      <c r="N5" s="57"/>
      <c r="O5" s="57"/>
      <c r="P5" s="57"/>
      <c r="Q5" s="508"/>
    </row>
    <row r="6" spans="1:20" s="4" customFormat="1" ht="19.5" customHeight="1">
      <c r="A6" s="501"/>
      <c r="B6" s="416" t="s">
        <v>246</v>
      </c>
      <c r="C6" s="237"/>
      <c r="D6" s="237"/>
      <c r="E6" s="237"/>
      <c r="F6" s="237"/>
      <c r="G6" s="237"/>
      <c r="M6" s="236"/>
      <c r="N6" s="79"/>
      <c r="O6" s="57"/>
      <c r="P6" s="47"/>
    </row>
    <row r="7" spans="1:20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6"/>
      <c r="B8" s="377" t="s">
        <v>141</v>
      </c>
      <c r="C8" s="13"/>
      <c r="D8" s="13"/>
      <c r="E8" s="394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257"/>
    </row>
    <row r="9" spans="1:20" s="12" customFormat="1" ht="9.75" customHeight="1">
      <c r="A9" s="536"/>
      <c r="B9" s="395"/>
      <c r="C9" s="13"/>
      <c r="D9" s="13"/>
      <c r="F9" s="394"/>
      <c r="G9" s="394"/>
      <c r="H9" s="394"/>
      <c r="I9" s="394"/>
      <c r="J9" s="394"/>
      <c r="K9" s="394"/>
      <c r="L9" s="394"/>
      <c r="M9" s="136"/>
      <c r="N9" s="136"/>
      <c r="O9" s="136"/>
      <c r="P9" s="83"/>
      <c r="Q9" s="527"/>
    </row>
    <row r="10" spans="1:20" s="12" customFormat="1" ht="19.5" customHeight="1">
      <c r="A10" s="536"/>
      <c r="B10" s="1022" t="s">
        <v>184</v>
      </c>
      <c r="C10" s="1022"/>
      <c r="D10" s="793"/>
      <c r="E10" s="793"/>
      <c r="F10" s="793"/>
      <c r="G10" s="394"/>
      <c r="H10" s="394"/>
      <c r="I10" s="394"/>
      <c r="J10" s="394"/>
      <c r="K10" s="394"/>
      <c r="L10" s="394"/>
      <c r="M10" s="136"/>
      <c r="N10" s="136"/>
      <c r="O10" s="759"/>
      <c r="P10" s="83"/>
      <c r="Q10" s="527"/>
    </row>
    <row r="11" spans="1:20" s="12" customFormat="1" ht="7.5" customHeight="1">
      <c r="A11" s="536"/>
      <c r="B11" s="395"/>
      <c r="C11" s="13"/>
      <c r="D11" s="13"/>
      <c r="E11" s="394"/>
      <c r="F11" s="394"/>
      <c r="G11" s="394"/>
      <c r="H11" s="394"/>
      <c r="I11" s="394"/>
      <c r="J11" s="394"/>
      <c r="K11" s="394"/>
      <c r="L11" s="394"/>
      <c r="M11" s="136"/>
      <c r="N11" s="136"/>
      <c r="O11" s="136"/>
      <c r="P11" s="83"/>
      <c r="Q11" s="527"/>
    </row>
    <row r="12" spans="1:20" s="84" customFormat="1" ht="19.5" customHeight="1">
      <c r="A12" s="517"/>
      <c r="B12" s="82" t="s">
        <v>35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6"/>
      <c r="N12" s="136"/>
      <c r="O12" s="136"/>
      <c r="P12" s="83"/>
      <c r="Q12" s="508"/>
      <c r="R12"/>
      <c r="S12"/>
      <c r="T12"/>
    </row>
    <row r="13" spans="1:20" s="91" customFormat="1" ht="18" customHeight="1">
      <c r="A13" s="384"/>
      <c r="B13" s="143" t="s">
        <v>123</v>
      </c>
      <c r="C13" s="763" t="s">
        <v>27</v>
      </c>
      <c r="D13" s="86" t="s">
        <v>28</v>
      </c>
      <c r="E13" s="88">
        <v>1</v>
      </c>
      <c r="G13" s="143" t="s">
        <v>127</v>
      </c>
      <c r="H13" s="90"/>
      <c r="I13" s="86" t="s">
        <v>28</v>
      </c>
      <c r="J13" s="733"/>
      <c r="L13" s="143" t="s">
        <v>124</v>
      </c>
      <c r="M13" s="90"/>
      <c r="N13" s="86" t="s">
        <v>28</v>
      </c>
      <c r="O13" s="757"/>
      <c r="P13" s="83"/>
      <c r="Q13" s="528"/>
      <c r="R13"/>
      <c r="S13"/>
      <c r="T13"/>
    </row>
    <row r="14" spans="1:20" s="91" customFormat="1" ht="7.5" customHeight="1">
      <c r="A14" s="38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3"/>
      <c r="Q14" s="474"/>
      <c r="R14" s="347"/>
      <c r="S14" s="347"/>
      <c r="T14" s="347"/>
    </row>
    <row r="15" spans="1:20" s="91" customFormat="1" ht="18" customHeight="1">
      <c r="A15" s="384"/>
      <c r="B15" s="370" t="s">
        <v>125</v>
      </c>
      <c r="C15" s="90"/>
      <c r="D15" s="86" t="s">
        <v>28</v>
      </c>
      <c r="E15" s="757"/>
      <c r="F15" s="136"/>
      <c r="G15" s="370" t="s">
        <v>126</v>
      </c>
      <c r="H15" s="90"/>
      <c r="I15" s="86" t="s">
        <v>28</v>
      </c>
      <c r="J15" s="757"/>
      <c r="K15" s="136"/>
      <c r="L15" s="370" t="s">
        <v>167</v>
      </c>
      <c r="M15" s="90"/>
      <c r="N15" s="86" t="s">
        <v>28</v>
      </c>
      <c r="O15" s="757"/>
      <c r="P15" s="83"/>
      <c r="Q15" s="474"/>
      <c r="R15" s="347"/>
      <c r="S15" s="347"/>
      <c r="T15" s="347"/>
    </row>
    <row r="16" spans="1:20" s="91" customFormat="1" ht="7.5" customHeight="1">
      <c r="A16" s="384"/>
      <c r="B16" s="136"/>
      <c r="C16" s="136"/>
      <c r="D16" s="136"/>
      <c r="E16" s="136"/>
      <c r="F16" s="136"/>
      <c r="G16" s="136"/>
      <c r="H16" s="1024"/>
      <c r="I16" s="1024"/>
      <c r="J16" s="1024"/>
      <c r="K16" s="1024"/>
      <c r="L16" s="1024"/>
      <c r="M16" s="1024"/>
      <c r="N16" s="136"/>
      <c r="O16" s="136"/>
      <c r="P16" s="83"/>
      <c r="Q16" s="474"/>
      <c r="R16" s="347"/>
      <c r="S16" s="347"/>
      <c r="T16" s="347"/>
    </row>
    <row r="17" spans="1:20" s="4" customFormat="1" ht="20.25" customHeight="1">
      <c r="A17" s="500"/>
      <c r="B17" s="811" t="s">
        <v>5</v>
      </c>
      <c r="C17" s="811"/>
      <c r="D17" s="854" t="str">
        <f>IF(SUM(O22:O58,O65:O109)=0,"",SUM(O22:O58,O65:O109))</f>
        <v/>
      </c>
      <c r="E17" s="854"/>
      <c r="F17" s="854"/>
      <c r="G17" s="760"/>
      <c r="H17" s="1024"/>
      <c r="I17" s="1024"/>
      <c r="J17" s="1024"/>
      <c r="K17" s="1024"/>
      <c r="L17" s="1024"/>
      <c r="M17" s="1024"/>
      <c r="N17" s="80"/>
      <c r="O17" s="758"/>
      <c r="P17" s="111"/>
      <c r="Q17" s="761"/>
      <c r="R17" s="111"/>
      <c r="S17" s="111"/>
    </row>
    <row r="18" spans="1:20" s="4" customFormat="1" ht="6" customHeight="1">
      <c r="A18" s="500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9"/>
      <c r="R18"/>
      <c r="S18"/>
      <c r="T18"/>
    </row>
    <row r="19" spans="1:20" s="97" customFormat="1" ht="6.75" customHeight="1">
      <c r="A19" s="519"/>
      <c r="B19" s="94"/>
      <c r="C19" s="94"/>
      <c r="D19" s="94"/>
      <c r="E19" s="95"/>
      <c r="F19" s="95"/>
      <c r="G19" s="95"/>
      <c r="H19" s="762"/>
      <c r="I19" s="95"/>
      <c r="J19" s="95"/>
      <c r="K19" s="94"/>
      <c r="L19" s="94"/>
      <c r="M19" s="95"/>
      <c r="N19" s="95"/>
      <c r="O19" s="95"/>
      <c r="P19" s="85"/>
      <c r="Q19" s="475"/>
      <c r="R19"/>
      <c r="S19"/>
      <c r="T19"/>
    </row>
    <row r="20" spans="1:20" customFormat="1" ht="12.75" customHeight="1">
      <c r="A20" s="497"/>
      <c r="B20" s="864" t="s">
        <v>1</v>
      </c>
      <c r="C20" s="864" t="s">
        <v>7</v>
      </c>
      <c r="D20" s="984" t="s">
        <v>8</v>
      </c>
      <c r="E20" s="1013"/>
      <c r="F20" s="1013"/>
      <c r="G20" s="1013"/>
      <c r="H20" s="1013"/>
      <c r="I20" s="1013"/>
      <c r="J20" s="1014"/>
      <c r="K20" s="803" t="s">
        <v>69</v>
      </c>
      <c r="L20" s="864" t="s">
        <v>3</v>
      </c>
      <c r="M20" s="893" t="s">
        <v>172</v>
      </c>
      <c r="N20" s="1019"/>
      <c r="O20" s="978" t="s">
        <v>173</v>
      </c>
      <c r="P20" s="867" t="s">
        <v>2</v>
      </c>
      <c r="Q20" s="276"/>
      <c r="R20" s="655"/>
    </row>
    <row r="21" spans="1:20" s="98" customFormat="1" ht="23.25" customHeight="1">
      <c r="A21" s="504"/>
      <c r="B21" s="952"/>
      <c r="C21" s="1023"/>
      <c r="D21" s="1015"/>
      <c r="E21" s="1016"/>
      <c r="F21" s="1016"/>
      <c r="G21" s="1016"/>
      <c r="H21" s="1016"/>
      <c r="I21" s="1016"/>
      <c r="J21" s="1017"/>
      <c r="K21" s="1018"/>
      <c r="L21" s="952"/>
      <c r="M21" s="1020"/>
      <c r="N21" s="1021"/>
      <c r="O21" s="1012"/>
      <c r="P21" s="945"/>
      <c r="Q21" s="276"/>
      <c r="R21" s="127"/>
    </row>
    <row r="22" spans="1:20" s="347" customFormat="1" ht="24" customHeight="1">
      <c r="A22" s="171"/>
      <c r="B22" s="550"/>
      <c r="C22" s="101"/>
      <c r="D22" s="998"/>
      <c r="E22" s="999"/>
      <c r="F22" s="999"/>
      <c r="G22" s="999"/>
      <c r="H22" s="999"/>
      <c r="I22" s="999"/>
      <c r="J22" s="1000"/>
      <c r="K22" s="72"/>
      <c r="L22" s="148"/>
      <c r="M22" s="1001" t="str">
        <f>IF(C22*L22=0,"",C22*L22)</f>
        <v/>
      </c>
      <c r="N22" s="1002"/>
      <c r="O22" s="713" t="str">
        <f t="shared" ref="O22:O58" si="0">IF(ISERROR(INDEX($S$22:$S$27,MATCH(K22,$R$22:$R$27,0))*M22),"",INDEX($S$22:$S$27,MATCH(K22,$R$22:$R$27,0))*M22)</f>
        <v/>
      </c>
      <c r="P22" s="580"/>
      <c r="Q22" s="530"/>
      <c r="R22" s="709" t="str">
        <f>IF($C$13=0,"",$C$13)</f>
        <v>USD</v>
      </c>
      <c r="S22" s="710">
        <f>$E$13</f>
        <v>1</v>
      </c>
    </row>
    <row r="23" spans="1:20" s="347" customFormat="1" ht="24" customHeight="1">
      <c r="A23" s="171"/>
      <c r="B23" s="550"/>
      <c r="C23" s="101"/>
      <c r="D23" s="998"/>
      <c r="E23" s="999"/>
      <c r="F23" s="999"/>
      <c r="G23" s="999"/>
      <c r="H23" s="999"/>
      <c r="I23" s="999"/>
      <c r="J23" s="1000"/>
      <c r="K23" s="72"/>
      <c r="L23" s="148"/>
      <c r="M23" s="1001" t="str">
        <f t="shared" ref="M23:M58" si="1">IF(C23*L23=0,"",C23*L23)</f>
        <v/>
      </c>
      <c r="N23" s="1002"/>
      <c r="O23" s="713" t="str">
        <f t="shared" si="0"/>
        <v/>
      </c>
      <c r="P23" s="447"/>
      <c r="Q23" s="530"/>
      <c r="R23" s="709" t="str">
        <f>IF($H$13=0,"",$H$13)</f>
        <v/>
      </c>
      <c r="S23" s="710">
        <f>$J$13</f>
        <v>0</v>
      </c>
    </row>
    <row r="24" spans="1:20" s="347" customFormat="1" ht="24" customHeight="1">
      <c r="A24" s="171"/>
      <c r="B24" s="550"/>
      <c r="C24" s="101"/>
      <c r="D24" s="998"/>
      <c r="E24" s="999"/>
      <c r="F24" s="999"/>
      <c r="G24" s="999"/>
      <c r="H24" s="999"/>
      <c r="I24" s="999"/>
      <c r="J24" s="1000"/>
      <c r="K24" s="72"/>
      <c r="L24" s="148"/>
      <c r="M24" s="1001" t="str">
        <f t="shared" si="1"/>
        <v/>
      </c>
      <c r="N24" s="1002"/>
      <c r="O24" s="713" t="str">
        <f t="shared" si="0"/>
        <v/>
      </c>
      <c r="P24" s="447"/>
      <c r="Q24" s="530"/>
      <c r="R24" s="711" t="str">
        <f>IF($M$13=0,"",$M$13)</f>
        <v/>
      </c>
      <c r="S24" s="710">
        <f>$O$13</f>
        <v>0</v>
      </c>
    </row>
    <row r="25" spans="1:20" s="347" customFormat="1" ht="24" customHeight="1">
      <c r="A25" s="171"/>
      <c r="B25" s="550"/>
      <c r="C25" s="101"/>
      <c r="D25" s="998"/>
      <c r="E25" s="999"/>
      <c r="F25" s="999"/>
      <c r="G25" s="999"/>
      <c r="H25" s="999"/>
      <c r="I25" s="999"/>
      <c r="J25" s="1000"/>
      <c r="K25" s="72"/>
      <c r="L25" s="148"/>
      <c r="M25" s="1001" t="str">
        <f t="shared" si="1"/>
        <v/>
      </c>
      <c r="N25" s="1002"/>
      <c r="O25" s="713" t="str">
        <f t="shared" si="0"/>
        <v/>
      </c>
      <c r="P25" s="447"/>
      <c r="Q25" s="513"/>
      <c r="R25" s="711" t="str">
        <f>IF($C$15=0,"",$C$15)</f>
        <v/>
      </c>
      <c r="S25" s="710">
        <f>$E$15</f>
        <v>0</v>
      </c>
    </row>
    <row r="26" spans="1:20" s="347" customFormat="1" ht="24" customHeight="1">
      <c r="A26" s="171"/>
      <c r="B26" s="550"/>
      <c r="C26" s="101"/>
      <c r="D26" s="998"/>
      <c r="E26" s="999"/>
      <c r="F26" s="999"/>
      <c r="G26" s="999"/>
      <c r="H26" s="999"/>
      <c r="I26" s="999"/>
      <c r="J26" s="1000"/>
      <c r="K26" s="72"/>
      <c r="L26" s="148"/>
      <c r="M26" s="1001" t="str">
        <f t="shared" si="1"/>
        <v/>
      </c>
      <c r="N26" s="1002"/>
      <c r="O26" s="713" t="str">
        <f t="shared" si="0"/>
        <v/>
      </c>
      <c r="P26" s="447"/>
      <c r="Q26" s="513"/>
      <c r="R26" s="711" t="str">
        <f>IF($H$15=0,"",$H$15)</f>
        <v/>
      </c>
      <c r="S26" s="710">
        <f>$J$15</f>
        <v>0</v>
      </c>
    </row>
    <row r="27" spans="1:20" s="347" customFormat="1" ht="24" customHeight="1">
      <c r="A27" s="171"/>
      <c r="B27" s="550"/>
      <c r="C27" s="101"/>
      <c r="D27" s="998"/>
      <c r="E27" s="999"/>
      <c r="F27" s="999"/>
      <c r="G27" s="999"/>
      <c r="H27" s="999"/>
      <c r="I27" s="999"/>
      <c r="J27" s="1000"/>
      <c r="K27" s="72"/>
      <c r="L27" s="148"/>
      <c r="M27" s="1001" t="str">
        <f t="shared" si="1"/>
        <v/>
      </c>
      <c r="N27" s="1002"/>
      <c r="O27" s="713" t="str">
        <f t="shared" si="0"/>
        <v/>
      </c>
      <c r="P27" s="447"/>
      <c r="Q27" s="513"/>
      <c r="R27" s="712" t="str">
        <f>IF($M$15=0,"",$M$15)</f>
        <v/>
      </c>
      <c r="S27" s="710">
        <f>$O$15</f>
        <v>0</v>
      </c>
    </row>
    <row r="28" spans="1:20" s="347" customFormat="1" ht="24" customHeight="1">
      <c r="A28" s="171"/>
      <c r="B28" s="550"/>
      <c r="C28" s="101"/>
      <c r="D28" s="998"/>
      <c r="E28" s="999"/>
      <c r="F28" s="999"/>
      <c r="G28" s="999"/>
      <c r="H28" s="999"/>
      <c r="I28" s="999"/>
      <c r="J28" s="1000"/>
      <c r="K28" s="72"/>
      <c r="L28" s="148"/>
      <c r="M28" s="1001" t="str">
        <f t="shared" si="1"/>
        <v/>
      </c>
      <c r="N28" s="1002"/>
      <c r="O28" s="713" t="str">
        <f t="shared" si="0"/>
        <v/>
      </c>
      <c r="P28" s="447"/>
      <c r="Q28" s="513"/>
    </row>
    <row r="29" spans="1:20" s="347" customFormat="1" ht="24" customHeight="1">
      <c r="A29" s="171"/>
      <c r="B29" s="550"/>
      <c r="C29" s="101"/>
      <c r="D29" s="998"/>
      <c r="E29" s="999"/>
      <c r="F29" s="999"/>
      <c r="G29" s="999"/>
      <c r="H29" s="999"/>
      <c r="I29" s="999"/>
      <c r="J29" s="1000"/>
      <c r="K29" s="72"/>
      <c r="L29" s="148"/>
      <c r="M29" s="1001" t="str">
        <f t="shared" si="1"/>
        <v/>
      </c>
      <c r="N29" s="1002"/>
      <c r="O29" s="713" t="str">
        <f t="shared" si="0"/>
        <v/>
      </c>
      <c r="P29" s="447"/>
      <c r="Q29" s="513"/>
    </row>
    <row r="30" spans="1:20" s="347" customFormat="1" ht="24" customHeight="1">
      <c r="A30" s="171"/>
      <c r="B30" s="550"/>
      <c r="C30" s="101"/>
      <c r="D30" s="998"/>
      <c r="E30" s="999"/>
      <c r="F30" s="999"/>
      <c r="G30" s="999"/>
      <c r="H30" s="999"/>
      <c r="I30" s="999"/>
      <c r="J30" s="1000"/>
      <c r="K30" s="72"/>
      <c r="L30" s="148"/>
      <c r="M30" s="1001" t="str">
        <f t="shared" si="1"/>
        <v/>
      </c>
      <c r="N30" s="1002"/>
      <c r="O30" s="713" t="str">
        <f t="shared" si="0"/>
        <v/>
      </c>
      <c r="P30" s="447"/>
      <c r="Q30" s="513"/>
    </row>
    <row r="31" spans="1:20" s="347" customFormat="1" ht="24" customHeight="1">
      <c r="A31" s="171"/>
      <c r="B31" s="550"/>
      <c r="C31" s="101"/>
      <c r="D31" s="998"/>
      <c r="E31" s="999"/>
      <c r="F31" s="999"/>
      <c r="G31" s="999"/>
      <c r="H31" s="999"/>
      <c r="I31" s="999"/>
      <c r="J31" s="1000"/>
      <c r="K31" s="72"/>
      <c r="L31" s="148"/>
      <c r="M31" s="1001" t="str">
        <f t="shared" si="1"/>
        <v/>
      </c>
      <c r="N31" s="1002"/>
      <c r="O31" s="713" t="str">
        <f t="shared" si="0"/>
        <v/>
      </c>
      <c r="P31" s="447"/>
      <c r="Q31" s="513"/>
    </row>
    <row r="32" spans="1:20" s="347" customFormat="1" ht="24" customHeight="1">
      <c r="A32" s="171"/>
      <c r="B32" s="550"/>
      <c r="C32" s="101"/>
      <c r="D32" s="998"/>
      <c r="E32" s="999"/>
      <c r="F32" s="999"/>
      <c r="G32" s="999"/>
      <c r="H32" s="999"/>
      <c r="I32" s="999"/>
      <c r="J32" s="1000"/>
      <c r="K32" s="72"/>
      <c r="L32" s="148"/>
      <c r="M32" s="1001" t="str">
        <f t="shared" si="1"/>
        <v/>
      </c>
      <c r="N32" s="1002"/>
      <c r="O32" s="713" t="str">
        <f t="shared" si="0"/>
        <v/>
      </c>
      <c r="P32" s="447"/>
      <c r="Q32" s="513"/>
    </row>
    <row r="33" spans="1:17" s="347" customFormat="1" ht="24" customHeight="1">
      <c r="A33" s="171"/>
      <c r="B33" s="550"/>
      <c r="C33" s="101"/>
      <c r="D33" s="998"/>
      <c r="E33" s="999"/>
      <c r="F33" s="999"/>
      <c r="G33" s="999"/>
      <c r="H33" s="999"/>
      <c r="I33" s="999"/>
      <c r="J33" s="1000"/>
      <c r="K33" s="72"/>
      <c r="L33" s="148"/>
      <c r="M33" s="1001" t="str">
        <f t="shared" si="1"/>
        <v/>
      </c>
      <c r="N33" s="1002"/>
      <c r="O33" s="713" t="str">
        <f t="shared" si="0"/>
        <v/>
      </c>
      <c r="P33" s="447"/>
      <c r="Q33" s="513"/>
    </row>
    <row r="34" spans="1:17" s="347" customFormat="1" ht="24" customHeight="1">
      <c r="A34" s="171"/>
      <c r="B34" s="550"/>
      <c r="C34" s="101"/>
      <c r="D34" s="998"/>
      <c r="E34" s="999"/>
      <c r="F34" s="999"/>
      <c r="G34" s="999"/>
      <c r="H34" s="999"/>
      <c r="I34" s="999"/>
      <c r="J34" s="1000"/>
      <c r="K34" s="72"/>
      <c r="L34" s="148"/>
      <c r="M34" s="1001" t="str">
        <f t="shared" si="1"/>
        <v/>
      </c>
      <c r="N34" s="1002"/>
      <c r="O34" s="713" t="str">
        <f t="shared" si="0"/>
        <v/>
      </c>
      <c r="P34" s="447"/>
      <c r="Q34" s="513"/>
    </row>
    <row r="35" spans="1:17" s="347" customFormat="1" ht="24" customHeight="1">
      <c r="A35" s="171"/>
      <c r="B35" s="550"/>
      <c r="C35" s="101"/>
      <c r="D35" s="998"/>
      <c r="E35" s="999"/>
      <c r="F35" s="999"/>
      <c r="G35" s="999"/>
      <c r="H35" s="999"/>
      <c r="I35" s="999"/>
      <c r="J35" s="1000"/>
      <c r="K35" s="72"/>
      <c r="L35" s="148"/>
      <c r="M35" s="1001" t="str">
        <f t="shared" si="1"/>
        <v/>
      </c>
      <c r="N35" s="1002"/>
      <c r="O35" s="713" t="str">
        <f t="shared" si="0"/>
        <v/>
      </c>
      <c r="P35" s="447"/>
      <c r="Q35" s="513"/>
    </row>
    <row r="36" spans="1:17" s="347" customFormat="1" ht="24" customHeight="1">
      <c r="A36" s="171"/>
      <c r="B36" s="550"/>
      <c r="C36" s="101"/>
      <c r="D36" s="998"/>
      <c r="E36" s="999"/>
      <c r="F36" s="999"/>
      <c r="G36" s="999"/>
      <c r="H36" s="999"/>
      <c r="I36" s="999"/>
      <c r="J36" s="1000"/>
      <c r="K36" s="72"/>
      <c r="L36" s="148"/>
      <c r="M36" s="1001" t="str">
        <f t="shared" si="1"/>
        <v/>
      </c>
      <c r="N36" s="1002"/>
      <c r="O36" s="713" t="str">
        <f t="shared" si="0"/>
        <v/>
      </c>
      <c r="P36" s="447"/>
      <c r="Q36" s="513"/>
    </row>
    <row r="37" spans="1:17" s="347" customFormat="1" ht="24" customHeight="1">
      <c r="A37" s="171"/>
      <c r="B37" s="550"/>
      <c r="C37" s="101"/>
      <c r="D37" s="998"/>
      <c r="E37" s="999"/>
      <c r="F37" s="999"/>
      <c r="G37" s="999"/>
      <c r="H37" s="999"/>
      <c r="I37" s="999"/>
      <c r="J37" s="1000"/>
      <c r="K37" s="72"/>
      <c r="L37" s="148"/>
      <c r="M37" s="1001" t="str">
        <f t="shared" si="1"/>
        <v/>
      </c>
      <c r="N37" s="1002"/>
      <c r="O37" s="713" t="str">
        <f t="shared" si="0"/>
        <v/>
      </c>
      <c r="P37" s="447"/>
      <c r="Q37" s="513"/>
    </row>
    <row r="38" spans="1:17" s="347" customFormat="1" ht="24" customHeight="1">
      <c r="A38" s="171"/>
      <c r="B38" s="550"/>
      <c r="C38" s="101"/>
      <c r="D38" s="998"/>
      <c r="E38" s="999"/>
      <c r="F38" s="999"/>
      <c r="G38" s="999"/>
      <c r="H38" s="999"/>
      <c r="I38" s="999"/>
      <c r="J38" s="1000"/>
      <c r="K38" s="72"/>
      <c r="L38" s="148"/>
      <c r="M38" s="1001" t="str">
        <f t="shared" si="1"/>
        <v/>
      </c>
      <c r="N38" s="1002"/>
      <c r="O38" s="713" t="str">
        <f t="shared" si="0"/>
        <v/>
      </c>
      <c r="P38" s="447"/>
      <c r="Q38" s="513"/>
    </row>
    <row r="39" spans="1:17" s="347" customFormat="1" ht="24" customHeight="1">
      <c r="A39" s="171"/>
      <c r="B39" s="550"/>
      <c r="C39" s="101"/>
      <c r="D39" s="998"/>
      <c r="E39" s="999"/>
      <c r="F39" s="999"/>
      <c r="G39" s="999"/>
      <c r="H39" s="999"/>
      <c r="I39" s="999"/>
      <c r="J39" s="1000"/>
      <c r="K39" s="72"/>
      <c r="L39" s="148"/>
      <c r="M39" s="1001" t="str">
        <f t="shared" si="1"/>
        <v/>
      </c>
      <c r="N39" s="1002"/>
      <c r="O39" s="713" t="str">
        <f t="shared" si="0"/>
        <v/>
      </c>
      <c r="P39" s="447"/>
      <c r="Q39" s="513"/>
    </row>
    <row r="40" spans="1:17" s="347" customFormat="1" ht="24" customHeight="1">
      <c r="A40" s="171"/>
      <c r="B40" s="550"/>
      <c r="C40" s="101"/>
      <c r="D40" s="998"/>
      <c r="E40" s="999"/>
      <c r="F40" s="999"/>
      <c r="G40" s="999"/>
      <c r="H40" s="999"/>
      <c r="I40" s="999"/>
      <c r="J40" s="1000"/>
      <c r="K40" s="72"/>
      <c r="L40" s="148"/>
      <c r="M40" s="1001" t="str">
        <f t="shared" si="1"/>
        <v/>
      </c>
      <c r="N40" s="1002"/>
      <c r="O40" s="713" t="str">
        <f t="shared" si="0"/>
        <v/>
      </c>
      <c r="P40" s="447"/>
      <c r="Q40" s="513"/>
    </row>
    <row r="41" spans="1:17" s="347" customFormat="1" ht="24" customHeight="1">
      <c r="A41" s="171"/>
      <c r="B41" s="550"/>
      <c r="C41" s="101"/>
      <c r="D41" s="998"/>
      <c r="E41" s="999"/>
      <c r="F41" s="999"/>
      <c r="G41" s="999"/>
      <c r="H41" s="999"/>
      <c r="I41" s="999"/>
      <c r="J41" s="1000"/>
      <c r="K41" s="72"/>
      <c r="L41" s="148"/>
      <c r="M41" s="1001" t="str">
        <f t="shared" si="1"/>
        <v/>
      </c>
      <c r="N41" s="1002"/>
      <c r="O41" s="713" t="str">
        <f t="shared" si="0"/>
        <v/>
      </c>
      <c r="P41" s="447"/>
      <c r="Q41" s="513"/>
    </row>
    <row r="42" spans="1:17" s="347" customFormat="1" ht="24" customHeight="1">
      <c r="A42" s="171"/>
      <c r="B42" s="550"/>
      <c r="C42" s="101"/>
      <c r="D42" s="998"/>
      <c r="E42" s="999"/>
      <c r="F42" s="999"/>
      <c r="G42" s="999"/>
      <c r="H42" s="999"/>
      <c r="I42" s="999"/>
      <c r="J42" s="1000"/>
      <c r="K42" s="72"/>
      <c r="L42" s="148"/>
      <c r="M42" s="1001" t="str">
        <f t="shared" si="1"/>
        <v/>
      </c>
      <c r="N42" s="1002"/>
      <c r="O42" s="713" t="str">
        <f t="shared" si="0"/>
        <v/>
      </c>
      <c r="P42" s="447"/>
      <c r="Q42" s="513"/>
    </row>
    <row r="43" spans="1:17" customFormat="1" ht="24" customHeight="1">
      <c r="A43" s="171"/>
      <c r="B43" s="550"/>
      <c r="C43" s="101"/>
      <c r="D43" s="998"/>
      <c r="E43" s="999"/>
      <c r="F43" s="999"/>
      <c r="G43" s="999"/>
      <c r="H43" s="999"/>
      <c r="I43" s="999"/>
      <c r="J43" s="1000"/>
      <c r="K43" s="72"/>
      <c r="L43" s="148"/>
      <c r="M43" s="1001" t="str">
        <f t="shared" si="1"/>
        <v/>
      </c>
      <c r="N43" s="1002"/>
      <c r="O43" s="713" t="str">
        <f t="shared" si="0"/>
        <v/>
      </c>
      <c r="P43" s="369"/>
      <c r="Q43" s="530"/>
    </row>
    <row r="44" spans="1:17" customFormat="1" ht="24" customHeight="1">
      <c r="A44" s="171"/>
      <c r="B44" s="550"/>
      <c r="C44" s="101"/>
      <c r="D44" s="998"/>
      <c r="E44" s="999"/>
      <c r="F44" s="999"/>
      <c r="G44" s="999"/>
      <c r="H44" s="999"/>
      <c r="I44" s="999"/>
      <c r="J44" s="1000"/>
      <c r="K44" s="72"/>
      <c r="L44" s="148"/>
      <c r="M44" s="1001" t="str">
        <f t="shared" si="1"/>
        <v/>
      </c>
      <c r="N44" s="1002"/>
      <c r="O44" s="713" t="str">
        <f t="shared" si="0"/>
        <v/>
      </c>
      <c r="P44" s="369"/>
      <c r="Q44" s="530"/>
    </row>
    <row r="45" spans="1:17" customFormat="1" ht="24" customHeight="1">
      <c r="A45" s="171"/>
      <c r="B45" s="550"/>
      <c r="C45" s="101"/>
      <c r="D45" s="998"/>
      <c r="E45" s="999"/>
      <c r="F45" s="999"/>
      <c r="G45" s="999"/>
      <c r="H45" s="999"/>
      <c r="I45" s="999"/>
      <c r="J45" s="1000"/>
      <c r="K45" s="72"/>
      <c r="L45" s="148"/>
      <c r="M45" s="1001" t="str">
        <f t="shared" si="1"/>
        <v/>
      </c>
      <c r="N45" s="1002"/>
      <c r="O45" s="713" t="str">
        <f t="shared" si="0"/>
        <v/>
      </c>
      <c r="P45" s="369"/>
      <c r="Q45" s="530"/>
    </row>
    <row r="46" spans="1:17" customFormat="1" ht="24" customHeight="1">
      <c r="A46" s="171"/>
      <c r="B46" s="550"/>
      <c r="C46" s="101"/>
      <c r="D46" s="998"/>
      <c r="E46" s="999"/>
      <c r="F46" s="999"/>
      <c r="G46" s="999"/>
      <c r="H46" s="999"/>
      <c r="I46" s="999"/>
      <c r="J46" s="1000"/>
      <c r="K46" s="72"/>
      <c r="L46" s="148"/>
      <c r="M46" s="1001" t="str">
        <f t="shared" si="1"/>
        <v/>
      </c>
      <c r="N46" s="1002"/>
      <c r="O46" s="713" t="str">
        <f t="shared" si="0"/>
        <v/>
      </c>
      <c r="P46" s="369"/>
      <c r="Q46" s="513"/>
    </row>
    <row r="47" spans="1:17" customFormat="1" ht="24" customHeight="1">
      <c r="A47" s="171"/>
      <c r="B47" s="550"/>
      <c r="C47" s="101"/>
      <c r="D47" s="998"/>
      <c r="E47" s="999"/>
      <c r="F47" s="999"/>
      <c r="G47" s="999"/>
      <c r="H47" s="999"/>
      <c r="I47" s="999"/>
      <c r="J47" s="1000"/>
      <c r="K47" s="72"/>
      <c r="L47" s="148"/>
      <c r="M47" s="1001" t="str">
        <f t="shared" si="1"/>
        <v/>
      </c>
      <c r="N47" s="1002"/>
      <c r="O47" s="713" t="str">
        <f t="shared" si="0"/>
        <v/>
      </c>
      <c r="P47" s="369"/>
      <c r="Q47" s="513"/>
    </row>
    <row r="48" spans="1:17" customFormat="1" ht="24" customHeight="1">
      <c r="A48" s="171"/>
      <c r="B48" s="550"/>
      <c r="C48" s="101"/>
      <c r="D48" s="998"/>
      <c r="E48" s="999"/>
      <c r="F48" s="999"/>
      <c r="G48" s="999"/>
      <c r="H48" s="999"/>
      <c r="I48" s="999"/>
      <c r="J48" s="1000"/>
      <c r="K48" s="72"/>
      <c r="L48" s="148"/>
      <c r="M48" s="1001" t="str">
        <f t="shared" si="1"/>
        <v/>
      </c>
      <c r="N48" s="1002"/>
      <c r="O48" s="713" t="str">
        <f t="shared" si="0"/>
        <v/>
      </c>
      <c r="P48" s="369"/>
      <c r="Q48" s="513"/>
    </row>
    <row r="49" spans="1:19" customFormat="1" ht="24" customHeight="1">
      <c r="A49" s="171"/>
      <c r="B49" s="550"/>
      <c r="C49" s="101"/>
      <c r="D49" s="998"/>
      <c r="E49" s="999"/>
      <c r="F49" s="999"/>
      <c r="G49" s="999"/>
      <c r="H49" s="999"/>
      <c r="I49" s="999"/>
      <c r="J49" s="1000"/>
      <c r="K49" s="72"/>
      <c r="L49" s="148"/>
      <c r="M49" s="1001" t="str">
        <f t="shared" si="1"/>
        <v/>
      </c>
      <c r="N49" s="1002"/>
      <c r="O49" s="713" t="str">
        <f t="shared" si="0"/>
        <v/>
      </c>
      <c r="P49" s="369"/>
      <c r="Q49" s="513"/>
    </row>
    <row r="50" spans="1:19" customFormat="1" ht="24" customHeight="1">
      <c r="A50" s="171"/>
      <c r="B50" s="550"/>
      <c r="C50" s="101"/>
      <c r="D50" s="998"/>
      <c r="E50" s="999"/>
      <c r="F50" s="999"/>
      <c r="G50" s="999"/>
      <c r="H50" s="999"/>
      <c r="I50" s="999"/>
      <c r="J50" s="1000"/>
      <c r="K50" s="72"/>
      <c r="L50" s="148"/>
      <c r="M50" s="1001" t="str">
        <f t="shared" si="1"/>
        <v/>
      </c>
      <c r="N50" s="1002"/>
      <c r="O50" s="713" t="str">
        <f t="shared" si="0"/>
        <v/>
      </c>
      <c r="P50" s="139"/>
      <c r="Q50" s="513"/>
      <c r="R50" s="123"/>
      <c r="S50" s="123"/>
    </row>
    <row r="51" spans="1:19" customFormat="1" ht="24" customHeight="1">
      <c r="A51" s="171"/>
      <c r="B51" s="550"/>
      <c r="C51" s="101"/>
      <c r="D51" s="998"/>
      <c r="E51" s="999"/>
      <c r="F51" s="999"/>
      <c r="G51" s="999"/>
      <c r="H51" s="999"/>
      <c r="I51" s="999"/>
      <c r="J51" s="1000"/>
      <c r="K51" s="72"/>
      <c r="L51" s="148"/>
      <c r="M51" s="1001" t="str">
        <f t="shared" si="1"/>
        <v/>
      </c>
      <c r="N51" s="1002"/>
      <c r="O51" s="713" t="str">
        <f t="shared" si="0"/>
        <v/>
      </c>
      <c r="P51" s="369"/>
      <c r="Q51" s="513"/>
      <c r="R51" s="98"/>
      <c r="S51" s="98"/>
    </row>
    <row r="52" spans="1:19" customFormat="1" ht="24" customHeight="1">
      <c r="A52" s="171"/>
      <c r="B52" s="550"/>
      <c r="C52" s="101"/>
      <c r="D52" s="998"/>
      <c r="E52" s="999"/>
      <c r="F52" s="999"/>
      <c r="G52" s="999"/>
      <c r="H52" s="999"/>
      <c r="I52" s="999"/>
      <c r="J52" s="1000"/>
      <c r="K52" s="72"/>
      <c r="L52" s="148"/>
      <c r="M52" s="1001" t="str">
        <f t="shared" si="1"/>
        <v/>
      </c>
      <c r="N52" s="1002"/>
      <c r="O52" s="713" t="str">
        <f t="shared" si="0"/>
        <v/>
      </c>
      <c r="P52" s="369"/>
      <c r="Q52" s="513"/>
      <c r="R52" s="43"/>
      <c r="S52" s="43"/>
    </row>
    <row r="53" spans="1:19" customFormat="1" ht="24" customHeight="1">
      <c r="A53" s="171"/>
      <c r="B53" s="550"/>
      <c r="C53" s="101"/>
      <c r="D53" s="998"/>
      <c r="E53" s="999"/>
      <c r="F53" s="999"/>
      <c r="G53" s="999"/>
      <c r="H53" s="999"/>
      <c r="I53" s="999"/>
      <c r="J53" s="1000"/>
      <c r="K53" s="72"/>
      <c r="L53" s="148"/>
      <c r="M53" s="1001" t="str">
        <f t="shared" si="1"/>
        <v/>
      </c>
      <c r="N53" s="1002"/>
      <c r="O53" s="713" t="str">
        <f t="shared" si="0"/>
        <v/>
      </c>
      <c r="P53" s="369"/>
      <c r="Q53" s="513"/>
      <c r="R53" s="43"/>
      <c r="S53" s="43"/>
    </row>
    <row r="54" spans="1:19" customFormat="1" ht="24" customHeight="1">
      <c r="A54" s="171"/>
      <c r="B54" s="550"/>
      <c r="C54" s="101"/>
      <c r="D54" s="998"/>
      <c r="E54" s="999"/>
      <c r="F54" s="999"/>
      <c r="G54" s="999"/>
      <c r="H54" s="999"/>
      <c r="I54" s="999"/>
      <c r="J54" s="1000"/>
      <c r="K54" s="72"/>
      <c r="L54" s="148"/>
      <c r="M54" s="1001" t="str">
        <f t="shared" si="1"/>
        <v/>
      </c>
      <c r="N54" s="1002"/>
      <c r="O54" s="713" t="str">
        <f t="shared" si="0"/>
        <v/>
      </c>
      <c r="P54" s="369"/>
      <c r="Q54" s="513"/>
      <c r="R54" s="43"/>
      <c r="S54" s="43"/>
    </row>
    <row r="55" spans="1:19" customFormat="1" ht="24" customHeight="1">
      <c r="A55" s="171"/>
      <c r="B55" s="550"/>
      <c r="C55" s="101"/>
      <c r="D55" s="998"/>
      <c r="E55" s="999"/>
      <c r="F55" s="999"/>
      <c r="G55" s="999"/>
      <c r="H55" s="999"/>
      <c r="I55" s="999"/>
      <c r="J55" s="1000"/>
      <c r="K55" s="72"/>
      <c r="L55" s="148"/>
      <c r="M55" s="1001" t="str">
        <f t="shared" si="1"/>
        <v/>
      </c>
      <c r="N55" s="1002"/>
      <c r="O55" s="713" t="str">
        <f t="shared" si="0"/>
        <v/>
      </c>
      <c r="P55" s="369"/>
      <c r="Q55" s="513"/>
      <c r="R55" s="43"/>
      <c r="S55" s="43"/>
    </row>
    <row r="56" spans="1:19" customFormat="1" ht="24" customHeight="1">
      <c r="A56" s="171"/>
      <c r="B56" s="550"/>
      <c r="C56" s="101"/>
      <c r="D56" s="998"/>
      <c r="E56" s="999"/>
      <c r="F56" s="999"/>
      <c r="G56" s="999"/>
      <c r="H56" s="999"/>
      <c r="I56" s="999"/>
      <c r="J56" s="1000"/>
      <c r="K56" s="72"/>
      <c r="L56" s="148"/>
      <c r="M56" s="1001" t="str">
        <f t="shared" si="1"/>
        <v/>
      </c>
      <c r="N56" s="1002"/>
      <c r="O56" s="713" t="str">
        <f t="shared" si="0"/>
        <v/>
      </c>
      <c r="P56" s="369"/>
      <c r="Q56" s="513"/>
      <c r="R56" s="43"/>
      <c r="S56" s="43"/>
    </row>
    <row r="57" spans="1:19" customFormat="1" ht="24" customHeight="1">
      <c r="A57" s="171"/>
      <c r="B57" s="550"/>
      <c r="C57" s="101"/>
      <c r="D57" s="998"/>
      <c r="E57" s="999"/>
      <c r="F57" s="999"/>
      <c r="G57" s="999"/>
      <c r="H57" s="999"/>
      <c r="I57" s="999"/>
      <c r="J57" s="1000"/>
      <c r="K57" s="72"/>
      <c r="L57" s="148"/>
      <c r="M57" s="1001" t="str">
        <f t="shared" si="1"/>
        <v/>
      </c>
      <c r="N57" s="1002"/>
      <c r="O57" s="713" t="str">
        <f t="shared" si="0"/>
        <v/>
      </c>
      <c r="P57" s="369"/>
      <c r="Q57" s="513"/>
      <c r="R57" s="43"/>
      <c r="S57" s="43"/>
    </row>
    <row r="58" spans="1:19" customFormat="1" ht="24" customHeight="1">
      <c r="A58" s="171"/>
      <c r="B58" s="550"/>
      <c r="C58" s="101"/>
      <c r="D58" s="998"/>
      <c r="E58" s="999"/>
      <c r="F58" s="999"/>
      <c r="G58" s="999"/>
      <c r="H58" s="999"/>
      <c r="I58" s="999"/>
      <c r="J58" s="1000"/>
      <c r="K58" s="72"/>
      <c r="L58" s="148"/>
      <c r="M58" s="1001" t="str">
        <f t="shared" si="1"/>
        <v/>
      </c>
      <c r="N58" s="1002"/>
      <c r="O58" s="713" t="str">
        <f t="shared" si="0"/>
        <v/>
      </c>
      <c r="P58" s="369"/>
      <c r="Q58" s="513"/>
      <c r="R58" s="43"/>
      <c r="S58" s="43"/>
    </row>
    <row r="59" spans="1:19" s="123" customFormat="1" ht="4.5" customHeight="1">
      <c r="A59" s="497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200"/>
      <c r="Q59" s="531"/>
    </row>
    <row r="60" spans="1:19" s="98" customFormat="1" ht="21.75" customHeight="1">
      <c r="A60" s="504"/>
      <c r="B60" s="192" t="s">
        <v>80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1"/>
      <c r="Q60" s="532"/>
    </row>
    <row r="61" spans="1:19" customFormat="1" ht="12.75" customHeight="1">
      <c r="A61" s="497"/>
      <c r="B61" s="372" t="str">
        <f>'5-STB'!B112</f>
        <v>FAPESP,  AGOSTO DE 2012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64"/>
    </row>
    <row r="62" spans="1:19" customFormat="1" ht="18">
      <c r="A62" s="512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1026" t="s">
        <v>1</v>
      </c>
      <c r="C63" s="864" t="s">
        <v>7</v>
      </c>
      <c r="D63" s="984" t="s">
        <v>8</v>
      </c>
      <c r="E63" s="985"/>
      <c r="F63" s="985"/>
      <c r="G63" s="985"/>
      <c r="H63" s="985"/>
      <c r="I63" s="985"/>
      <c r="J63" s="1028"/>
      <c r="K63" s="803" t="s">
        <v>69</v>
      </c>
      <c r="L63" s="864" t="s">
        <v>3</v>
      </c>
      <c r="M63" s="893" t="s">
        <v>172</v>
      </c>
      <c r="N63" s="1019"/>
      <c r="O63" s="978" t="s">
        <v>173</v>
      </c>
      <c r="P63" s="867" t="s">
        <v>2</v>
      </c>
      <c r="Q63" s="276"/>
      <c r="R63" s="126"/>
      <c r="S63" s="126"/>
    </row>
    <row r="64" spans="1:19" s="98" customFormat="1" ht="23.25" customHeight="1">
      <c r="A64" s="504"/>
      <c r="B64" s="1027"/>
      <c r="C64" s="980"/>
      <c r="D64" s="986"/>
      <c r="E64" s="987"/>
      <c r="F64" s="987"/>
      <c r="G64" s="987"/>
      <c r="H64" s="987"/>
      <c r="I64" s="987"/>
      <c r="J64" s="1029"/>
      <c r="K64" s="1018"/>
      <c r="L64" s="952"/>
      <c r="M64" s="1020"/>
      <c r="N64" s="1021"/>
      <c r="O64" s="1012"/>
      <c r="P64" s="945"/>
      <c r="Q64" s="276"/>
      <c r="R64" s="127"/>
      <c r="S64" s="127"/>
    </row>
    <row r="65" spans="1:19" customFormat="1" ht="24" customHeight="1">
      <c r="A65" s="171"/>
      <c r="B65" s="290"/>
      <c r="C65" s="101"/>
      <c r="D65" s="998"/>
      <c r="E65" s="999"/>
      <c r="F65" s="999"/>
      <c r="G65" s="999"/>
      <c r="H65" s="999"/>
      <c r="I65" s="999"/>
      <c r="J65" s="1000"/>
      <c r="K65" s="72"/>
      <c r="L65" s="148"/>
      <c r="M65" s="1001" t="str">
        <f t="shared" ref="M65:M109" si="2">IF(C65*L65=0,"",C65*L65)</f>
        <v/>
      </c>
      <c r="N65" s="1002"/>
      <c r="O65" s="713" t="str">
        <f>IF(ISERROR(INDEX($S$22:$S$27,MATCH(K65,$R$22:$R$27,0))*M65),"",INDEX($S$22:$S$27,MATCH(K65,$R$22:$R$27,0))*M65)</f>
        <v/>
      </c>
      <c r="P65" s="369"/>
      <c r="Q65" s="530"/>
      <c r="R65" s="198"/>
      <c r="S65" s="199"/>
    </row>
    <row r="66" spans="1:19" customFormat="1" ht="24" customHeight="1">
      <c r="A66" s="171"/>
      <c r="B66" s="550"/>
      <c r="C66" s="101"/>
      <c r="D66" s="998"/>
      <c r="E66" s="999"/>
      <c r="F66" s="999"/>
      <c r="G66" s="999"/>
      <c r="H66" s="999"/>
      <c r="I66" s="999"/>
      <c r="J66" s="1000"/>
      <c r="K66" s="72"/>
      <c r="L66" s="148"/>
      <c r="M66" s="1001" t="str">
        <f t="shared" si="2"/>
        <v/>
      </c>
      <c r="N66" s="1002"/>
      <c r="O66" s="713" t="str">
        <f t="shared" ref="O66:O109" si="3">IF(ISERROR(INDEX($S$22:$S$27,MATCH(K66,$R$22:$R$27,0))*M66),"",INDEX($S$22:$S$27,MATCH(K66,$R$22:$R$27,0))*M66)</f>
        <v/>
      </c>
      <c r="P66" s="369"/>
      <c r="Q66" s="530"/>
      <c r="R66" s="198"/>
      <c r="S66" s="199"/>
    </row>
    <row r="67" spans="1:19" customFormat="1" ht="24" customHeight="1">
      <c r="A67" s="171"/>
      <c r="B67" s="550"/>
      <c r="C67" s="101"/>
      <c r="D67" s="998"/>
      <c r="E67" s="999"/>
      <c r="F67" s="999"/>
      <c r="G67" s="999"/>
      <c r="H67" s="999"/>
      <c r="I67" s="999"/>
      <c r="J67" s="1000"/>
      <c r="K67" s="72"/>
      <c r="L67" s="148"/>
      <c r="M67" s="1001" t="str">
        <f t="shared" si="2"/>
        <v/>
      </c>
      <c r="N67" s="1002"/>
      <c r="O67" s="713" t="str">
        <f t="shared" si="3"/>
        <v/>
      </c>
      <c r="P67" s="369"/>
      <c r="Q67" s="513"/>
      <c r="R67" s="198"/>
      <c r="S67" s="199"/>
    </row>
    <row r="68" spans="1:19" customFormat="1" ht="24" customHeight="1">
      <c r="A68" s="171"/>
      <c r="B68" s="550"/>
      <c r="C68" s="101"/>
      <c r="D68" s="998"/>
      <c r="E68" s="999"/>
      <c r="F68" s="999"/>
      <c r="G68" s="999"/>
      <c r="H68" s="999"/>
      <c r="I68" s="999"/>
      <c r="J68" s="1000"/>
      <c r="K68" s="72"/>
      <c r="L68" s="148"/>
      <c r="M68" s="1001" t="str">
        <f t="shared" si="2"/>
        <v/>
      </c>
      <c r="N68" s="1002"/>
      <c r="O68" s="713" t="str">
        <f t="shared" si="3"/>
        <v/>
      </c>
      <c r="P68" s="369"/>
      <c r="Q68" s="513"/>
      <c r="R68" s="126"/>
      <c r="S68" s="126"/>
    </row>
    <row r="69" spans="1:19" customFormat="1" ht="24" customHeight="1">
      <c r="A69" s="171"/>
      <c r="B69" s="550"/>
      <c r="C69" s="101"/>
      <c r="D69" s="998"/>
      <c r="E69" s="999"/>
      <c r="F69" s="999"/>
      <c r="G69" s="999"/>
      <c r="H69" s="999"/>
      <c r="I69" s="999"/>
      <c r="J69" s="1000"/>
      <c r="K69" s="72"/>
      <c r="L69" s="148"/>
      <c r="M69" s="1001" t="str">
        <f t="shared" si="2"/>
        <v/>
      </c>
      <c r="N69" s="1002"/>
      <c r="O69" s="713" t="str">
        <f t="shared" si="3"/>
        <v/>
      </c>
      <c r="P69" s="369"/>
      <c r="Q69" s="513"/>
      <c r="R69" s="126"/>
      <c r="S69" s="126"/>
    </row>
    <row r="70" spans="1:19" customFormat="1" ht="24" customHeight="1">
      <c r="A70" s="171"/>
      <c r="B70" s="550"/>
      <c r="C70" s="101"/>
      <c r="D70" s="998"/>
      <c r="E70" s="999"/>
      <c r="F70" s="999"/>
      <c r="G70" s="999"/>
      <c r="H70" s="999"/>
      <c r="I70" s="999"/>
      <c r="J70" s="1000"/>
      <c r="K70" s="72"/>
      <c r="L70" s="148"/>
      <c r="M70" s="1001" t="str">
        <f t="shared" si="2"/>
        <v/>
      </c>
      <c r="N70" s="1002"/>
      <c r="O70" s="713" t="str">
        <f t="shared" si="3"/>
        <v/>
      </c>
      <c r="P70" s="369"/>
      <c r="Q70" s="513"/>
      <c r="R70" s="198"/>
      <c r="S70" s="199"/>
    </row>
    <row r="71" spans="1:19" customFormat="1" ht="24" customHeight="1">
      <c r="A71" s="171"/>
      <c r="B71" s="550"/>
      <c r="C71" s="101"/>
      <c r="D71" s="998"/>
      <c r="E71" s="999"/>
      <c r="F71" s="999"/>
      <c r="G71" s="999"/>
      <c r="H71" s="999"/>
      <c r="I71" s="999"/>
      <c r="J71" s="1000"/>
      <c r="K71" s="72"/>
      <c r="L71" s="148"/>
      <c r="M71" s="1001" t="str">
        <f t="shared" si="2"/>
        <v/>
      </c>
      <c r="N71" s="1002"/>
      <c r="O71" s="713" t="str">
        <f t="shared" si="3"/>
        <v/>
      </c>
      <c r="P71" s="369"/>
      <c r="Q71" s="513"/>
    </row>
    <row r="72" spans="1:19" customFormat="1" ht="24" customHeight="1">
      <c r="A72" s="171"/>
      <c r="B72" s="550"/>
      <c r="C72" s="101"/>
      <c r="D72" s="998"/>
      <c r="E72" s="999"/>
      <c r="F72" s="999"/>
      <c r="G72" s="999"/>
      <c r="H72" s="999"/>
      <c r="I72" s="999"/>
      <c r="J72" s="1000"/>
      <c r="K72" s="72"/>
      <c r="L72" s="148"/>
      <c r="M72" s="1001" t="str">
        <f t="shared" si="2"/>
        <v/>
      </c>
      <c r="N72" s="1002"/>
      <c r="O72" s="713" t="str">
        <f t="shared" si="3"/>
        <v/>
      </c>
      <c r="P72" s="369"/>
      <c r="Q72" s="513"/>
    </row>
    <row r="73" spans="1:19" customFormat="1" ht="24" customHeight="1">
      <c r="A73" s="171"/>
      <c r="B73" s="550"/>
      <c r="C73" s="101"/>
      <c r="D73" s="998"/>
      <c r="E73" s="999"/>
      <c r="F73" s="999"/>
      <c r="G73" s="999"/>
      <c r="H73" s="999"/>
      <c r="I73" s="999"/>
      <c r="J73" s="1000"/>
      <c r="K73" s="72"/>
      <c r="L73" s="148"/>
      <c r="M73" s="1001" t="str">
        <f t="shared" si="2"/>
        <v/>
      </c>
      <c r="N73" s="1002"/>
      <c r="O73" s="713" t="str">
        <f t="shared" si="3"/>
        <v/>
      </c>
      <c r="P73" s="369"/>
      <c r="Q73" s="513"/>
    </row>
    <row r="74" spans="1:19" customFormat="1" ht="24" customHeight="1">
      <c r="A74" s="171"/>
      <c r="B74" s="550"/>
      <c r="C74" s="101"/>
      <c r="D74" s="998"/>
      <c r="E74" s="999"/>
      <c r="F74" s="999"/>
      <c r="G74" s="999"/>
      <c r="H74" s="999"/>
      <c r="I74" s="999"/>
      <c r="J74" s="1000"/>
      <c r="K74" s="72"/>
      <c r="L74" s="148"/>
      <c r="M74" s="1001" t="str">
        <f t="shared" si="2"/>
        <v/>
      </c>
      <c r="N74" s="1002"/>
      <c r="O74" s="713" t="str">
        <f t="shared" si="3"/>
        <v/>
      </c>
      <c r="P74" s="369"/>
      <c r="Q74" s="513"/>
    </row>
    <row r="75" spans="1:19" customFormat="1" ht="24" customHeight="1">
      <c r="A75" s="171"/>
      <c r="B75" s="550"/>
      <c r="C75" s="101"/>
      <c r="D75" s="998"/>
      <c r="E75" s="999"/>
      <c r="F75" s="999"/>
      <c r="G75" s="999"/>
      <c r="H75" s="999"/>
      <c r="I75" s="999"/>
      <c r="J75" s="1000"/>
      <c r="K75" s="72"/>
      <c r="L75" s="148"/>
      <c r="M75" s="1001" t="str">
        <f t="shared" si="2"/>
        <v/>
      </c>
      <c r="N75" s="1002"/>
      <c r="O75" s="713" t="str">
        <f t="shared" si="3"/>
        <v/>
      </c>
      <c r="P75" s="369"/>
      <c r="Q75" s="513"/>
    </row>
    <row r="76" spans="1:19" customFormat="1" ht="24" customHeight="1">
      <c r="A76" s="171"/>
      <c r="B76" s="550"/>
      <c r="C76" s="101"/>
      <c r="D76" s="998"/>
      <c r="E76" s="999"/>
      <c r="F76" s="999"/>
      <c r="G76" s="999"/>
      <c r="H76" s="999"/>
      <c r="I76" s="999"/>
      <c r="J76" s="1000"/>
      <c r="K76" s="72"/>
      <c r="L76" s="148"/>
      <c r="M76" s="1001" t="str">
        <f t="shared" si="2"/>
        <v/>
      </c>
      <c r="N76" s="1002"/>
      <c r="O76" s="713" t="str">
        <f t="shared" si="3"/>
        <v/>
      </c>
      <c r="P76" s="369"/>
      <c r="Q76" s="513"/>
    </row>
    <row r="77" spans="1:19" customFormat="1" ht="24" customHeight="1">
      <c r="A77" s="171"/>
      <c r="B77" s="550"/>
      <c r="C77" s="101"/>
      <c r="D77" s="998"/>
      <c r="E77" s="999"/>
      <c r="F77" s="999"/>
      <c r="G77" s="999"/>
      <c r="H77" s="999"/>
      <c r="I77" s="999"/>
      <c r="J77" s="1000"/>
      <c r="K77" s="72"/>
      <c r="L77" s="148"/>
      <c r="M77" s="1001" t="str">
        <f t="shared" si="2"/>
        <v/>
      </c>
      <c r="N77" s="1002"/>
      <c r="O77" s="713" t="str">
        <f t="shared" si="3"/>
        <v/>
      </c>
      <c r="P77" s="369"/>
      <c r="Q77" s="513"/>
    </row>
    <row r="78" spans="1:19" customFormat="1" ht="24" customHeight="1">
      <c r="A78" s="171"/>
      <c r="B78" s="550"/>
      <c r="C78" s="101"/>
      <c r="D78" s="998"/>
      <c r="E78" s="999"/>
      <c r="F78" s="999"/>
      <c r="G78" s="999"/>
      <c r="H78" s="999"/>
      <c r="I78" s="999"/>
      <c r="J78" s="1000"/>
      <c r="K78" s="72"/>
      <c r="L78" s="148"/>
      <c r="M78" s="1001" t="str">
        <f t="shared" si="2"/>
        <v/>
      </c>
      <c r="N78" s="1002"/>
      <c r="O78" s="713" t="str">
        <f t="shared" si="3"/>
        <v/>
      </c>
      <c r="P78" s="369"/>
      <c r="Q78" s="513"/>
    </row>
    <row r="79" spans="1:19" customFormat="1" ht="24" customHeight="1">
      <c r="A79" s="171"/>
      <c r="B79" s="550"/>
      <c r="C79" s="101"/>
      <c r="D79" s="998"/>
      <c r="E79" s="999"/>
      <c r="F79" s="999"/>
      <c r="G79" s="999"/>
      <c r="H79" s="999"/>
      <c r="I79" s="999"/>
      <c r="J79" s="1000"/>
      <c r="K79" s="72"/>
      <c r="L79" s="148"/>
      <c r="M79" s="1001" t="str">
        <f t="shared" si="2"/>
        <v/>
      </c>
      <c r="N79" s="1002"/>
      <c r="O79" s="713" t="str">
        <f t="shared" si="3"/>
        <v/>
      </c>
      <c r="P79" s="369"/>
      <c r="Q79" s="513"/>
    </row>
    <row r="80" spans="1:19" s="347" customFormat="1" ht="24" customHeight="1">
      <c r="A80" s="171"/>
      <c r="B80" s="550"/>
      <c r="C80" s="101"/>
      <c r="D80" s="998"/>
      <c r="E80" s="999"/>
      <c r="F80" s="999"/>
      <c r="G80" s="999"/>
      <c r="H80" s="999"/>
      <c r="I80" s="999"/>
      <c r="J80" s="1000"/>
      <c r="K80" s="72"/>
      <c r="L80" s="148"/>
      <c r="M80" s="1001" t="str">
        <f t="shared" si="2"/>
        <v/>
      </c>
      <c r="N80" s="1002"/>
      <c r="O80" s="713" t="str">
        <f t="shared" si="3"/>
        <v/>
      </c>
      <c r="P80" s="447"/>
      <c r="Q80" s="513"/>
    </row>
    <row r="81" spans="1:17" s="347" customFormat="1" ht="24" customHeight="1">
      <c r="A81" s="171"/>
      <c r="B81" s="550"/>
      <c r="C81" s="101"/>
      <c r="D81" s="998"/>
      <c r="E81" s="999"/>
      <c r="F81" s="999"/>
      <c r="G81" s="999"/>
      <c r="H81" s="999"/>
      <c r="I81" s="999"/>
      <c r="J81" s="1000"/>
      <c r="K81" s="72"/>
      <c r="L81" s="148"/>
      <c r="M81" s="1001" t="str">
        <f t="shared" si="2"/>
        <v/>
      </c>
      <c r="N81" s="1002"/>
      <c r="O81" s="713" t="str">
        <f t="shared" si="3"/>
        <v/>
      </c>
      <c r="P81" s="447"/>
      <c r="Q81" s="513"/>
    </row>
    <row r="82" spans="1:17" s="347" customFormat="1" ht="24" customHeight="1">
      <c r="A82" s="171"/>
      <c r="B82" s="550"/>
      <c r="C82" s="101"/>
      <c r="D82" s="998"/>
      <c r="E82" s="999"/>
      <c r="F82" s="999"/>
      <c r="G82" s="999"/>
      <c r="H82" s="999"/>
      <c r="I82" s="999"/>
      <c r="J82" s="1000"/>
      <c r="K82" s="72"/>
      <c r="L82" s="148"/>
      <c r="M82" s="1001" t="str">
        <f t="shared" si="2"/>
        <v/>
      </c>
      <c r="N82" s="1002"/>
      <c r="O82" s="713" t="str">
        <f t="shared" si="3"/>
        <v/>
      </c>
      <c r="P82" s="447"/>
      <c r="Q82" s="513"/>
    </row>
    <row r="83" spans="1:17" s="347" customFormat="1" ht="24" customHeight="1">
      <c r="A83" s="171"/>
      <c r="B83" s="550"/>
      <c r="C83" s="101"/>
      <c r="D83" s="998"/>
      <c r="E83" s="999"/>
      <c r="F83" s="999"/>
      <c r="G83" s="999"/>
      <c r="H83" s="999"/>
      <c r="I83" s="999"/>
      <c r="J83" s="1000"/>
      <c r="K83" s="72"/>
      <c r="L83" s="148"/>
      <c r="M83" s="1001" t="str">
        <f t="shared" si="2"/>
        <v/>
      </c>
      <c r="N83" s="1002"/>
      <c r="O83" s="713" t="str">
        <f t="shared" si="3"/>
        <v/>
      </c>
      <c r="P83" s="447"/>
      <c r="Q83" s="513"/>
    </row>
    <row r="84" spans="1:17" s="347" customFormat="1" ht="24" customHeight="1">
      <c r="A84" s="171"/>
      <c r="B84" s="550"/>
      <c r="C84" s="101"/>
      <c r="D84" s="998"/>
      <c r="E84" s="999"/>
      <c r="F84" s="999"/>
      <c r="G84" s="999"/>
      <c r="H84" s="999"/>
      <c r="I84" s="999"/>
      <c r="J84" s="1000"/>
      <c r="K84" s="72"/>
      <c r="L84" s="148"/>
      <c r="M84" s="1001" t="str">
        <f t="shared" si="2"/>
        <v/>
      </c>
      <c r="N84" s="1002"/>
      <c r="O84" s="713" t="str">
        <f t="shared" si="3"/>
        <v/>
      </c>
      <c r="P84" s="447"/>
      <c r="Q84" s="513"/>
    </row>
    <row r="85" spans="1:17" s="347" customFormat="1" ht="24" customHeight="1">
      <c r="A85" s="171"/>
      <c r="B85" s="550"/>
      <c r="C85" s="101"/>
      <c r="D85" s="998"/>
      <c r="E85" s="999"/>
      <c r="F85" s="999"/>
      <c r="G85" s="999"/>
      <c r="H85" s="999"/>
      <c r="I85" s="999"/>
      <c r="J85" s="1000"/>
      <c r="K85" s="72"/>
      <c r="L85" s="148"/>
      <c r="M85" s="1001" t="str">
        <f t="shared" si="2"/>
        <v/>
      </c>
      <c r="N85" s="1002"/>
      <c r="O85" s="713" t="str">
        <f t="shared" si="3"/>
        <v/>
      </c>
      <c r="P85" s="447"/>
      <c r="Q85" s="513"/>
    </row>
    <row r="86" spans="1:17" s="347" customFormat="1" ht="24" customHeight="1">
      <c r="A86" s="171"/>
      <c r="B86" s="550"/>
      <c r="C86" s="101"/>
      <c r="D86" s="998"/>
      <c r="E86" s="999"/>
      <c r="F86" s="999"/>
      <c r="G86" s="999"/>
      <c r="H86" s="999"/>
      <c r="I86" s="999"/>
      <c r="J86" s="1000"/>
      <c r="K86" s="72"/>
      <c r="L86" s="148"/>
      <c r="M86" s="1001" t="str">
        <f t="shared" si="2"/>
        <v/>
      </c>
      <c r="N86" s="1002"/>
      <c r="O86" s="713" t="str">
        <f t="shared" si="3"/>
        <v/>
      </c>
      <c r="P86" s="447"/>
      <c r="Q86" s="513"/>
    </row>
    <row r="87" spans="1:17" s="347" customFormat="1" ht="24" customHeight="1">
      <c r="A87" s="171"/>
      <c r="B87" s="550"/>
      <c r="C87" s="101"/>
      <c r="D87" s="998"/>
      <c r="E87" s="999"/>
      <c r="F87" s="999"/>
      <c r="G87" s="999"/>
      <c r="H87" s="999"/>
      <c r="I87" s="999"/>
      <c r="J87" s="1000"/>
      <c r="K87" s="72"/>
      <c r="L87" s="148"/>
      <c r="M87" s="1001" t="str">
        <f t="shared" si="2"/>
        <v/>
      </c>
      <c r="N87" s="1002"/>
      <c r="O87" s="713" t="str">
        <f t="shared" si="3"/>
        <v/>
      </c>
      <c r="P87" s="447"/>
      <c r="Q87" s="513"/>
    </row>
    <row r="88" spans="1:17" s="347" customFormat="1" ht="24" customHeight="1">
      <c r="A88" s="171"/>
      <c r="B88" s="550"/>
      <c r="C88" s="101"/>
      <c r="D88" s="998"/>
      <c r="E88" s="999"/>
      <c r="F88" s="999"/>
      <c r="G88" s="999"/>
      <c r="H88" s="999"/>
      <c r="I88" s="999"/>
      <c r="J88" s="1000"/>
      <c r="K88" s="72"/>
      <c r="L88" s="148"/>
      <c r="M88" s="1001" t="str">
        <f t="shared" si="2"/>
        <v/>
      </c>
      <c r="N88" s="1002"/>
      <c r="O88" s="713" t="str">
        <f t="shared" si="3"/>
        <v/>
      </c>
      <c r="P88" s="447"/>
      <c r="Q88" s="513"/>
    </row>
    <row r="89" spans="1:17" s="347" customFormat="1" ht="24" customHeight="1">
      <c r="A89" s="171"/>
      <c r="B89" s="550"/>
      <c r="C89" s="101"/>
      <c r="D89" s="998"/>
      <c r="E89" s="999"/>
      <c r="F89" s="999"/>
      <c r="G89" s="999"/>
      <c r="H89" s="999"/>
      <c r="I89" s="999"/>
      <c r="J89" s="1000"/>
      <c r="K89" s="72"/>
      <c r="L89" s="148"/>
      <c r="M89" s="1001" t="str">
        <f t="shared" si="2"/>
        <v/>
      </c>
      <c r="N89" s="1002"/>
      <c r="O89" s="713" t="str">
        <f t="shared" si="3"/>
        <v/>
      </c>
      <c r="P89" s="447"/>
      <c r="Q89" s="513"/>
    </row>
    <row r="90" spans="1:17" s="347" customFormat="1" ht="24" customHeight="1">
      <c r="A90" s="171"/>
      <c r="B90" s="550"/>
      <c r="C90" s="101"/>
      <c r="D90" s="998"/>
      <c r="E90" s="999"/>
      <c r="F90" s="999"/>
      <c r="G90" s="999"/>
      <c r="H90" s="999"/>
      <c r="I90" s="999"/>
      <c r="J90" s="1000"/>
      <c r="K90" s="72"/>
      <c r="L90" s="148"/>
      <c r="M90" s="1001" t="str">
        <f t="shared" si="2"/>
        <v/>
      </c>
      <c r="N90" s="1002"/>
      <c r="O90" s="713" t="str">
        <f t="shared" si="3"/>
        <v/>
      </c>
      <c r="P90" s="447"/>
      <c r="Q90" s="513"/>
    </row>
    <row r="91" spans="1:17" s="347" customFormat="1" ht="24" customHeight="1">
      <c r="A91" s="171"/>
      <c r="B91" s="550"/>
      <c r="C91" s="101"/>
      <c r="D91" s="998"/>
      <c r="E91" s="999"/>
      <c r="F91" s="999"/>
      <c r="G91" s="999"/>
      <c r="H91" s="999"/>
      <c r="I91" s="999"/>
      <c r="J91" s="1000"/>
      <c r="K91" s="72"/>
      <c r="L91" s="148"/>
      <c r="M91" s="1001" t="str">
        <f t="shared" si="2"/>
        <v/>
      </c>
      <c r="N91" s="1002"/>
      <c r="O91" s="713" t="str">
        <f t="shared" si="3"/>
        <v/>
      </c>
      <c r="P91" s="447"/>
      <c r="Q91" s="513"/>
    </row>
    <row r="92" spans="1:17" s="347" customFormat="1" ht="24" customHeight="1">
      <c r="A92" s="171"/>
      <c r="B92" s="550"/>
      <c r="C92" s="101"/>
      <c r="D92" s="998"/>
      <c r="E92" s="999"/>
      <c r="F92" s="999"/>
      <c r="G92" s="999"/>
      <c r="H92" s="999"/>
      <c r="I92" s="999"/>
      <c r="J92" s="1000"/>
      <c r="K92" s="72"/>
      <c r="L92" s="148"/>
      <c r="M92" s="1001" t="str">
        <f t="shared" si="2"/>
        <v/>
      </c>
      <c r="N92" s="1002"/>
      <c r="O92" s="713" t="str">
        <f t="shared" si="3"/>
        <v/>
      </c>
      <c r="P92" s="447"/>
      <c r="Q92" s="513"/>
    </row>
    <row r="93" spans="1:17" s="347" customFormat="1" ht="24" customHeight="1">
      <c r="A93" s="171"/>
      <c r="B93" s="550"/>
      <c r="C93" s="101"/>
      <c r="D93" s="998"/>
      <c r="E93" s="999"/>
      <c r="F93" s="999"/>
      <c r="G93" s="999"/>
      <c r="H93" s="999"/>
      <c r="I93" s="999"/>
      <c r="J93" s="1000"/>
      <c r="K93" s="72"/>
      <c r="L93" s="148"/>
      <c r="M93" s="1001" t="str">
        <f t="shared" si="2"/>
        <v/>
      </c>
      <c r="N93" s="1002"/>
      <c r="O93" s="713" t="str">
        <f t="shared" si="3"/>
        <v/>
      </c>
      <c r="P93" s="447"/>
      <c r="Q93" s="513"/>
    </row>
    <row r="94" spans="1:17" s="347" customFormat="1" ht="24" customHeight="1">
      <c r="A94" s="171"/>
      <c r="B94" s="550"/>
      <c r="C94" s="101"/>
      <c r="D94" s="998"/>
      <c r="E94" s="999"/>
      <c r="F94" s="999"/>
      <c r="G94" s="999"/>
      <c r="H94" s="999"/>
      <c r="I94" s="999"/>
      <c r="J94" s="1000"/>
      <c r="K94" s="72"/>
      <c r="L94" s="148"/>
      <c r="M94" s="1001" t="str">
        <f t="shared" si="2"/>
        <v/>
      </c>
      <c r="N94" s="1002"/>
      <c r="O94" s="713" t="str">
        <f t="shared" si="3"/>
        <v/>
      </c>
      <c r="P94" s="447"/>
      <c r="Q94" s="513"/>
    </row>
    <row r="95" spans="1:17" s="347" customFormat="1" ht="24" customHeight="1">
      <c r="A95" s="171"/>
      <c r="B95" s="550"/>
      <c r="C95" s="101"/>
      <c r="D95" s="998"/>
      <c r="E95" s="999"/>
      <c r="F95" s="999"/>
      <c r="G95" s="999"/>
      <c r="H95" s="999"/>
      <c r="I95" s="999"/>
      <c r="J95" s="1000"/>
      <c r="K95" s="72"/>
      <c r="L95" s="148"/>
      <c r="M95" s="1001" t="str">
        <f t="shared" si="2"/>
        <v/>
      </c>
      <c r="N95" s="1002"/>
      <c r="O95" s="713" t="str">
        <f t="shared" si="3"/>
        <v/>
      </c>
      <c r="P95" s="447"/>
      <c r="Q95" s="513"/>
    </row>
    <row r="96" spans="1:17" customFormat="1" ht="24" customHeight="1">
      <c r="A96" s="171"/>
      <c r="B96" s="550"/>
      <c r="C96" s="101"/>
      <c r="D96" s="998"/>
      <c r="E96" s="999"/>
      <c r="F96" s="999"/>
      <c r="G96" s="999"/>
      <c r="H96" s="999"/>
      <c r="I96" s="999"/>
      <c r="J96" s="1000"/>
      <c r="K96" s="72"/>
      <c r="L96" s="148"/>
      <c r="M96" s="1001" t="str">
        <f t="shared" si="2"/>
        <v/>
      </c>
      <c r="N96" s="1002"/>
      <c r="O96" s="713" t="str">
        <f t="shared" si="3"/>
        <v/>
      </c>
      <c r="P96" s="369"/>
      <c r="Q96" s="513"/>
    </row>
    <row r="97" spans="1:17" customFormat="1" ht="24" customHeight="1">
      <c r="A97" s="171"/>
      <c r="B97" s="550"/>
      <c r="C97" s="101"/>
      <c r="D97" s="998"/>
      <c r="E97" s="999"/>
      <c r="F97" s="999"/>
      <c r="G97" s="999"/>
      <c r="H97" s="999"/>
      <c r="I97" s="999"/>
      <c r="J97" s="1000"/>
      <c r="K97" s="72"/>
      <c r="L97" s="148"/>
      <c r="M97" s="1001" t="str">
        <f t="shared" si="2"/>
        <v/>
      </c>
      <c r="N97" s="1002"/>
      <c r="O97" s="713" t="str">
        <f t="shared" si="3"/>
        <v/>
      </c>
      <c r="P97" s="139"/>
      <c r="Q97" s="513"/>
    </row>
    <row r="98" spans="1:17" customFormat="1" ht="24" customHeight="1">
      <c r="A98" s="171"/>
      <c r="B98" s="550"/>
      <c r="C98" s="101"/>
      <c r="D98" s="998"/>
      <c r="E98" s="999"/>
      <c r="F98" s="999"/>
      <c r="G98" s="999"/>
      <c r="H98" s="999"/>
      <c r="I98" s="999"/>
      <c r="J98" s="1000"/>
      <c r="K98" s="72"/>
      <c r="L98" s="148"/>
      <c r="M98" s="1001" t="str">
        <f t="shared" si="2"/>
        <v/>
      </c>
      <c r="N98" s="1002"/>
      <c r="O98" s="713" t="str">
        <f t="shared" si="3"/>
        <v/>
      </c>
      <c r="P98" s="369"/>
      <c r="Q98" s="513"/>
    </row>
    <row r="99" spans="1:17" customFormat="1" ht="24" customHeight="1">
      <c r="A99" s="171"/>
      <c r="B99" s="550"/>
      <c r="C99" s="101"/>
      <c r="D99" s="998"/>
      <c r="E99" s="999"/>
      <c r="F99" s="999"/>
      <c r="G99" s="999"/>
      <c r="H99" s="999"/>
      <c r="I99" s="999"/>
      <c r="J99" s="1000"/>
      <c r="K99" s="72"/>
      <c r="L99" s="148"/>
      <c r="M99" s="1001" t="str">
        <f t="shared" si="2"/>
        <v/>
      </c>
      <c r="N99" s="1002"/>
      <c r="O99" s="713" t="str">
        <f t="shared" si="3"/>
        <v/>
      </c>
      <c r="P99" s="369"/>
      <c r="Q99" s="513"/>
    </row>
    <row r="100" spans="1:17" customFormat="1" ht="24" customHeight="1">
      <c r="A100" s="171"/>
      <c r="B100" s="550"/>
      <c r="C100" s="101"/>
      <c r="D100" s="998"/>
      <c r="E100" s="999"/>
      <c r="F100" s="999"/>
      <c r="G100" s="999"/>
      <c r="H100" s="999"/>
      <c r="I100" s="999"/>
      <c r="J100" s="1000"/>
      <c r="K100" s="72"/>
      <c r="L100" s="148"/>
      <c r="M100" s="1001" t="str">
        <f t="shared" si="2"/>
        <v/>
      </c>
      <c r="N100" s="1002"/>
      <c r="O100" s="713" t="str">
        <f t="shared" si="3"/>
        <v/>
      </c>
      <c r="P100" s="369"/>
      <c r="Q100" s="513"/>
    </row>
    <row r="101" spans="1:17" customFormat="1" ht="24" customHeight="1">
      <c r="A101" s="171"/>
      <c r="B101" s="550"/>
      <c r="C101" s="101"/>
      <c r="D101" s="998"/>
      <c r="E101" s="999"/>
      <c r="F101" s="999"/>
      <c r="G101" s="999"/>
      <c r="H101" s="999"/>
      <c r="I101" s="999"/>
      <c r="J101" s="1000"/>
      <c r="K101" s="72"/>
      <c r="L101" s="148"/>
      <c r="M101" s="1001" t="str">
        <f t="shared" si="2"/>
        <v/>
      </c>
      <c r="N101" s="1002"/>
      <c r="O101" s="713" t="str">
        <f t="shared" si="3"/>
        <v/>
      </c>
      <c r="P101" s="369"/>
      <c r="Q101" s="513"/>
    </row>
    <row r="102" spans="1:17" customFormat="1" ht="24" customHeight="1">
      <c r="A102" s="171"/>
      <c r="B102" s="550"/>
      <c r="C102" s="101"/>
      <c r="D102" s="998"/>
      <c r="E102" s="999"/>
      <c r="F102" s="999"/>
      <c r="G102" s="999"/>
      <c r="H102" s="999"/>
      <c r="I102" s="999"/>
      <c r="J102" s="1000"/>
      <c r="K102" s="72"/>
      <c r="L102" s="148"/>
      <c r="M102" s="1001" t="str">
        <f t="shared" si="2"/>
        <v/>
      </c>
      <c r="N102" s="1002"/>
      <c r="O102" s="713" t="str">
        <f t="shared" si="3"/>
        <v/>
      </c>
      <c r="P102" s="369"/>
      <c r="Q102" s="513"/>
    </row>
    <row r="103" spans="1:17" customFormat="1" ht="24" customHeight="1">
      <c r="A103" s="171"/>
      <c r="B103" s="550"/>
      <c r="C103" s="101"/>
      <c r="D103" s="998"/>
      <c r="E103" s="999"/>
      <c r="F103" s="999"/>
      <c r="G103" s="999"/>
      <c r="H103" s="999"/>
      <c r="I103" s="999"/>
      <c r="J103" s="1000"/>
      <c r="K103" s="72"/>
      <c r="L103" s="148"/>
      <c r="M103" s="1001" t="str">
        <f t="shared" si="2"/>
        <v/>
      </c>
      <c r="N103" s="1002"/>
      <c r="O103" s="713" t="str">
        <f t="shared" si="3"/>
        <v/>
      </c>
      <c r="P103" s="369"/>
      <c r="Q103" s="513"/>
    </row>
    <row r="104" spans="1:17" customFormat="1" ht="24" customHeight="1">
      <c r="A104" s="171"/>
      <c r="B104" s="550"/>
      <c r="C104" s="101"/>
      <c r="D104" s="998"/>
      <c r="E104" s="999"/>
      <c r="F104" s="999"/>
      <c r="G104" s="999"/>
      <c r="H104" s="999"/>
      <c r="I104" s="999"/>
      <c r="J104" s="1000"/>
      <c r="K104" s="72"/>
      <c r="L104" s="148"/>
      <c r="M104" s="1001" t="str">
        <f t="shared" si="2"/>
        <v/>
      </c>
      <c r="N104" s="1002"/>
      <c r="O104" s="713" t="str">
        <f t="shared" si="3"/>
        <v/>
      </c>
      <c r="P104" s="369"/>
      <c r="Q104" s="513"/>
    </row>
    <row r="105" spans="1:17" customFormat="1" ht="24" customHeight="1">
      <c r="A105" s="171"/>
      <c r="B105" s="550"/>
      <c r="C105" s="101"/>
      <c r="D105" s="998"/>
      <c r="E105" s="999"/>
      <c r="F105" s="999"/>
      <c r="G105" s="999"/>
      <c r="H105" s="999"/>
      <c r="I105" s="999"/>
      <c r="J105" s="1000"/>
      <c r="K105" s="72"/>
      <c r="L105" s="148"/>
      <c r="M105" s="1001" t="str">
        <f t="shared" si="2"/>
        <v/>
      </c>
      <c r="N105" s="1002"/>
      <c r="O105" s="713" t="str">
        <f t="shared" si="3"/>
        <v/>
      </c>
      <c r="P105" s="369"/>
      <c r="Q105" s="513"/>
    </row>
    <row r="106" spans="1:17" customFormat="1" ht="24" customHeight="1">
      <c r="A106" s="171"/>
      <c r="B106" s="550"/>
      <c r="C106" s="101"/>
      <c r="D106" s="998"/>
      <c r="E106" s="999"/>
      <c r="F106" s="999"/>
      <c r="G106" s="999"/>
      <c r="H106" s="999"/>
      <c r="I106" s="999"/>
      <c r="J106" s="1000"/>
      <c r="K106" s="72"/>
      <c r="L106" s="148"/>
      <c r="M106" s="1001" t="str">
        <f t="shared" si="2"/>
        <v/>
      </c>
      <c r="N106" s="1002"/>
      <c r="O106" s="713" t="str">
        <f t="shared" si="3"/>
        <v/>
      </c>
      <c r="P106" s="369"/>
      <c r="Q106" s="513"/>
    </row>
    <row r="107" spans="1:17" customFormat="1" ht="24" customHeight="1">
      <c r="A107" s="171"/>
      <c r="B107" s="550"/>
      <c r="C107" s="101"/>
      <c r="D107" s="998"/>
      <c r="E107" s="999"/>
      <c r="F107" s="999"/>
      <c r="G107" s="999"/>
      <c r="H107" s="999"/>
      <c r="I107" s="999"/>
      <c r="J107" s="1000"/>
      <c r="K107" s="72"/>
      <c r="L107" s="148"/>
      <c r="M107" s="1001" t="str">
        <f t="shared" si="2"/>
        <v/>
      </c>
      <c r="N107" s="1002"/>
      <c r="O107" s="713" t="str">
        <f t="shared" si="3"/>
        <v/>
      </c>
      <c r="P107" s="369"/>
      <c r="Q107" s="513"/>
    </row>
    <row r="108" spans="1:17" customFormat="1" ht="24" customHeight="1">
      <c r="A108" s="171"/>
      <c r="B108" s="550"/>
      <c r="C108" s="101"/>
      <c r="D108" s="998"/>
      <c r="E108" s="999"/>
      <c r="F108" s="999"/>
      <c r="G108" s="999"/>
      <c r="H108" s="999"/>
      <c r="I108" s="999"/>
      <c r="J108" s="1000"/>
      <c r="K108" s="72"/>
      <c r="L108" s="148"/>
      <c r="M108" s="1001" t="str">
        <f t="shared" si="2"/>
        <v/>
      </c>
      <c r="N108" s="1002"/>
      <c r="O108" s="713" t="str">
        <f t="shared" si="3"/>
        <v/>
      </c>
      <c r="P108" s="369"/>
      <c r="Q108" s="513"/>
    </row>
    <row r="109" spans="1:17" customFormat="1" ht="24" customHeight="1">
      <c r="A109" s="171"/>
      <c r="B109" s="550"/>
      <c r="C109" s="101"/>
      <c r="D109" s="998"/>
      <c r="E109" s="999"/>
      <c r="F109" s="999"/>
      <c r="G109" s="999"/>
      <c r="H109" s="999"/>
      <c r="I109" s="999"/>
      <c r="J109" s="1000"/>
      <c r="K109" s="72"/>
      <c r="L109" s="148"/>
      <c r="M109" s="1001" t="str">
        <f t="shared" si="2"/>
        <v/>
      </c>
      <c r="N109" s="1002"/>
      <c r="O109" s="713" t="str">
        <f t="shared" si="3"/>
        <v/>
      </c>
      <c r="P109" s="369"/>
      <c r="Q109" s="513"/>
    </row>
    <row r="110" spans="1:17" s="123" customFormat="1" ht="3" customHeight="1">
      <c r="A110" s="497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200"/>
      <c r="Q110" s="531"/>
    </row>
    <row r="111" spans="1:17" s="98" customFormat="1" ht="21.75" customHeight="1">
      <c r="A111" s="504"/>
      <c r="B111" s="192" t="s">
        <v>80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32"/>
    </row>
    <row r="112" spans="1:17" customFormat="1" ht="12.75" customHeight="1">
      <c r="A112" s="271"/>
      <c r="B112" s="372" t="str">
        <f>B61</f>
        <v>FAPESP,  AGOSTO DE 2012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5" t="s">
        <v>139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5" t="s">
        <v>140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81" t="s">
        <v>81</v>
      </c>
      <c r="C160" s="881"/>
      <c r="D160" s="881"/>
      <c r="E160" s="881"/>
      <c r="F160" s="881"/>
      <c r="G160" s="881"/>
      <c r="H160" s="881"/>
      <c r="I160" s="881"/>
      <c r="J160" s="881"/>
      <c r="K160" s="881"/>
      <c r="L160" s="881"/>
      <c r="M160" s="881"/>
      <c r="N160" s="881"/>
      <c r="O160" s="881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81" t="s">
        <v>79</v>
      </c>
      <c r="C161" s="881"/>
      <c r="D161" s="881"/>
      <c r="E161" s="881"/>
      <c r="F161" s="881"/>
      <c r="G161" s="881"/>
      <c r="H161" s="881"/>
      <c r="I161" s="881"/>
      <c r="J161" s="881"/>
      <c r="K161" s="881"/>
      <c r="L161" s="881"/>
      <c r="M161" s="881"/>
      <c r="N161" s="881"/>
      <c r="O161" s="881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23" t="s">
        <v>10</v>
      </c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514"/>
    </row>
    <row r="164" spans="1:241" s="58" customFormat="1" ht="14.25" customHeight="1">
      <c r="A164" s="263"/>
      <c r="B164" s="50" t="s">
        <v>82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83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219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220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238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237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221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239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222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240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223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57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84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85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1" t="s">
        <v>86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87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3"/>
    </row>
    <row r="181" spans="1:24" s="44" customFormat="1" ht="15" customHeight="1">
      <c r="A181" s="517"/>
      <c r="B181" s="168" t="s">
        <v>35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75"/>
      <c r="R181" s="43"/>
      <c r="S181" s="43"/>
      <c r="T181" s="43"/>
    </row>
    <row r="182" spans="1:24" s="44" customFormat="1" ht="7.5" customHeight="1">
      <c r="A182" s="517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75"/>
      <c r="R182" s="43"/>
      <c r="S182" s="43"/>
      <c r="T182" s="43"/>
    </row>
    <row r="183" spans="1:24" s="169" customFormat="1" ht="21" customHeight="1">
      <c r="A183" s="537"/>
      <c r="B183" s="370" t="s">
        <v>123</v>
      </c>
      <c r="C183" s="87" t="s">
        <v>27</v>
      </c>
      <c r="D183" s="86" t="s">
        <v>28</v>
      </c>
      <c r="E183" s="88">
        <v>1</v>
      </c>
      <c r="F183" s="91"/>
      <c r="G183" s="370" t="s">
        <v>127</v>
      </c>
      <c r="H183" s="89" t="s">
        <v>29</v>
      </c>
      <c r="I183" s="86" t="s">
        <v>70</v>
      </c>
      <c r="J183" s="371">
        <v>1.24</v>
      </c>
      <c r="K183" s="91"/>
      <c r="L183" s="370" t="s">
        <v>124</v>
      </c>
      <c r="M183" s="89" t="s">
        <v>62</v>
      </c>
      <c r="N183" s="86" t="s">
        <v>28</v>
      </c>
      <c r="O183" s="371">
        <v>1.78</v>
      </c>
      <c r="Q183" s="475"/>
      <c r="R183" s="170"/>
      <c r="S183" s="170"/>
      <c r="T183" s="170"/>
    </row>
    <row r="184" spans="1:24" s="386" customFormat="1" ht="7.5" customHeight="1">
      <c r="A184" s="384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535"/>
      <c r="R184" s="40"/>
      <c r="S184" s="40"/>
      <c r="T184" s="40"/>
    </row>
    <row r="185" spans="1:24" ht="12.75" customHeight="1">
      <c r="A185" s="497"/>
      <c r="B185" s="1026" t="s">
        <v>1</v>
      </c>
      <c r="C185" s="864" t="s">
        <v>7</v>
      </c>
      <c r="D185" s="984" t="s">
        <v>8</v>
      </c>
      <c r="E185" s="985"/>
      <c r="F185" s="985"/>
      <c r="G185" s="985"/>
      <c r="H185" s="985"/>
      <c r="I185" s="985"/>
      <c r="J185" s="1028"/>
      <c r="K185" s="803" t="s">
        <v>69</v>
      </c>
      <c r="L185" s="864" t="s">
        <v>3</v>
      </c>
      <c r="M185" s="866" t="s">
        <v>172</v>
      </c>
      <c r="N185" s="1030"/>
      <c r="O185" s="1025" t="s">
        <v>173</v>
      </c>
      <c r="P185" s="867" t="s">
        <v>2</v>
      </c>
      <c r="Q185" s="477"/>
    </row>
    <row r="186" spans="1:24" s="42" customFormat="1" ht="27.75" customHeight="1">
      <c r="A186" s="504"/>
      <c r="B186" s="1027"/>
      <c r="C186" s="980"/>
      <c r="D186" s="986"/>
      <c r="E186" s="987"/>
      <c r="F186" s="987"/>
      <c r="G186" s="987"/>
      <c r="H186" s="987"/>
      <c r="I186" s="987"/>
      <c r="J186" s="1029"/>
      <c r="K186" s="1018"/>
      <c r="L186" s="952"/>
      <c r="M186" s="1031"/>
      <c r="N186" s="1032"/>
      <c r="O186" s="1025"/>
      <c r="P186" s="945"/>
      <c r="Q186" s="478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1008" t="s">
        <v>88</v>
      </c>
      <c r="E187" s="1009"/>
      <c r="F187" s="1009"/>
      <c r="G187" s="1009"/>
      <c r="H187" s="1009"/>
      <c r="I187" s="1009"/>
      <c r="J187" s="1010"/>
      <c r="K187" s="158" t="s">
        <v>27</v>
      </c>
      <c r="L187" s="373">
        <v>1200</v>
      </c>
      <c r="M187" s="1006">
        <f>C187*L187</f>
        <v>1200</v>
      </c>
      <c r="N187" s="1007"/>
      <c r="O187" s="448" t="e">
        <f>IF(M187&lt;&gt;0,INDEX($S$186:$S$189,MATCH(K187,$R$186:$R$189,0))*M187,"")</f>
        <v>#N/A</v>
      </c>
      <c r="P187" s="301"/>
      <c r="Q187" s="481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1008" t="s">
        <v>64</v>
      </c>
      <c r="E188" s="1009"/>
      <c r="F188" s="1009"/>
      <c r="G188" s="1009"/>
      <c r="H188" s="1009"/>
      <c r="I188" s="1009"/>
      <c r="J188" s="1010"/>
      <c r="K188" s="368" t="s">
        <v>29</v>
      </c>
      <c r="L188" s="373">
        <v>240</v>
      </c>
      <c r="M188" s="1006">
        <f>C188*L188</f>
        <v>240</v>
      </c>
      <c r="N188" s="1007"/>
      <c r="O188" s="448">
        <f>M188*J183</f>
        <v>297.60000000000002</v>
      </c>
      <c r="P188" s="301"/>
      <c r="Q188" s="511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1008" t="s">
        <v>89</v>
      </c>
      <c r="E189" s="1009"/>
      <c r="F189" s="1009"/>
      <c r="G189" s="1009"/>
      <c r="H189" s="1009"/>
      <c r="I189" s="1009"/>
      <c r="J189" s="1010"/>
      <c r="K189" s="368" t="s">
        <v>62</v>
      </c>
      <c r="L189" s="373">
        <v>456</v>
      </c>
      <c r="M189" s="1006">
        <f>C189*L189</f>
        <v>456</v>
      </c>
      <c r="N189" s="1007"/>
      <c r="O189" s="448" t="e">
        <f>IF(M189&lt;&gt;0,INDEX($S$186:$S$189,MATCH(K189,$R$186:$R$189,0))*M189,"")</f>
        <v>#N/A</v>
      </c>
      <c r="P189" s="301"/>
      <c r="Q189" s="511"/>
      <c r="R189" s="62"/>
      <c r="S189" s="63"/>
    </row>
    <row r="190" spans="1:24" ht="17.25" customHeight="1">
      <c r="A190" s="171"/>
      <c r="B190" s="375" t="s">
        <v>66</v>
      </c>
      <c r="C190" s="172">
        <v>1</v>
      </c>
      <c r="D190" s="1008" t="s">
        <v>64</v>
      </c>
      <c r="E190" s="1009"/>
      <c r="F190" s="1009"/>
      <c r="G190" s="1009"/>
      <c r="H190" s="1009"/>
      <c r="I190" s="1009"/>
      <c r="J190" s="1010"/>
      <c r="K190" s="368" t="s">
        <v>62</v>
      </c>
      <c r="L190" s="373">
        <v>45</v>
      </c>
      <c r="M190" s="1006">
        <f>C190*L190</f>
        <v>45</v>
      </c>
      <c r="N190" s="1007"/>
      <c r="O190" s="448" t="e">
        <f>IF(M190&lt;&gt;0,INDEX($S$186:$S$189,MATCH(K190,$R$186:$R$189,0))*M190,"")</f>
        <v>#N/A</v>
      </c>
      <c r="P190" s="301"/>
      <c r="Q190" s="511"/>
      <c r="R190" s="62"/>
      <c r="S190" s="63"/>
    </row>
    <row r="191" spans="1:24" ht="18.75" customHeight="1">
      <c r="A191" s="497"/>
      <c r="B191" s="321"/>
      <c r="C191" s="376"/>
      <c r="D191" s="152"/>
      <c r="E191" s="173"/>
      <c r="F191" s="173"/>
      <c r="G191" s="173"/>
      <c r="H191" s="173"/>
      <c r="I191" s="1011"/>
      <c r="J191" s="1011"/>
      <c r="K191" s="1011"/>
      <c r="L191" s="1011"/>
      <c r="M191" s="874" t="s">
        <v>5</v>
      </c>
      <c r="N191" s="875"/>
      <c r="O191" s="454" t="e">
        <f>SUM(O187:O190)</f>
        <v>#N/A</v>
      </c>
      <c r="P191" s="301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31"/>
    </row>
    <row r="193" spans="1:17" s="42" customFormat="1" ht="23.25" customHeight="1">
      <c r="A193" s="504"/>
      <c r="B193" s="1003" t="s">
        <v>80</v>
      </c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5"/>
      <c r="Q193" s="532"/>
    </row>
    <row r="194" spans="1:17" ht="12.75" customHeight="1">
      <c r="A194" s="497"/>
      <c r="B194" s="372" t="str">
        <f>B112</f>
        <v>FAPESP,  AGOSTO DE 2012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8">
    <mergeCell ref="P63:P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68:J68"/>
    <mergeCell ref="M71:N71"/>
    <mergeCell ref="M72:N72"/>
    <mergeCell ref="D74:J74"/>
    <mergeCell ref="D75:J75"/>
    <mergeCell ref="D73:J73"/>
    <mergeCell ref="M73:N73"/>
    <mergeCell ref="M105:N105"/>
    <mergeCell ref="D108:J108"/>
    <mergeCell ref="D107:J107"/>
    <mergeCell ref="M68:N68"/>
    <mergeCell ref="P20:P21"/>
    <mergeCell ref="M53:N53"/>
    <mergeCell ref="D106:J106"/>
    <mergeCell ref="M106:N106"/>
    <mergeCell ref="B160:O160"/>
    <mergeCell ref="D105:J105"/>
    <mergeCell ref="D101:J101"/>
    <mergeCell ref="M101:N101"/>
    <mergeCell ref="M81:N81"/>
    <mergeCell ref="D54:J54"/>
    <mergeCell ref="D53:J53"/>
    <mergeCell ref="D65:J65"/>
    <mergeCell ref="B63:B64"/>
    <mergeCell ref="C63:C64"/>
    <mergeCell ref="D63:J64"/>
    <mergeCell ref="K63:K64"/>
    <mergeCell ref="L63:L64"/>
    <mergeCell ref="M63:N64"/>
    <mergeCell ref="O63:O64"/>
    <mergeCell ref="D77:J77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M69:N69"/>
    <mergeCell ref="M70:N70"/>
    <mergeCell ref="M107:N107"/>
    <mergeCell ref="D109:J109"/>
    <mergeCell ref="M109:N109"/>
    <mergeCell ref="B161:O161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O185:O186"/>
    <mergeCell ref="B163:P163"/>
    <mergeCell ref="M91:N91"/>
    <mergeCell ref="M96:N96"/>
    <mergeCell ref="D92:J92"/>
    <mergeCell ref="D93:J93"/>
    <mergeCell ref="M93:N93"/>
    <mergeCell ref="D94:J94"/>
    <mergeCell ref="D67:J67"/>
    <mergeCell ref="M67:N67"/>
    <mergeCell ref="D83:J83"/>
    <mergeCell ref="M92:N92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84:J84"/>
    <mergeCell ref="D85:J85"/>
    <mergeCell ref="D86:J86"/>
    <mergeCell ref="D91:J91"/>
    <mergeCell ref="D79:J79"/>
    <mergeCell ref="D70:J70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H16:M1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D35:J35"/>
    <mergeCell ref="D36:J36"/>
    <mergeCell ref="L20:L21"/>
    <mergeCell ref="M20:N21"/>
    <mergeCell ref="M23:N23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55:J55"/>
    <mergeCell ref="D57:J57"/>
    <mergeCell ref="D58:J58"/>
    <mergeCell ref="M58:N58"/>
    <mergeCell ref="M65:N65"/>
    <mergeCell ref="M57:N57"/>
    <mergeCell ref="M55:N55"/>
    <mergeCell ref="M51:N51"/>
    <mergeCell ref="M50:N50"/>
    <mergeCell ref="D38:J38"/>
    <mergeCell ref="M38:N38"/>
  </mergeCells>
  <conditionalFormatting sqref="L187:M190 L65:L109 L22:L58">
    <cfRule type="cellIs" dxfId="54" priority="64" stopIfTrue="1" operator="equal">
      <formula>0</formula>
    </cfRule>
  </conditionalFormatting>
  <conditionalFormatting sqref="D187:H190">
    <cfRule type="cellIs" dxfId="53" priority="63" stopIfTrue="1" operator="equal">
      <formula>0</formula>
    </cfRule>
  </conditionalFormatting>
  <conditionalFormatting sqref="O191">
    <cfRule type="cellIs" dxfId="52" priority="61" stopIfTrue="1" operator="equal">
      <formula>0</formula>
    </cfRule>
  </conditionalFormatting>
  <conditionalFormatting sqref="C183 J183 H183 M183 E183 O183 E13 J13 O13 O15 E15 J15">
    <cfRule type="cellIs" dxfId="51" priority="60" stopIfTrue="1" operator="equal">
      <formula>0</formula>
    </cfRule>
  </conditionalFormatting>
  <conditionalFormatting sqref="B187:C190 K187:K190 B65 C65:H109 C56:D58 C22:H55 K22:K58 K65:K110">
    <cfRule type="cellIs" dxfId="50" priority="59" stopIfTrue="1" operator="equal">
      <formula>0</formula>
    </cfRule>
  </conditionalFormatting>
  <conditionalFormatting sqref="O65:O109 O22:O58">
    <cfRule type="cellIs" dxfId="49" priority="55" stopIfTrue="1" operator="equal">
      <formula>""</formula>
    </cfRule>
  </conditionalFormatting>
  <conditionalFormatting sqref="D17 M65:O109 M22:O58">
    <cfRule type="cellIs" dxfId="48" priority="50" stopIfTrue="1" operator="equal">
      <formula>""</formula>
    </cfRule>
  </conditionalFormatting>
  <conditionalFormatting sqref="F8:L8">
    <cfRule type="cellIs" dxfId="47" priority="35" stopIfTrue="1" operator="equal">
      <formula>""</formula>
    </cfRule>
  </conditionalFormatting>
  <conditionalFormatting sqref="M22:N58 M65:N109">
    <cfRule type="cellIs" dxfId="46" priority="22" operator="equal">
      <formula>0</formula>
    </cfRule>
  </conditionalFormatting>
  <conditionalFormatting sqref="D10:F10">
    <cfRule type="cellIs" dxfId="45" priority="20" stopIfTrue="1" operator="equal">
      <formula>""</formula>
    </cfRule>
  </conditionalFormatting>
  <conditionalFormatting sqref="D10 F8:P8">
    <cfRule type="cellIs" dxfId="44" priority="14" stopIfTrue="1" operator="equal">
      <formula>""</formula>
    </cfRule>
  </conditionalFormatting>
  <conditionalFormatting sqref="O22:O58">
    <cfRule type="cellIs" dxfId="43" priority="6" stopIfTrue="1" operator="equal">
      <formula>""</formula>
    </cfRule>
  </conditionalFormatting>
  <conditionalFormatting sqref="O22:O58">
    <cfRule type="cellIs" dxfId="42" priority="5" stopIfTrue="1" operator="equal">
      <formula>""</formula>
    </cfRule>
  </conditionalFormatting>
  <conditionalFormatting sqref="O65:O109">
    <cfRule type="cellIs" dxfId="41" priority="4" stopIfTrue="1" operator="equal">
      <formula>""</formula>
    </cfRule>
  </conditionalFormatting>
  <conditionalFormatting sqref="O65:O109">
    <cfRule type="cellIs" dxfId="40" priority="3" stopIfTrue="1" operator="equal">
      <formula>""</formula>
    </cfRule>
  </conditionalFormatting>
  <dataValidations xWindow="487" yWindow="505" count="21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&#10;&#10;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"/>
    <dataValidation allowBlank="1" showInputMessage="1" showErrorMessage="1" promptTitle="EXEMPLO:" prompt="USD, EUR, GBP, JPY&#10;" sqref="H183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Insira aqui o valor da taxa utilizada na conversão para o dólar americano.&#10;&#10;Para conversão de moedas, consulte os sites:&#10;&#10;http://www.investnews.net --&gt; Conversor de Moedas&#10;&#10;http://www.bcb.gov.br --&gt; Serviços ao Cidadão --&gt; Conversão de Moedas.&#10;&#10;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Insira aqui o valor da taxa utilizada na conversão para o dólar americano.&#10;&#10;Para conversão de moedas, consulte os sites:&#10;&#10;http://www.investnews.net --&gt; Conversor de Moedas&#10;&#10;http://www.bcb.gov.br --&gt; Serviços ao Cidadão --&gt; Conversão de Moedas.&#10;&#10;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Célula fixada com valor 1,00, pois de dólar pra dólar não há conversão.&#10;&#10;&#10;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allowBlank="1" showErrorMessage="1" sqref="C13"/>
    <dataValidation allowBlank="1" showInputMessage="1" showErrorMessage="1" promptTitle="EXEMPLO:" prompt="USD, EUR, GBP, JPY&#10;&#10;ATENÇÃO!&#10;&#10;Para moedas que possuem valor menor que o dólar americano, como é o caso do Iene do Japão, o resultado da conversão deve ser sempre menor que zero.&#10;&#10;Em Julho de 2012 o resultado da conversão do Iene para o Dólar era  0,0126.&#10;" sqref="H13 M13 M15 H15 C15"/>
    <dataValidation type="decimal" allowBlank="1" showInputMessage="1" showErrorMessage="1" errorTitle="ATENÇÃO" error="Insira aqui o valor da taxa utilizada na conversão para o dólar americano.&#10;&#10;Consulte nos sites: &#10;&#10;http://www.investnews.net --&gt; Conversor de Moedas&#10;&#10;http://www.bcb.gov.br --&gt; Serviços ao Cidadão --&gt; Conversão de Moedas.&#10;&#10;" promptTitle="ATENÇÃO!" prompt="&#10;Insira aqui o valor da taxa utilizada na conversão para o dólar americano.&#10;&#10;Para conversão de moedas, consulte a taxa da moeda de origem em relação ao dólar nos &quot;links&quot; abaixo:" sqref="J13 O13 O15 E15 J15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K226"/>
  <sheetViews>
    <sheetView showGridLines="0" showRowColHeaders="0" zoomScaleSheetLayoutView="100" workbookViewId="0">
      <selection activeCell="O18" sqref="O18"/>
    </sheetView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43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43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43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43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501"/>
      <c r="B6" s="416" t="s">
        <v>247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0"/>
      <c r="T7" s="390"/>
      <c r="U7" s="390"/>
      <c r="V7" s="390"/>
      <c r="W7" s="390"/>
      <c r="X7" s="390"/>
      <c r="Y7" s="57"/>
    </row>
    <row r="8" spans="1:243" s="4" customFormat="1" ht="19.5" customHeight="1">
      <c r="A8" s="501"/>
      <c r="B8" s="5" t="s">
        <v>141</v>
      </c>
      <c r="C8" s="36"/>
      <c r="D8" s="7"/>
      <c r="E8" s="7"/>
      <c r="F8" s="792" t="s">
        <v>357</v>
      </c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473"/>
      <c r="S8" s="592"/>
      <c r="T8" s="390"/>
      <c r="U8" s="390"/>
      <c r="V8" s="390"/>
      <c r="W8" s="390"/>
      <c r="X8" s="390"/>
      <c r="Y8" s="57"/>
    </row>
    <row r="9" spans="1:243" s="4" customFormat="1" ht="6.75" customHeight="1">
      <c r="A9" s="501"/>
      <c r="B9" s="392"/>
      <c r="C9" s="36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7"/>
      <c r="R9" s="520"/>
      <c r="S9" s="390"/>
      <c r="T9" s="390"/>
      <c r="U9" s="390"/>
      <c r="V9" s="390"/>
      <c r="W9" s="390"/>
      <c r="X9" s="390"/>
      <c r="Y9" s="57"/>
    </row>
    <row r="10" spans="1:243" s="4" customFormat="1" ht="19.5" customHeight="1">
      <c r="A10" s="501"/>
      <c r="B10" s="392" t="s">
        <v>0</v>
      </c>
      <c r="C10" s="237"/>
      <c r="D10" s="237"/>
      <c r="E10" s="793"/>
      <c r="F10" s="793"/>
      <c r="G10" s="793"/>
      <c r="H10" s="237"/>
      <c r="I10" s="237"/>
      <c r="J10" s="237"/>
      <c r="R10" s="473"/>
    </row>
    <row r="11" spans="1:243" s="37" customFormat="1" ht="6.75" customHeight="1">
      <c r="A11" s="50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73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500"/>
    </row>
    <row r="13" spans="1:243" s="4" customFormat="1" ht="19.5" customHeight="1">
      <c r="A13" s="500"/>
      <c r="B13" s="1038" t="s">
        <v>134</v>
      </c>
      <c r="C13" s="1039"/>
      <c r="D13" s="794">
        <f>IF(SUM(P16:P58:P65:P108)=0,"",SUM(P16:P58:P65:P108))</f>
        <v>18000</v>
      </c>
      <c r="E13" s="794"/>
      <c r="F13" s="794"/>
      <c r="G13" s="794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3"/>
    </row>
    <row r="14" spans="1:243" s="97" customFormat="1" ht="6.75" customHeight="1">
      <c r="A14" s="51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9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4"/>
      <c r="B15" s="781" t="s">
        <v>1</v>
      </c>
      <c r="C15" s="781"/>
      <c r="D15" s="387" t="s">
        <v>7</v>
      </c>
      <c r="E15" s="1033" t="s">
        <v>8</v>
      </c>
      <c r="F15" s="1034"/>
      <c r="G15" s="1034"/>
      <c r="H15" s="1034"/>
      <c r="I15" s="1034"/>
      <c r="J15" s="1034"/>
      <c r="K15" s="1034"/>
      <c r="L15" s="1034"/>
      <c r="M15" s="1034"/>
      <c r="N15" s="1035"/>
      <c r="O15" s="388" t="s">
        <v>3</v>
      </c>
      <c r="P15" s="587" t="s">
        <v>4</v>
      </c>
      <c r="Q15" s="387" t="s">
        <v>2</v>
      </c>
      <c r="R15" s="522"/>
      <c r="S15" s="111"/>
      <c r="T15" s="111"/>
      <c r="U15" s="111"/>
      <c r="V15" s="111"/>
      <c r="W15" s="111"/>
      <c r="X15" s="111"/>
    </row>
    <row r="16" spans="1:243" customFormat="1" ht="23.85" customHeight="1">
      <c r="A16" s="271"/>
      <c r="B16" s="1036">
        <v>1</v>
      </c>
      <c r="C16" s="1036"/>
      <c r="D16" s="188">
        <v>100</v>
      </c>
      <c r="E16" s="1037" t="s">
        <v>369</v>
      </c>
      <c r="F16" s="1037"/>
      <c r="G16" s="1037"/>
      <c r="H16" s="1037"/>
      <c r="I16" s="1037"/>
      <c r="J16" s="1037"/>
      <c r="K16" s="1037"/>
      <c r="L16" s="1037"/>
      <c r="M16" s="1037"/>
      <c r="N16" s="1037"/>
      <c r="O16" s="406">
        <v>100</v>
      </c>
      <c r="P16" s="407">
        <f t="shared" ref="P16:P28" si="0">IF(O16*D16=0,"",O16*D16)</f>
        <v>10000</v>
      </c>
      <c r="Q16" s="53"/>
      <c r="R16" s="50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36">
        <v>2</v>
      </c>
      <c r="C17" s="1036"/>
      <c r="D17" s="188">
        <v>10</v>
      </c>
      <c r="E17" s="1037" t="s">
        <v>371</v>
      </c>
      <c r="F17" s="1037"/>
      <c r="G17" s="1037"/>
      <c r="H17" s="1037"/>
      <c r="I17" s="1037"/>
      <c r="J17" s="1037"/>
      <c r="K17" s="1037"/>
      <c r="L17" s="1037"/>
      <c r="M17" s="1037"/>
      <c r="N17" s="1037"/>
      <c r="O17" s="406">
        <v>800</v>
      </c>
      <c r="P17" s="407">
        <f t="shared" si="0"/>
        <v>8000</v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36"/>
      <c r="C18" s="1036"/>
      <c r="D18" s="188"/>
      <c r="E18" s="1037"/>
      <c r="F18" s="1037"/>
      <c r="G18" s="1037"/>
      <c r="H18" s="1037"/>
      <c r="I18" s="1037"/>
      <c r="J18" s="1037"/>
      <c r="K18" s="1037"/>
      <c r="L18" s="1037"/>
      <c r="M18" s="1037"/>
      <c r="N18" s="1037"/>
      <c r="O18" s="406"/>
      <c r="P18" s="407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36"/>
      <c r="C19" s="1036"/>
      <c r="D19" s="188"/>
      <c r="E19" s="1037"/>
      <c r="F19" s="1037"/>
      <c r="G19" s="1037"/>
      <c r="H19" s="1037"/>
      <c r="I19" s="1037"/>
      <c r="J19" s="1037"/>
      <c r="K19" s="1037"/>
      <c r="L19" s="1037"/>
      <c r="M19" s="1037"/>
      <c r="N19" s="1037"/>
      <c r="O19" s="406"/>
      <c r="P19" s="407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36"/>
      <c r="C20" s="1036"/>
      <c r="D20" s="188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406"/>
      <c r="P20" s="407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36"/>
      <c r="C21" s="1036"/>
      <c r="D21" s="188"/>
      <c r="E21" s="1037"/>
      <c r="F21" s="1037"/>
      <c r="G21" s="1037"/>
      <c r="H21" s="1037"/>
      <c r="I21" s="1037"/>
      <c r="J21" s="1037"/>
      <c r="K21" s="1037"/>
      <c r="L21" s="1037"/>
      <c r="M21" s="1037"/>
      <c r="N21" s="1037"/>
      <c r="O21" s="406"/>
      <c r="P21" s="407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36"/>
      <c r="C22" s="1036"/>
      <c r="D22" s="188"/>
      <c r="E22" s="1037"/>
      <c r="F22" s="1037"/>
      <c r="G22" s="1037"/>
      <c r="H22" s="1037"/>
      <c r="I22" s="1037"/>
      <c r="J22" s="1037"/>
      <c r="K22" s="1037"/>
      <c r="L22" s="1037"/>
      <c r="M22" s="1037"/>
      <c r="N22" s="1037"/>
      <c r="O22" s="406"/>
      <c r="P22" s="407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36"/>
      <c r="C23" s="1036"/>
      <c r="D23" s="188"/>
      <c r="E23" s="1037"/>
      <c r="F23" s="1037"/>
      <c r="G23" s="1037"/>
      <c r="H23" s="1037"/>
      <c r="I23" s="1037"/>
      <c r="J23" s="1037"/>
      <c r="K23" s="1037"/>
      <c r="L23" s="1037"/>
      <c r="M23" s="1037"/>
      <c r="N23" s="1037"/>
      <c r="O23" s="406"/>
      <c r="P23" s="407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36"/>
      <c r="C24" s="1036"/>
      <c r="D24" s="188"/>
      <c r="E24" s="1037"/>
      <c r="F24" s="1037"/>
      <c r="G24" s="1037"/>
      <c r="H24" s="1037"/>
      <c r="I24" s="1037"/>
      <c r="J24" s="1037"/>
      <c r="K24" s="1037"/>
      <c r="L24" s="1037"/>
      <c r="M24" s="1037"/>
      <c r="N24" s="1037"/>
      <c r="O24" s="406"/>
      <c r="P24" s="407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36"/>
      <c r="C25" s="1036"/>
      <c r="D25" s="188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406"/>
      <c r="P25" s="407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36"/>
      <c r="C26" s="1036"/>
      <c r="D26" s="188"/>
      <c r="E26" s="1037"/>
      <c r="F26" s="1037"/>
      <c r="G26" s="1037"/>
      <c r="H26" s="1037"/>
      <c r="I26" s="1037"/>
      <c r="J26" s="1037"/>
      <c r="K26" s="1037"/>
      <c r="L26" s="1037"/>
      <c r="M26" s="1037"/>
      <c r="N26" s="1037"/>
      <c r="O26" s="406"/>
      <c r="P26" s="407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36"/>
      <c r="C27" s="1036"/>
      <c r="D27" s="188"/>
      <c r="E27" s="1037"/>
      <c r="F27" s="1037"/>
      <c r="G27" s="1037"/>
      <c r="H27" s="1037"/>
      <c r="I27" s="1037"/>
      <c r="J27" s="1037"/>
      <c r="K27" s="1037"/>
      <c r="L27" s="1037"/>
      <c r="M27" s="1037"/>
      <c r="N27" s="1037"/>
      <c r="O27" s="406"/>
      <c r="P27" s="407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1036"/>
      <c r="C28" s="1036"/>
      <c r="D28" s="188"/>
      <c r="E28" s="1037"/>
      <c r="F28" s="1037"/>
      <c r="G28" s="1037"/>
      <c r="H28" s="1037"/>
      <c r="I28" s="1037"/>
      <c r="J28" s="1037"/>
      <c r="K28" s="1037"/>
      <c r="L28" s="1037"/>
      <c r="M28" s="1037"/>
      <c r="N28" s="1037"/>
      <c r="O28" s="406"/>
      <c r="P28" s="407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1036"/>
      <c r="C29" s="1036"/>
      <c r="D29" s="188"/>
      <c r="E29" s="1037"/>
      <c r="F29" s="1037"/>
      <c r="G29" s="1037"/>
      <c r="H29" s="1037"/>
      <c r="I29" s="1037"/>
      <c r="J29" s="1037"/>
      <c r="K29" s="1037"/>
      <c r="L29" s="1037"/>
      <c r="M29" s="1037"/>
      <c r="N29" s="1037"/>
      <c r="O29" s="406"/>
      <c r="P29" s="407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1036"/>
      <c r="C30" s="1036"/>
      <c r="D30" s="188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406"/>
      <c r="P30" s="407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1036"/>
      <c r="C31" s="1036"/>
      <c r="D31" s="188"/>
      <c r="E31" s="1037"/>
      <c r="F31" s="1037"/>
      <c r="G31" s="1037"/>
      <c r="H31" s="1037"/>
      <c r="I31" s="1037"/>
      <c r="J31" s="1037"/>
      <c r="K31" s="1037"/>
      <c r="L31" s="1037"/>
      <c r="M31" s="1037"/>
      <c r="N31" s="1037"/>
      <c r="O31" s="406"/>
      <c r="P31" s="407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1036"/>
      <c r="C32" s="1036"/>
      <c r="D32" s="188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406"/>
      <c r="P32" s="407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1036"/>
      <c r="C33" s="1036"/>
      <c r="D33" s="188"/>
      <c r="E33" s="1037"/>
      <c r="F33" s="1037"/>
      <c r="G33" s="1037"/>
      <c r="H33" s="1037"/>
      <c r="I33" s="1037"/>
      <c r="J33" s="1037"/>
      <c r="K33" s="1037"/>
      <c r="L33" s="1037"/>
      <c r="M33" s="1037"/>
      <c r="N33" s="1037"/>
      <c r="O33" s="406"/>
      <c r="P33" s="407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1036"/>
      <c r="C34" s="1036"/>
      <c r="D34" s="188"/>
      <c r="E34" s="1037"/>
      <c r="F34" s="1037"/>
      <c r="G34" s="1037"/>
      <c r="H34" s="1037"/>
      <c r="I34" s="1037"/>
      <c r="J34" s="1037"/>
      <c r="K34" s="1037"/>
      <c r="L34" s="1037"/>
      <c r="M34" s="1037"/>
      <c r="N34" s="1037"/>
      <c r="O34" s="406"/>
      <c r="P34" s="407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1036"/>
      <c r="C35" s="1036"/>
      <c r="D35" s="188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406"/>
      <c r="P35" s="407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1036"/>
      <c r="C36" s="1036"/>
      <c r="D36" s="188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406"/>
      <c r="P36" s="407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1036"/>
      <c r="C37" s="1036"/>
      <c r="D37" s="188"/>
      <c r="E37" s="1037"/>
      <c r="F37" s="1037"/>
      <c r="G37" s="1037"/>
      <c r="H37" s="1037"/>
      <c r="I37" s="1037"/>
      <c r="J37" s="1037"/>
      <c r="K37" s="1037"/>
      <c r="L37" s="1037"/>
      <c r="M37" s="1037"/>
      <c r="N37" s="1037"/>
      <c r="O37" s="406"/>
      <c r="P37" s="407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1036"/>
      <c r="C38" s="1036"/>
      <c r="D38" s="188"/>
      <c r="E38" s="1037"/>
      <c r="F38" s="1037"/>
      <c r="G38" s="1037"/>
      <c r="H38" s="1037"/>
      <c r="I38" s="1037"/>
      <c r="J38" s="1037"/>
      <c r="K38" s="1037"/>
      <c r="L38" s="1037"/>
      <c r="M38" s="1037"/>
      <c r="N38" s="1037"/>
      <c r="O38" s="406"/>
      <c r="P38" s="407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1036"/>
      <c r="C39" s="1036"/>
      <c r="D39" s="188"/>
      <c r="E39" s="1037"/>
      <c r="F39" s="1037"/>
      <c r="G39" s="1037"/>
      <c r="H39" s="1037"/>
      <c r="I39" s="1037"/>
      <c r="J39" s="1037"/>
      <c r="K39" s="1037"/>
      <c r="L39" s="1037"/>
      <c r="M39" s="1037"/>
      <c r="N39" s="1037"/>
      <c r="O39" s="406"/>
      <c r="P39" s="407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1036"/>
      <c r="C40" s="1036"/>
      <c r="D40" s="188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406"/>
      <c r="P40" s="407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1036"/>
      <c r="C41" s="1036"/>
      <c r="D41" s="188"/>
      <c r="E41" s="1037"/>
      <c r="F41" s="1037"/>
      <c r="G41" s="1037"/>
      <c r="H41" s="1037"/>
      <c r="I41" s="1037"/>
      <c r="J41" s="1037"/>
      <c r="K41" s="1037"/>
      <c r="L41" s="1037"/>
      <c r="M41" s="1037"/>
      <c r="N41" s="1037"/>
      <c r="O41" s="406"/>
      <c r="P41" s="407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1036"/>
      <c r="C42" s="1036"/>
      <c r="D42" s="188"/>
      <c r="E42" s="1037"/>
      <c r="F42" s="1037"/>
      <c r="G42" s="1037"/>
      <c r="H42" s="1037"/>
      <c r="I42" s="1037"/>
      <c r="J42" s="1037"/>
      <c r="K42" s="1037"/>
      <c r="L42" s="1037"/>
      <c r="M42" s="1037"/>
      <c r="N42" s="1037"/>
      <c r="O42" s="406"/>
      <c r="P42" s="407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1036"/>
      <c r="C43" s="1036"/>
      <c r="D43" s="188"/>
      <c r="E43" s="1037"/>
      <c r="F43" s="1037"/>
      <c r="G43" s="1037"/>
      <c r="H43" s="1037"/>
      <c r="I43" s="1037"/>
      <c r="J43" s="1037"/>
      <c r="K43" s="1037"/>
      <c r="L43" s="1037"/>
      <c r="M43" s="1037"/>
      <c r="N43" s="1037"/>
      <c r="O43" s="406"/>
      <c r="P43" s="407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1036"/>
      <c r="C44" s="1036"/>
      <c r="D44" s="188"/>
      <c r="E44" s="1037"/>
      <c r="F44" s="1037"/>
      <c r="G44" s="1037"/>
      <c r="H44" s="1037"/>
      <c r="I44" s="1037"/>
      <c r="J44" s="1037"/>
      <c r="K44" s="1037"/>
      <c r="L44" s="1037"/>
      <c r="M44" s="1037"/>
      <c r="N44" s="1037"/>
      <c r="O44" s="406"/>
      <c r="P44" s="407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1036"/>
      <c r="C45" s="1036"/>
      <c r="D45" s="188"/>
      <c r="E45" s="1037"/>
      <c r="F45" s="1037"/>
      <c r="G45" s="1037"/>
      <c r="H45" s="1037"/>
      <c r="I45" s="1037"/>
      <c r="J45" s="1037"/>
      <c r="K45" s="1037"/>
      <c r="L45" s="1037"/>
      <c r="M45" s="1037"/>
      <c r="N45" s="1037"/>
      <c r="O45" s="406"/>
      <c r="P45" s="407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1036"/>
      <c r="C46" s="1036"/>
      <c r="D46" s="188"/>
      <c r="E46" s="1037"/>
      <c r="F46" s="1037"/>
      <c r="G46" s="1037"/>
      <c r="H46" s="1037"/>
      <c r="I46" s="1037"/>
      <c r="J46" s="1037"/>
      <c r="K46" s="1037"/>
      <c r="L46" s="1037"/>
      <c r="M46" s="1037"/>
      <c r="N46" s="1037"/>
      <c r="O46" s="406"/>
      <c r="P46" s="407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1036"/>
      <c r="C47" s="1036"/>
      <c r="D47" s="188"/>
      <c r="E47" s="1037"/>
      <c r="F47" s="1037"/>
      <c r="G47" s="1037"/>
      <c r="H47" s="1037"/>
      <c r="I47" s="1037"/>
      <c r="J47" s="1037"/>
      <c r="K47" s="1037"/>
      <c r="L47" s="1037"/>
      <c r="M47" s="1037"/>
      <c r="N47" s="1037"/>
      <c r="O47" s="406"/>
      <c r="P47" s="407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1036"/>
      <c r="C48" s="1036"/>
      <c r="D48" s="188"/>
      <c r="E48" s="1037"/>
      <c r="F48" s="1037"/>
      <c r="G48" s="1037"/>
      <c r="H48" s="1037"/>
      <c r="I48" s="1037"/>
      <c r="J48" s="1037"/>
      <c r="K48" s="1037"/>
      <c r="L48" s="1037"/>
      <c r="M48" s="1037"/>
      <c r="N48" s="1037"/>
      <c r="O48" s="406"/>
      <c r="P48" s="407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1036"/>
      <c r="C49" s="1036"/>
      <c r="D49" s="188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406"/>
      <c r="P49" s="407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1036"/>
      <c r="C50" s="1036"/>
      <c r="D50" s="188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406"/>
      <c r="P50" s="407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1036"/>
      <c r="C51" s="1036"/>
      <c r="D51" s="188"/>
      <c r="E51" s="1037"/>
      <c r="F51" s="1037"/>
      <c r="G51" s="1037"/>
      <c r="H51" s="1037"/>
      <c r="I51" s="1037"/>
      <c r="J51" s="1037"/>
      <c r="K51" s="1037"/>
      <c r="L51" s="1037"/>
      <c r="M51" s="1037"/>
      <c r="N51" s="1037"/>
      <c r="O51" s="406"/>
      <c r="P51" s="407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36"/>
      <c r="C52" s="1036"/>
      <c r="D52" s="188"/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  <c r="O52" s="406"/>
      <c r="P52" s="407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36"/>
      <c r="C53" s="1036"/>
      <c r="D53" s="188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406"/>
      <c r="P53" s="407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36"/>
      <c r="C54" s="1036"/>
      <c r="D54" s="188"/>
      <c r="E54" s="1037"/>
      <c r="F54" s="1037"/>
      <c r="G54" s="1037"/>
      <c r="H54" s="1037"/>
      <c r="I54" s="1037"/>
      <c r="J54" s="1037"/>
      <c r="K54" s="1037"/>
      <c r="L54" s="1037"/>
      <c r="M54" s="1037"/>
      <c r="N54" s="1037"/>
      <c r="O54" s="406"/>
      <c r="P54" s="407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36"/>
      <c r="C55" s="1036"/>
      <c r="D55" s="188"/>
      <c r="E55" s="1037"/>
      <c r="F55" s="1037"/>
      <c r="G55" s="1037"/>
      <c r="H55" s="1037"/>
      <c r="I55" s="1037"/>
      <c r="J55" s="1037"/>
      <c r="K55" s="1037"/>
      <c r="L55" s="1037"/>
      <c r="M55" s="1037"/>
      <c r="N55" s="1037"/>
      <c r="O55" s="406"/>
      <c r="P55" s="407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36"/>
      <c r="C56" s="1036"/>
      <c r="D56" s="188"/>
      <c r="E56" s="1037"/>
      <c r="F56" s="1037"/>
      <c r="G56" s="1037"/>
      <c r="H56" s="1037"/>
      <c r="I56" s="1037"/>
      <c r="J56" s="1037"/>
      <c r="K56" s="1037"/>
      <c r="L56" s="1037"/>
      <c r="M56" s="1037"/>
      <c r="N56" s="1037"/>
      <c r="O56" s="406"/>
      <c r="P56" s="407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36"/>
      <c r="C57" s="1036"/>
      <c r="D57" s="188"/>
      <c r="E57" s="1037"/>
      <c r="F57" s="1037"/>
      <c r="G57" s="1037"/>
      <c r="H57" s="1037"/>
      <c r="I57" s="1037"/>
      <c r="J57" s="1037"/>
      <c r="K57" s="1037"/>
      <c r="L57" s="1037"/>
      <c r="M57" s="1037"/>
      <c r="N57" s="1037"/>
      <c r="O57" s="406"/>
      <c r="P57" s="407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36"/>
      <c r="C58" s="1036"/>
      <c r="D58" s="188"/>
      <c r="E58" s="1037"/>
      <c r="F58" s="1037"/>
      <c r="G58" s="1037"/>
      <c r="H58" s="1037"/>
      <c r="I58" s="1037"/>
      <c r="J58" s="1037"/>
      <c r="K58" s="1037"/>
      <c r="L58" s="1037"/>
      <c r="M58" s="1037"/>
      <c r="N58" s="1037"/>
      <c r="O58" s="406"/>
      <c r="P58" s="407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3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8" customFormat="1" ht="21.75" customHeight="1">
      <c r="A60" s="504"/>
      <c r="B60" s="1045" t="s">
        <v>92</v>
      </c>
      <c r="C60" s="1045"/>
      <c r="D60" s="1045"/>
      <c r="E60" s="1045"/>
      <c r="F60" s="1045"/>
      <c r="G60" s="1045"/>
      <c r="H60" s="1045"/>
      <c r="I60" s="1045"/>
      <c r="J60" s="1045"/>
      <c r="K60" s="1045"/>
      <c r="L60" s="1045"/>
      <c r="M60" s="1045"/>
      <c r="N60" s="1045"/>
      <c r="O60" s="1045"/>
      <c r="P60" s="1045"/>
      <c r="Q60" s="1045"/>
      <c r="R60" s="538"/>
      <c r="S60" s="133"/>
      <c r="T60" s="133"/>
      <c r="U60" s="133"/>
      <c r="V60" s="134"/>
      <c r="W60" s="41"/>
      <c r="X60" s="111"/>
    </row>
    <row r="61" spans="1:24" customFormat="1" ht="12.75" customHeight="1">
      <c r="A61" s="497"/>
      <c r="B61" s="1044" t="str">
        <f>'1-MPN'!B65</f>
        <v>FAPESP,  AGOSTO DE 2012</v>
      </c>
      <c r="C61" s="1044"/>
      <c r="D61" s="1044"/>
      <c r="E61" s="1044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07"/>
      <c r="S61" s="37"/>
      <c r="T61" s="37"/>
      <c r="U61" s="37"/>
      <c r="V61" s="37"/>
      <c r="W61" s="37"/>
      <c r="X61" s="4"/>
    </row>
    <row r="62" spans="1:24" s="347" customFormat="1" ht="12.75" customHeight="1">
      <c r="A62" s="497"/>
      <c r="B62" s="142"/>
      <c r="C62" s="142"/>
      <c r="D62" s="142"/>
      <c r="E62" s="142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6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73"/>
      <c r="S63" s="4"/>
      <c r="T63" s="4"/>
      <c r="U63" s="4"/>
      <c r="V63" s="4"/>
      <c r="W63" s="4"/>
      <c r="X63" s="4"/>
    </row>
    <row r="64" spans="1:24" s="98" customFormat="1" ht="30.75" customHeight="1">
      <c r="A64" s="504"/>
      <c r="B64" s="781" t="s">
        <v>1</v>
      </c>
      <c r="C64" s="1043"/>
      <c r="D64" s="387" t="s">
        <v>7</v>
      </c>
      <c r="E64" s="1033" t="s">
        <v>8</v>
      </c>
      <c r="F64" s="1034"/>
      <c r="G64" s="1034"/>
      <c r="H64" s="1034"/>
      <c r="I64" s="1034"/>
      <c r="J64" s="1034"/>
      <c r="K64" s="1034"/>
      <c r="L64" s="1034"/>
      <c r="M64" s="1034"/>
      <c r="N64" s="1035"/>
      <c r="O64" s="388" t="s">
        <v>3</v>
      </c>
      <c r="P64" s="587" t="s">
        <v>4</v>
      </c>
      <c r="Q64" s="387" t="s">
        <v>2</v>
      </c>
      <c r="R64" s="522"/>
      <c r="S64" s="111"/>
      <c r="T64" s="111"/>
      <c r="U64" s="111"/>
      <c r="V64" s="111"/>
      <c r="W64" s="111"/>
      <c r="X64" s="111"/>
    </row>
    <row r="65" spans="1:243" customFormat="1" ht="23.85" customHeight="1">
      <c r="A65" s="271"/>
      <c r="B65" s="1036"/>
      <c r="C65" s="1036"/>
      <c r="D65" s="188"/>
      <c r="E65" s="1037"/>
      <c r="F65" s="1037"/>
      <c r="G65" s="1037"/>
      <c r="H65" s="1037"/>
      <c r="I65" s="1037"/>
      <c r="J65" s="1037"/>
      <c r="K65" s="1037"/>
      <c r="L65" s="1037"/>
      <c r="M65" s="1037"/>
      <c r="N65" s="1037"/>
      <c r="O65" s="406"/>
      <c r="P65" s="407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36"/>
      <c r="C66" s="1036"/>
      <c r="D66" s="188"/>
      <c r="E66" s="1037"/>
      <c r="F66" s="1037"/>
      <c r="G66" s="1037"/>
      <c r="H66" s="1037"/>
      <c r="I66" s="1037"/>
      <c r="J66" s="1037"/>
      <c r="K66" s="1037"/>
      <c r="L66" s="1037"/>
      <c r="M66" s="1037"/>
      <c r="N66" s="1037"/>
      <c r="O66" s="406"/>
      <c r="P66" s="407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36"/>
      <c r="C67" s="1036"/>
      <c r="D67" s="188"/>
      <c r="E67" s="1037"/>
      <c r="F67" s="1037"/>
      <c r="G67" s="1037"/>
      <c r="H67" s="1037"/>
      <c r="I67" s="1037"/>
      <c r="J67" s="1037"/>
      <c r="K67" s="1037"/>
      <c r="L67" s="1037"/>
      <c r="M67" s="1037"/>
      <c r="N67" s="1037"/>
      <c r="O67" s="406"/>
      <c r="P67" s="407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36"/>
      <c r="C68" s="1036"/>
      <c r="D68" s="188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406"/>
      <c r="P68" s="407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36"/>
      <c r="C69" s="1036"/>
      <c r="D69" s="188"/>
      <c r="E69" s="1037"/>
      <c r="F69" s="1037"/>
      <c r="G69" s="1037"/>
      <c r="H69" s="1037"/>
      <c r="I69" s="1037"/>
      <c r="J69" s="1037"/>
      <c r="K69" s="1037"/>
      <c r="L69" s="1037"/>
      <c r="M69" s="1037"/>
      <c r="N69" s="1037"/>
      <c r="O69" s="406"/>
      <c r="P69" s="407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36"/>
      <c r="C70" s="1036"/>
      <c r="D70" s="188"/>
      <c r="E70" s="1037"/>
      <c r="F70" s="1037"/>
      <c r="G70" s="1037"/>
      <c r="H70" s="1037"/>
      <c r="I70" s="1037"/>
      <c r="J70" s="1037"/>
      <c r="K70" s="1037"/>
      <c r="L70" s="1037"/>
      <c r="M70" s="1037"/>
      <c r="N70" s="1037"/>
      <c r="O70" s="406"/>
      <c r="P70" s="407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36"/>
      <c r="C71" s="1036"/>
      <c r="D71" s="188"/>
      <c r="E71" s="1037"/>
      <c r="F71" s="1037"/>
      <c r="G71" s="1037"/>
      <c r="H71" s="1037"/>
      <c r="I71" s="1037"/>
      <c r="J71" s="1037"/>
      <c r="K71" s="1037"/>
      <c r="L71" s="1037"/>
      <c r="M71" s="1037"/>
      <c r="N71" s="1037"/>
      <c r="O71" s="406"/>
      <c r="P71" s="407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36"/>
      <c r="C72" s="1036"/>
      <c r="D72" s="188"/>
      <c r="E72" s="1037"/>
      <c r="F72" s="1037"/>
      <c r="G72" s="1037"/>
      <c r="H72" s="1037"/>
      <c r="I72" s="1037"/>
      <c r="J72" s="1037"/>
      <c r="K72" s="1037"/>
      <c r="L72" s="1037"/>
      <c r="M72" s="1037"/>
      <c r="N72" s="1037"/>
      <c r="O72" s="406"/>
      <c r="P72" s="407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36"/>
      <c r="C73" s="1036"/>
      <c r="D73" s="188"/>
      <c r="E73" s="1037"/>
      <c r="F73" s="1037"/>
      <c r="G73" s="1037"/>
      <c r="H73" s="1037"/>
      <c r="I73" s="1037"/>
      <c r="J73" s="1037"/>
      <c r="K73" s="1037"/>
      <c r="L73" s="1037"/>
      <c r="M73" s="1037"/>
      <c r="N73" s="1037"/>
      <c r="O73" s="406"/>
      <c r="P73" s="407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36"/>
      <c r="C74" s="1036"/>
      <c r="D74" s="188"/>
      <c r="E74" s="1037"/>
      <c r="F74" s="1037"/>
      <c r="G74" s="1037"/>
      <c r="H74" s="1037"/>
      <c r="I74" s="1037"/>
      <c r="J74" s="1037"/>
      <c r="K74" s="1037"/>
      <c r="L74" s="1037"/>
      <c r="M74" s="1037"/>
      <c r="N74" s="1037"/>
      <c r="O74" s="406"/>
      <c r="P74" s="407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36"/>
      <c r="C75" s="1036"/>
      <c r="D75" s="188"/>
      <c r="E75" s="1037"/>
      <c r="F75" s="1037"/>
      <c r="G75" s="1037"/>
      <c r="H75" s="1037"/>
      <c r="I75" s="1037"/>
      <c r="J75" s="1037"/>
      <c r="K75" s="1037"/>
      <c r="L75" s="1037"/>
      <c r="M75" s="1037"/>
      <c r="N75" s="1037"/>
      <c r="O75" s="406"/>
      <c r="P75" s="407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36"/>
      <c r="C76" s="1036"/>
      <c r="D76" s="188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406"/>
      <c r="P76" s="407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36"/>
      <c r="C77" s="1036"/>
      <c r="D77" s="188"/>
      <c r="E77" s="1037"/>
      <c r="F77" s="1037"/>
      <c r="G77" s="1037"/>
      <c r="H77" s="1037"/>
      <c r="I77" s="1037"/>
      <c r="J77" s="1037"/>
      <c r="K77" s="1037"/>
      <c r="L77" s="1037"/>
      <c r="M77" s="1037"/>
      <c r="N77" s="1037"/>
      <c r="O77" s="406"/>
      <c r="P77" s="407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36"/>
      <c r="C78" s="1036"/>
      <c r="D78" s="188"/>
      <c r="E78" s="1037"/>
      <c r="F78" s="1037"/>
      <c r="G78" s="1037"/>
      <c r="H78" s="1037"/>
      <c r="I78" s="1037"/>
      <c r="J78" s="1037"/>
      <c r="K78" s="1037"/>
      <c r="L78" s="1037"/>
      <c r="M78" s="1037"/>
      <c r="N78" s="1037"/>
      <c r="O78" s="406"/>
      <c r="P78" s="407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36"/>
      <c r="C79" s="1036"/>
      <c r="D79" s="188"/>
      <c r="E79" s="1037"/>
      <c r="F79" s="1037"/>
      <c r="G79" s="1037"/>
      <c r="H79" s="1037"/>
      <c r="I79" s="1037"/>
      <c r="J79" s="1037"/>
      <c r="K79" s="1037"/>
      <c r="L79" s="1037"/>
      <c r="M79" s="1037"/>
      <c r="N79" s="1037"/>
      <c r="O79" s="406"/>
      <c r="P79" s="407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36"/>
      <c r="C80" s="1036"/>
      <c r="D80" s="188"/>
      <c r="E80" s="1037"/>
      <c r="F80" s="1037"/>
      <c r="G80" s="1037"/>
      <c r="H80" s="1037"/>
      <c r="I80" s="1037"/>
      <c r="J80" s="1037"/>
      <c r="K80" s="1037"/>
      <c r="L80" s="1037"/>
      <c r="M80" s="1037"/>
      <c r="N80" s="1037"/>
      <c r="O80" s="406"/>
      <c r="P80" s="407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36"/>
      <c r="C81" s="1036"/>
      <c r="D81" s="188"/>
      <c r="E81" s="1037"/>
      <c r="F81" s="1037"/>
      <c r="G81" s="1037"/>
      <c r="H81" s="1037"/>
      <c r="I81" s="1037"/>
      <c r="J81" s="1037"/>
      <c r="K81" s="1037"/>
      <c r="L81" s="1037"/>
      <c r="M81" s="1037"/>
      <c r="N81" s="1037"/>
      <c r="O81" s="406"/>
      <c r="P81" s="407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36"/>
      <c r="C82" s="1036"/>
      <c r="D82" s="188"/>
      <c r="E82" s="1037"/>
      <c r="F82" s="1037"/>
      <c r="G82" s="1037"/>
      <c r="H82" s="1037"/>
      <c r="I82" s="1037"/>
      <c r="J82" s="1037"/>
      <c r="K82" s="1037"/>
      <c r="L82" s="1037"/>
      <c r="M82" s="1037"/>
      <c r="N82" s="1037"/>
      <c r="O82" s="406"/>
      <c r="P82" s="407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36"/>
      <c r="C83" s="1036"/>
      <c r="D83" s="188"/>
      <c r="E83" s="1037"/>
      <c r="F83" s="1037"/>
      <c r="G83" s="1037"/>
      <c r="H83" s="1037"/>
      <c r="I83" s="1037"/>
      <c r="J83" s="1037"/>
      <c r="K83" s="1037"/>
      <c r="L83" s="1037"/>
      <c r="M83" s="1037"/>
      <c r="N83" s="1037"/>
      <c r="O83" s="406"/>
      <c r="P83" s="407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36"/>
      <c r="C84" s="1036"/>
      <c r="D84" s="188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406"/>
      <c r="P84" s="407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36"/>
      <c r="C85" s="1036"/>
      <c r="D85" s="188"/>
      <c r="E85" s="1037"/>
      <c r="F85" s="1037"/>
      <c r="G85" s="1037"/>
      <c r="H85" s="1037"/>
      <c r="I85" s="1037"/>
      <c r="J85" s="1037"/>
      <c r="K85" s="1037"/>
      <c r="L85" s="1037"/>
      <c r="M85" s="1037"/>
      <c r="N85" s="1037"/>
      <c r="O85" s="406"/>
      <c r="P85" s="407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36"/>
      <c r="C86" s="1036"/>
      <c r="D86" s="188"/>
      <c r="E86" s="1037"/>
      <c r="F86" s="1037"/>
      <c r="G86" s="1037"/>
      <c r="H86" s="1037"/>
      <c r="I86" s="1037"/>
      <c r="J86" s="1037"/>
      <c r="K86" s="1037"/>
      <c r="L86" s="1037"/>
      <c r="M86" s="1037"/>
      <c r="N86" s="1037"/>
      <c r="O86" s="406"/>
      <c r="P86" s="407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1036"/>
      <c r="C87" s="1036"/>
      <c r="D87" s="188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406"/>
      <c r="P87" s="407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1036"/>
      <c r="C88" s="1036"/>
      <c r="D88" s="188"/>
      <c r="E88" s="1037"/>
      <c r="F88" s="1037"/>
      <c r="G88" s="1037"/>
      <c r="H88" s="1037"/>
      <c r="I88" s="1037"/>
      <c r="J88" s="1037"/>
      <c r="K88" s="1037"/>
      <c r="L88" s="1037"/>
      <c r="M88" s="1037"/>
      <c r="N88" s="1037"/>
      <c r="O88" s="406"/>
      <c r="P88" s="407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1036"/>
      <c r="C89" s="1036"/>
      <c r="D89" s="188"/>
      <c r="E89" s="1037"/>
      <c r="F89" s="1037"/>
      <c r="G89" s="1037"/>
      <c r="H89" s="1037"/>
      <c r="I89" s="1037"/>
      <c r="J89" s="1037"/>
      <c r="K89" s="1037"/>
      <c r="L89" s="1037"/>
      <c r="M89" s="1037"/>
      <c r="N89" s="1037"/>
      <c r="O89" s="406"/>
      <c r="P89" s="407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1036"/>
      <c r="C90" s="1036"/>
      <c r="D90" s="188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406"/>
      <c r="P90" s="407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1036"/>
      <c r="C91" s="1036"/>
      <c r="D91" s="188"/>
      <c r="E91" s="1037"/>
      <c r="F91" s="1037"/>
      <c r="G91" s="1037"/>
      <c r="H91" s="1037"/>
      <c r="I91" s="1037"/>
      <c r="J91" s="1037"/>
      <c r="K91" s="1037"/>
      <c r="L91" s="1037"/>
      <c r="M91" s="1037"/>
      <c r="N91" s="1037"/>
      <c r="O91" s="406"/>
      <c r="P91" s="407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1036"/>
      <c r="C92" s="1036"/>
      <c r="D92" s="188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406"/>
      <c r="P92" s="407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1036"/>
      <c r="C93" s="1036"/>
      <c r="D93" s="188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406"/>
      <c r="P93" s="407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1036"/>
      <c r="C94" s="1036"/>
      <c r="D94" s="188"/>
      <c r="E94" s="1037"/>
      <c r="F94" s="1037"/>
      <c r="G94" s="1037"/>
      <c r="H94" s="1037"/>
      <c r="I94" s="1037"/>
      <c r="J94" s="1037"/>
      <c r="K94" s="1037"/>
      <c r="L94" s="1037"/>
      <c r="M94" s="1037"/>
      <c r="N94" s="1037"/>
      <c r="O94" s="406"/>
      <c r="P94" s="407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1036"/>
      <c r="C95" s="1036"/>
      <c r="D95" s="188"/>
      <c r="E95" s="1037"/>
      <c r="F95" s="1037"/>
      <c r="G95" s="1037"/>
      <c r="H95" s="1037"/>
      <c r="I95" s="1037"/>
      <c r="J95" s="1037"/>
      <c r="K95" s="1037"/>
      <c r="L95" s="1037"/>
      <c r="M95" s="1037"/>
      <c r="N95" s="1037"/>
      <c r="O95" s="406"/>
      <c r="P95" s="407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1036"/>
      <c r="C96" s="1036"/>
      <c r="D96" s="188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406"/>
      <c r="P96" s="407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1036"/>
      <c r="C97" s="1036"/>
      <c r="D97" s="188"/>
      <c r="E97" s="1037"/>
      <c r="F97" s="1037"/>
      <c r="G97" s="1037"/>
      <c r="H97" s="1037"/>
      <c r="I97" s="1037"/>
      <c r="J97" s="1037"/>
      <c r="K97" s="1037"/>
      <c r="L97" s="1037"/>
      <c r="M97" s="1037"/>
      <c r="N97" s="1037"/>
      <c r="O97" s="406"/>
      <c r="P97" s="407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1036"/>
      <c r="C98" s="1036"/>
      <c r="D98" s="188"/>
      <c r="E98" s="1037"/>
      <c r="F98" s="1037"/>
      <c r="G98" s="1037"/>
      <c r="H98" s="1037"/>
      <c r="I98" s="1037"/>
      <c r="J98" s="1037"/>
      <c r="K98" s="1037"/>
      <c r="L98" s="1037"/>
      <c r="M98" s="1037"/>
      <c r="N98" s="1037"/>
      <c r="O98" s="406"/>
      <c r="P98" s="407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1036"/>
      <c r="C99" s="1036"/>
      <c r="D99" s="188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406"/>
      <c r="P99" s="407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1036"/>
      <c r="C100" s="1036"/>
      <c r="D100" s="188"/>
      <c r="E100" s="1037"/>
      <c r="F100" s="1037"/>
      <c r="G100" s="1037"/>
      <c r="H100" s="1037"/>
      <c r="I100" s="1037"/>
      <c r="J100" s="1037"/>
      <c r="K100" s="1037"/>
      <c r="L100" s="1037"/>
      <c r="M100" s="1037"/>
      <c r="N100" s="1037"/>
      <c r="O100" s="406"/>
      <c r="P100" s="407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1036"/>
      <c r="C101" s="1036"/>
      <c r="D101" s="188"/>
      <c r="E101" s="1037"/>
      <c r="F101" s="1037"/>
      <c r="G101" s="1037"/>
      <c r="H101" s="1037"/>
      <c r="I101" s="1037"/>
      <c r="J101" s="1037"/>
      <c r="K101" s="1037"/>
      <c r="L101" s="1037"/>
      <c r="M101" s="1037"/>
      <c r="N101" s="1037"/>
      <c r="O101" s="406"/>
      <c r="P101" s="407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1036"/>
      <c r="C102" s="1036"/>
      <c r="D102" s="188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406"/>
      <c r="P102" s="407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1036"/>
      <c r="C103" s="1036"/>
      <c r="D103" s="188"/>
      <c r="E103" s="1037"/>
      <c r="F103" s="1037"/>
      <c r="G103" s="1037"/>
      <c r="H103" s="1037"/>
      <c r="I103" s="1037"/>
      <c r="J103" s="1037"/>
      <c r="K103" s="1037"/>
      <c r="L103" s="1037"/>
      <c r="M103" s="1037"/>
      <c r="N103" s="1037"/>
      <c r="O103" s="406"/>
      <c r="P103" s="407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1036"/>
      <c r="C104" s="1036"/>
      <c r="D104" s="188"/>
      <c r="E104" s="1037"/>
      <c r="F104" s="1037"/>
      <c r="G104" s="1037"/>
      <c r="H104" s="1037"/>
      <c r="I104" s="1037"/>
      <c r="J104" s="1037"/>
      <c r="K104" s="1037"/>
      <c r="L104" s="1037"/>
      <c r="M104" s="1037"/>
      <c r="N104" s="1037"/>
      <c r="O104" s="406"/>
      <c r="P104" s="407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1036"/>
      <c r="C105" s="1036"/>
      <c r="D105" s="188"/>
      <c r="E105" s="1037"/>
      <c r="F105" s="1037"/>
      <c r="G105" s="1037"/>
      <c r="H105" s="1037"/>
      <c r="I105" s="1037"/>
      <c r="J105" s="1037"/>
      <c r="K105" s="1037"/>
      <c r="L105" s="1037"/>
      <c r="M105" s="1037"/>
      <c r="N105" s="1037"/>
      <c r="O105" s="406"/>
      <c r="P105" s="407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1036"/>
      <c r="C106" s="1036"/>
      <c r="D106" s="188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37"/>
      <c r="O106" s="406"/>
      <c r="P106" s="407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1036"/>
      <c r="C107" s="1036"/>
      <c r="D107" s="188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406"/>
      <c r="P107" s="407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1036"/>
      <c r="C108" s="1036"/>
      <c r="D108" s="188"/>
      <c r="E108" s="1037"/>
      <c r="F108" s="1037"/>
      <c r="G108" s="1037"/>
      <c r="H108" s="1037"/>
      <c r="I108" s="1037"/>
      <c r="J108" s="1037"/>
      <c r="K108" s="1037"/>
      <c r="L108" s="1037"/>
      <c r="M108" s="1037"/>
      <c r="N108" s="1037"/>
      <c r="O108" s="406"/>
      <c r="P108" s="407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3" customFormat="1" ht="6" customHeight="1">
      <c r="A109" s="497"/>
      <c r="B109" s="218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9"/>
      <c r="Q109"/>
      <c r="R109" s="508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504"/>
      <c r="B110" s="220" t="s">
        <v>92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551"/>
      <c r="R110" s="538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97"/>
      <c r="B111" s="1040" t="str">
        <f>B61</f>
        <v>FAPESP,  AGOSTO DE 2012</v>
      </c>
      <c r="C111" s="1040"/>
      <c r="D111" s="1040"/>
      <c r="E111" s="1040"/>
      <c r="F111" s="218"/>
      <c r="G111" s="218"/>
      <c r="H111" s="218"/>
      <c r="I111" s="218"/>
      <c r="J111" s="218"/>
      <c r="K111" s="218"/>
      <c r="L111" s="218"/>
      <c r="M111" s="222"/>
      <c r="N111" s="222"/>
      <c r="O111" s="222"/>
      <c r="P111" s="211"/>
      <c r="Q111" s="98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7"/>
      <c r="C118" s="223"/>
      <c r="D118" s="223"/>
      <c r="E118" s="223"/>
      <c r="F118" s="210"/>
      <c r="G118" s="210"/>
      <c r="H118" s="210"/>
      <c r="I118" s="210"/>
      <c r="J118" s="210"/>
      <c r="K118" s="210"/>
      <c r="L118" s="210"/>
      <c r="M118" s="223"/>
      <c r="N118" s="223"/>
      <c r="O118" s="223"/>
      <c r="P118" s="211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5" t="s">
        <v>139</v>
      </c>
    </row>
    <row r="163" spans="1:245" ht="16.5" customHeight="1">
      <c r="B163" s="225" t="s">
        <v>140</v>
      </c>
    </row>
    <row r="164" spans="1:245"/>
    <row r="165" spans="1:245" ht="15">
      <c r="B165" s="129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81" t="s">
        <v>93</v>
      </c>
      <c r="C167" s="881"/>
      <c r="D167" s="881"/>
      <c r="E167" s="881"/>
      <c r="F167" s="881"/>
      <c r="G167" s="881"/>
      <c r="H167" s="881"/>
      <c r="I167" s="881"/>
      <c r="J167" s="881"/>
      <c r="K167" s="881"/>
      <c r="L167" s="881"/>
      <c r="M167" s="881"/>
      <c r="N167" s="881"/>
      <c r="O167" s="881"/>
      <c r="P167" s="881"/>
      <c r="Q167" s="881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81" t="s">
        <v>91</v>
      </c>
      <c r="C168" s="881"/>
      <c r="D168" s="881"/>
      <c r="E168" s="881"/>
      <c r="F168" s="881"/>
      <c r="G168" s="881"/>
      <c r="H168" s="881"/>
      <c r="I168" s="881"/>
      <c r="J168" s="881"/>
      <c r="K168" s="881"/>
      <c r="L168" s="881"/>
      <c r="M168" s="881"/>
      <c r="N168" s="881"/>
      <c r="O168" s="881"/>
      <c r="P168" s="881"/>
      <c r="Q168" s="881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23" t="s">
        <v>10</v>
      </c>
      <c r="C170" s="823"/>
      <c r="D170" s="823"/>
      <c r="E170" s="823"/>
      <c r="F170" s="823"/>
      <c r="G170" s="823"/>
      <c r="H170" s="823"/>
      <c r="I170" s="823"/>
      <c r="J170" s="823"/>
      <c r="K170" s="823"/>
      <c r="L170" s="823"/>
      <c r="M170" s="823"/>
      <c r="N170" s="823"/>
      <c r="O170" s="823"/>
      <c r="P170" s="823"/>
      <c r="Q170" s="823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9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94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95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224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225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226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227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228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229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22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8" t="s">
        <v>96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9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9"/>
      <c r="B182" s="162" t="s">
        <v>97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9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9"/>
      <c r="B183" s="108" t="s">
        <v>98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9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9"/>
      <c r="B184" s="108" t="s">
        <v>99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9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9"/>
      <c r="B185" s="157" t="s">
        <v>100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9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781" t="s">
        <v>1</v>
      </c>
      <c r="C188" s="1043"/>
      <c r="D188" s="418" t="s">
        <v>7</v>
      </c>
      <c r="E188" s="1033" t="s">
        <v>8</v>
      </c>
      <c r="F188" s="1034"/>
      <c r="G188" s="1034"/>
      <c r="H188" s="1034"/>
      <c r="I188" s="1034"/>
      <c r="J188" s="1034"/>
      <c r="K188" s="1034"/>
      <c r="L188" s="1034"/>
      <c r="M188" s="1034"/>
      <c r="N188" s="1035"/>
      <c r="O188" s="419" t="s">
        <v>3</v>
      </c>
      <c r="P188" s="418" t="s">
        <v>4</v>
      </c>
      <c r="Q188" s="418" t="s">
        <v>2</v>
      </c>
      <c r="R188" s="499"/>
    </row>
    <row r="189" spans="1:245" ht="17.25" customHeight="1">
      <c r="A189" s="497"/>
      <c r="B189" s="1041">
        <v>1</v>
      </c>
      <c r="C189" s="1041"/>
      <c r="D189" s="175">
        <v>1</v>
      </c>
      <c r="E189" s="1042" t="s">
        <v>101</v>
      </c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206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1041">
        <v>2</v>
      </c>
      <c r="C190" s="1041"/>
      <c r="D190" s="175">
        <v>2</v>
      </c>
      <c r="E190" s="1042" t="s">
        <v>102</v>
      </c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206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1041">
        <v>3</v>
      </c>
      <c r="C191" s="1041"/>
      <c r="D191" s="175">
        <v>1</v>
      </c>
      <c r="E191" s="1042" t="s">
        <v>103</v>
      </c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206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1041">
        <v>4</v>
      </c>
      <c r="C192" s="1041"/>
      <c r="D192" s="175">
        <v>1</v>
      </c>
      <c r="E192" s="1042" t="s">
        <v>104</v>
      </c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206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994"/>
      <c r="C193" s="995"/>
      <c r="D193" s="175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 t="s">
        <v>5</v>
      </c>
      <c r="P193" s="227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97"/>
      <c r="B194" s="218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9"/>
      <c r="Q194" s="347"/>
      <c r="R194" s="508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504"/>
      <c r="B195" s="220" t="s">
        <v>92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551"/>
      <c r="R195" s="538"/>
      <c r="S195" s="133"/>
      <c r="T195" s="133"/>
      <c r="U195" s="133"/>
      <c r="V195" s="134"/>
      <c r="W195" s="41"/>
      <c r="X195" s="111"/>
    </row>
    <row r="196" spans="1:242">
      <c r="B196" s="157" t="str">
        <f>B111</f>
        <v>FAPESP,  AGOSTO DE 2012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AFFC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39" priority="51" stopIfTrue="1" operator="equal">
      <formula>"INDIQUE A MOEDA"</formula>
    </cfRule>
  </conditionalFormatting>
  <conditionalFormatting sqref="O65:O108 O16:O58">
    <cfRule type="cellIs" dxfId="38" priority="49" stopIfTrue="1" operator="equal">
      <formula>0</formula>
    </cfRule>
  </conditionalFormatting>
  <conditionalFormatting sqref="P193">
    <cfRule type="cellIs" dxfId="37" priority="48" stopIfTrue="1" operator="equal">
      <formula>0</formula>
    </cfRule>
  </conditionalFormatting>
  <conditionalFormatting sqref="P189:P192">
    <cfRule type="cellIs" dxfId="36" priority="46" stopIfTrue="1" operator="equal">
      <formula>0</formula>
    </cfRule>
  </conditionalFormatting>
  <conditionalFormatting sqref="P65:P108 P16:P58 D13 F13">
    <cfRule type="cellIs" dxfId="35" priority="43" stopIfTrue="1" operator="equal">
      <formula>""</formula>
    </cfRule>
  </conditionalFormatting>
  <conditionalFormatting sqref="D65:D108 D16:D58">
    <cfRule type="cellIs" dxfId="34" priority="42" stopIfTrue="1" operator="equal">
      <formula>0</formula>
    </cfRule>
  </conditionalFormatting>
  <conditionalFormatting sqref="E65:N108 B65:C108 E16:N58 B16:C58">
    <cfRule type="cellIs" dxfId="33" priority="39" stopIfTrue="1" operator="equal">
      <formula>0</formula>
    </cfRule>
  </conditionalFormatting>
  <conditionalFormatting sqref="F8:O8">
    <cfRule type="cellIs" dxfId="32" priority="5" stopIfTrue="1" operator="equal">
      <formula>""</formula>
    </cfRule>
  </conditionalFormatting>
  <conditionalFormatting sqref="E10:G10">
    <cfRule type="cellIs" dxfId="31" priority="4" stopIfTrue="1" operator="equal">
      <formula>""</formula>
    </cfRule>
  </conditionalFormatting>
  <conditionalFormatting sqref="E10 F8:Q8 S8">
    <cfRule type="cellIs" dxfId="3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&#10;A AQUISIÇÃO DE RADIOISÓTOPOS OU RADIOATIVOS." sqref="M12:N12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L296"/>
  <sheetViews>
    <sheetView showGridLines="0" showRowColHeaders="0" zoomScaleSheetLayoutView="100" workbookViewId="0">
      <selection activeCell="N16" sqref="N16"/>
    </sheetView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7" customWidth="1"/>
    <col min="14" max="14" width="15.140625" style="25" customWidth="1"/>
    <col min="15" max="15" width="13.42578125" style="25" customWidth="1"/>
    <col min="16" max="16" width="13.85546875" style="317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89"/>
      <c r="P2" s="789"/>
      <c r="Q2" s="789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73"/>
    </row>
    <row r="6" spans="1:243" s="4" customFormat="1" ht="19.5" customHeight="1">
      <c r="A6" s="501"/>
      <c r="B6" s="416" t="s">
        <v>248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37" customFormat="1" ht="21" customHeight="1">
      <c r="A8" s="500"/>
      <c r="B8" s="1051" t="s">
        <v>141</v>
      </c>
      <c r="C8" s="1051"/>
      <c r="D8" s="1051"/>
      <c r="E8" s="1052"/>
      <c r="F8" s="792" t="s">
        <v>357</v>
      </c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520"/>
      <c r="S8" s="592"/>
    </row>
    <row r="9" spans="1:243" s="37" customFormat="1" ht="6.75" customHeight="1">
      <c r="A9" s="50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73"/>
    </row>
    <row r="10" spans="1:243" s="37" customFormat="1" ht="18.75" customHeight="1">
      <c r="A10" s="500"/>
      <c r="B10" s="1047" t="s">
        <v>0</v>
      </c>
      <c r="C10" s="1047"/>
      <c r="D10" s="793"/>
      <c r="E10" s="793"/>
      <c r="F10" s="793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73"/>
    </row>
    <row r="11" spans="1:243" s="37" customFormat="1" ht="6.75" customHeight="1">
      <c r="A11" s="500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73"/>
    </row>
    <row r="12" spans="1:243" s="37" customFormat="1" ht="19.5" customHeight="1">
      <c r="A12" s="500"/>
      <c r="B12" s="1046" t="s">
        <v>202</v>
      </c>
      <c r="C12" s="1046"/>
      <c r="D12" s="794">
        <f>IF(SUM(O15:O57,O63:O103)=0,"",SUM(O15:O57,O63:O103))</f>
        <v>3600</v>
      </c>
      <c r="E12" s="794"/>
      <c r="F12" s="794"/>
      <c r="G12" s="121"/>
      <c r="H12" s="1046" t="s">
        <v>159</v>
      </c>
      <c r="I12" s="1046"/>
      <c r="J12" s="1046"/>
      <c r="K12" s="854" t="str">
        <f>IF(SUM(P15:P57,P63:P103)=0,"",SUM(P15:P57,P63:P103))</f>
        <v/>
      </c>
      <c r="L12" s="854"/>
      <c r="M12" s="854"/>
      <c r="N12" s="121"/>
      <c r="O12" s="121"/>
      <c r="P12" s="121"/>
      <c r="Q12" s="121"/>
      <c r="R12" s="473"/>
    </row>
    <row r="13" spans="1:243" s="40" customFormat="1" ht="6.75" customHeight="1">
      <c r="A13" s="51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9"/>
      <c r="S13" s="39"/>
      <c r="T13" s="39"/>
      <c r="U13" s="39"/>
      <c r="V13" s="39"/>
      <c r="W13" s="39"/>
      <c r="X13" s="39"/>
    </row>
    <row r="14" spans="1:243" s="42" customFormat="1" ht="32.25" customHeight="1">
      <c r="A14" s="504"/>
      <c r="B14" s="387" t="s">
        <v>1</v>
      </c>
      <c r="C14" s="387" t="s">
        <v>7</v>
      </c>
      <c r="D14" s="1033" t="s">
        <v>8</v>
      </c>
      <c r="E14" s="1034"/>
      <c r="F14" s="1034"/>
      <c r="G14" s="1034"/>
      <c r="H14" s="1034"/>
      <c r="I14" s="1034"/>
      <c r="J14" s="1034"/>
      <c r="K14" s="1034"/>
      <c r="L14" s="1035"/>
      <c r="M14" s="410" t="s">
        <v>196</v>
      </c>
      <c r="N14" s="388" t="s">
        <v>3</v>
      </c>
      <c r="O14" s="587" t="s">
        <v>158</v>
      </c>
      <c r="P14" s="587" t="s">
        <v>160</v>
      </c>
      <c r="Q14" s="387" t="s">
        <v>2</v>
      </c>
      <c r="R14" s="522"/>
      <c r="S14" s="160" t="s">
        <v>161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>
        <v>1</v>
      </c>
      <c r="C15" s="188">
        <v>20</v>
      </c>
      <c r="D15" s="1037" t="s">
        <v>370</v>
      </c>
      <c r="E15" s="1037"/>
      <c r="F15" s="1037"/>
      <c r="G15" s="1037"/>
      <c r="H15" s="1037"/>
      <c r="I15" s="1037"/>
      <c r="J15" s="1037"/>
      <c r="K15" s="1037"/>
      <c r="L15" s="1037"/>
      <c r="M15" s="319" t="s">
        <v>161</v>
      </c>
      <c r="N15" s="408">
        <v>180</v>
      </c>
      <c r="O15" s="407">
        <f t="shared" ref="O15:O57" si="0">IF(M15="DIP",C15*N15,"")</f>
        <v>3600</v>
      </c>
      <c r="P15" s="409" t="str">
        <f t="shared" ref="P15:P57" si="1">IF(M15="DIE",C15*N15,"")</f>
        <v/>
      </c>
      <c r="Q15" s="53"/>
      <c r="R15" s="473"/>
      <c r="S15" s="160" t="s">
        <v>162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37"/>
      <c r="E16" s="1037"/>
      <c r="F16" s="1037"/>
      <c r="G16" s="1037"/>
      <c r="H16" s="1037"/>
      <c r="I16" s="1037"/>
      <c r="J16" s="1037"/>
      <c r="K16" s="1037"/>
      <c r="L16" s="1037"/>
      <c r="M16" s="686"/>
      <c r="N16" s="408"/>
      <c r="O16" s="407" t="str">
        <f t="shared" si="0"/>
        <v/>
      </c>
      <c r="P16" s="409" t="str">
        <f t="shared" si="1"/>
        <v/>
      </c>
      <c r="Q16" s="53"/>
      <c r="R16" s="47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37"/>
      <c r="E17" s="1037"/>
      <c r="F17" s="1037"/>
      <c r="G17" s="1037"/>
      <c r="H17" s="1037"/>
      <c r="I17" s="1037"/>
      <c r="J17" s="1037"/>
      <c r="K17" s="1037"/>
      <c r="L17" s="1037"/>
      <c r="M17" s="686"/>
      <c r="N17" s="408"/>
      <c r="O17" s="407" t="str">
        <f t="shared" si="0"/>
        <v/>
      </c>
      <c r="P17" s="409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37"/>
      <c r="E18" s="1037"/>
      <c r="F18" s="1037"/>
      <c r="G18" s="1037"/>
      <c r="H18" s="1037"/>
      <c r="I18" s="1037"/>
      <c r="J18" s="1037"/>
      <c r="K18" s="1037"/>
      <c r="L18" s="1037"/>
      <c r="M18" s="686"/>
      <c r="N18" s="408"/>
      <c r="O18" s="407" t="str">
        <f t="shared" si="0"/>
        <v/>
      </c>
      <c r="P18" s="409" t="str">
        <f t="shared" si="1"/>
        <v/>
      </c>
      <c r="Q18" s="53"/>
      <c r="R18" s="473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37"/>
      <c r="E19" s="1037"/>
      <c r="F19" s="1037"/>
      <c r="G19" s="1037"/>
      <c r="H19" s="1037"/>
      <c r="I19" s="1037"/>
      <c r="J19" s="1037"/>
      <c r="K19" s="1037"/>
      <c r="L19" s="1037"/>
      <c r="M19" s="686"/>
      <c r="N19" s="408"/>
      <c r="O19" s="407" t="str">
        <f t="shared" si="0"/>
        <v/>
      </c>
      <c r="P19" s="409" t="str">
        <f t="shared" si="1"/>
        <v/>
      </c>
      <c r="Q19" s="53"/>
      <c r="R19" s="47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37"/>
      <c r="E20" s="1037"/>
      <c r="F20" s="1037"/>
      <c r="G20" s="1037"/>
      <c r="H20" s="1037"/>
      <c r="I20" s="1037"/>
      <c r="J20" s="1037"/>
      <c r="K20" s="1037"/>
      <c r="L20" s="1037"/>
      <c r="M20" s="686"/>
      <c r="N20" s="408"/>
      <c r="O20" s="407" t="str">
        <f t="shared" si="0"/>
        <v/>
      </c>
      <c r="P20" s="409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37"/>
      <c r="E21" s="1037"/>
      <c r="F21" s="1037"/>
      <c r="G21" s="1037"/>
      <c r="H21" s="1037"/>
      <c r="I21" s="1037"/>
      <c r="J21" s="1037"/>
      <c r="K21" s="1037"/>
      <c r="L21" s="1037"/>
      <c r="M21" s="686"/>
      <c r="N21" s="408"/>
      <c r="O21" s="407" t="str">
        <f t="shared" si="0"/>
        <v/>
      </c>
      <c r="P21" s="409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37"/>
      <c r="E22" s="1037"/>
      <c r="F22" s="1037"/>
      <c r="G22" s="1037"/>
      <c r="H22" s="1037"/>
      <c r="I22" s="1037"/>
      <c r="J22" s="1037"/>
      <c r="K22" s="1037"/>
      <c r="L22" s="1037"/>
      <c r="M22" s="686"/>
      <c r="N22" s="408"/>
      <c r="O22" s="407" t="str">
        <f t="shared" si="0"/>
        <v/>
      </c>
      <c r="P22" s="409" t="str">
        <f t="shared" si="1"/>
        <v/>
      </c>
      <c r="Q22" s="53"/>
      <c r="R22" s="473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37"/>
      <c r="E23" s="1037"/>
      <c r="F23" s="1037"/>
      <c r="G23" s="1037"/>
      <c r="H23" s="1037"/>
      <c r="I23" s="1037"/>
      <c r="J23" s="1037"/>
      <c r="K23" s="1037"/>
      <c r="L23" s="1037"/>
      <c r="M23" s="686"/>
      <c r="N23" s="408"/>
      <c r="O23" s="407" t="str">
        <f t="shared" si="0"/>
        <v/>
      </c>
      <c r="P23" s="409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37"/>
      <c r="E24" s="1037"/>
      <c r="F24" s="1037"/>
      <c r="G24" s="1037"/>
      <c r="H24" s="1037"/>
      <c r="I24" s="1037"/>
      <c r="J24" s="1037"/>
      <c r="K24" s="1037"/>
      <c r="L24" s="1037"/>
      <c r="M24" s="686"/>
      <c r="N24" s="408"/>
      <c r="O24" s="407" t="str">
        <f t="shared" si="0"/>
        <v/>
      </c>
      <c r="P24" s="409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37"/>
      <c r="E25" s="1037"/>
      <c r="F25" s="1037"/>
      <c r="G25" s="1037"/>
      <c r="H25" s="1037"/>
      <c r="I25" s="1037"/>
      <c r="J25" s="1037"/>
      <c r="K25" s="1037"/>
      <c r="L25" s="1037"/>
      <c r="M25" s="686"/>
      <c r="N25" s="408"/>
      <c r="O25" s="407" t="str">
        <f t="shared" si="0"/>
        <v/>
      </c>
      <c r="P25" s="409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37"/>
      <c r="E26" s="1037"/>
      <c r="F26" s="1037"/>
      <c r="G26" s="1037"/>
      <c r="H26" s="1037"/>
      <c r="I26" s="1037"/>
      <c r="J26" s="1037"/>
      <c r="K26" s="1037"/>
      <c r="L26" s="1037"/>
      <c r="M26" s="686"/>
      <c r="N26" s="408"/>
      <c r="O26" s="407" t="str">
        <f t="shared" si="0"/>
        <v/>
      </c>
      <c r="P26" s="409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37"/>
      <c r="E27" s="1037"/>
      <c r="F27" s="1037"/>
      <c r="G27" s="1037"/>
      <c r="H27" s="1037"/>
      <c r="I27" s="1037"/>
      <c r="J27" s="1037"/>
      <c r="K27" s="1037"/>
      <c r="L27" s="1037"/>
      <c r="M27" s="686"/>
      <c r="N27" s="408"/>
      <c r="O27" s="407" t="str">
        <f t="shared" si="0"/>
        <v/>
      </c>
      <c r="P27" s="409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37"/>
      <c r="E28" s="1037"/>
      <c r="F28" s="1037"/>
      <c r="G28" s="1037"/>
      <c r="H28" s="1037"/>
      <c r="I28" s="1037"/>
      <c r="J28" s="1037"/>
      <c r="K28" s="1037"/>
      <c r="L28" s="1037"/>
      <c r="M28" s="686"/>
      <c r="N28" s="408"/>
      <c r="O28" s="407" t="str">
        <f t="shared" si="0"/>
        <v/>
      </c>
      <c r="P28" s="409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37"/>
      <c r="E29" s="1037"/>
      <c r="F29" s="1037"/>
      <c r="G29" s="1037"/>
      <c r="H29" s="1037"/>
      <c r="I29" s="1037"/>
      <c r="J29" s="1037"/>
      <c r="K29" s="1037"/>
      <c r="L29" s="1037"/>
      <c r="M29" s="686"/>
      <c r="N29" s="408"/>
      <c r="O29" s="407" t="str">
        <f t="shared" si="0"/>
        <v/>
      </c>
      <c r="P29" s="409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37"/>
      <c r="E30" s="1037"/>
      <c r="F30" s="1037"/>
      <c r="G30" s="1037"/>
      <c r="H30" s="1037"/>
      <c r="I30" s="1037"/>
      <c r="J30" s="1037"/>
      <c r="K30" s="1037"/>
      <c r="L30" s="1037"/>
      <c r="M30" s="686"/>
      <c r="N30" s="408"/>
      <c r="O30" s="407" t="str">
        <f t="shared" si="0"/>
        <v/>
      </c>
      <c r="P30" s="409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37"/>
      <c r="E31" s="1037"/>
      <c r="F31" s="1037"/>
      <c r="G31" s="1037"/>
      <c r="H31" s="1037"/>
      <c r="I31" s="1037"/>
      <c r="J31" s="1037"/>
      <c r="K31" s="1037"/>
      <c r="L31" s="1037"/>
      <c r="M31" s="686"/>
      <c r="N31" s="408"/>
      <c r="O31" s="407" t="str">
        <f t="shared" si="0"/>
        <v/>
      </c>
      <c r="P31" s="409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37"/>
      <c r="E32" s="1037"/>
      <c r="F32" s="1037"/>
      <c r="G32" s="1037"/>
      <c r="H32" s="1037"/>
      <c r="I32" s="1037"/>
      <c r="J32" s="1037"/>
      <c r="K32" s="1037"/>
      <c r="L32" s="1037"/>
      <c r="M32" s="686"/>
      <c r="N32" s="408"/>
      <c r="O32" s="407" t="str">
        <f t="shared" si="0"/>
        <v/>
      </c>
      <c r="P32" s="409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37"/>
      <c r="E33" s="1037"/>
      <c r="F33" s="1037"/>
      <c r="G33" s="1037"/>
      <c r="H33" s="1037"/>
      <c r="I33" s="1037"/>
      <c r="J33" s="1037"/>
      <c r="K33" s="1037"/>
      <c r="L33" s="1037"/>
      <c r="M33" s="686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3"/>
      <c r="R33" s="47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37"/>
      <c r="E34" s="1037"/>
      <c r="F34" s="1037"/>
      <c r="G34" s="1037"/>
      <c r="H34" s="1037"/>
      <c r="I34" s="1037"/>
      <c r="J34" s="1037"/>
      <c r="K34" s="1037"/>
      <c r="L34" s="1037"/>
      <c r="M34" s="686"/>
      <c r="N34" s="408"/>
      <c r="O34" s="407" t="str">
        <f t="shared" si="2"/>
        <v/>
      </c>
      <c r="P34" s="409" t="str">
        <f t="shared" si="3"/>
        <v/>
      </c>
      <c r="Q34" s="53"/>
      <c r="R34" s="47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37"/>
      <c r="E35" s="1037"/>
      <c r="F35" s="1037"/>
      <c r="G35" s="1037"/>
      <c r="H35" s="1037"/>
      <c r="I35" s="1037"/>
      <c r="J35" s="1037"/>
      <c r="K35" s="1037"/>
      <c r="L35" s="1037"/>
      <c r="M35" s="686"/>
      <c r="N35" s="408"/>
      <c r="O35" s="407" t="str">
        <f t="shared" si="2"/>
        <v/>
      </c>
      <c r="P35" s="409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37"/>
      <c r="E36" s="1037"/>
      <c r="F36" s="1037"/>
      <c r="G36" s="1037"/>
      <c r="H36" s="1037"/>
      <c r="I36" s="1037"/>
      <c r="J36" s="1037"/>
      <c r="K36" s="1037"/>
      <c r="L36" s="1037"/>
      <c r="M36" s="686"/>
      <c r="N36" s="408"/>
      <c r="O36" s="407" t="str">
        <f t="shared" si="2"/>
        <v/>
      </c>
      <c r="P36" s="409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37"/>
      <c r="E37" s="1037"/>
      <c r="F37" s="1037"/>
      <c r="G37" s="1037"/>
      <c r="H37" s="1037"/>
      <c r="I37" s="1037"/>
      <c r="J37" s="1037"/>
      <c r="K37" s="1037"/>
      <c r="L37" s="1037"/>
      <c r="M37" s="686"/>
      <c r="N37" s="408"/>
      <c r="O37" s="407" t="str">
        <f t="shared" si="2"/>
        <v/>
      </c>
      <c r="P37" s="409" t="str">
        <f t="shared" si="3"/>
        <v/>
      </c>
      <c r="Q37" s="53"/>
      <c r="R37" s="473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37"/>
      <c r="E38" s="1037"/>
      <c r="F38" s="1037"/>
      <c r="G38" s="1037"/>
      <c r="H38" s="1037"/>
      <c r="I38" s="1037"/>
      <c r="J38" s="1037"/>
      <c r="K38" s="1037"/>
      <c r="L38" s="1037"/>
      <c r="M38" s="686"/>
      <c r="N38" s="408"/>
      <c r="O38" s="407" t="str">
        <f t="shared" si="2"/>
        <v/>
      </c>
      <c r="P38" s="409" t="str">
        <f t="shared" si="3"/>
        <v/>
      </c>
      <c r="Q38" s="53"/>
      <c r="R38" s="47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37"/>
      <c r="E39" s="1037"/>
      <c r="F39" s="1037"/>
      <c r="G39" s="1037"/>
      <c r="H39" s="1037"/>
      <c r="I39" s="1037"/>
      <c r="J39" s="1037"/>
      <c r="K39" s="1037"/>
      <c r="L39" s="1037"/>
      <c r="M39" s="686"/>
      <c r="N39" s="408"/>
      <c r="O39" s="407" t="str">
        <f t="shared" si="2"/>
        <v/>
      </c>
      <c r="P39" s="409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37"/>
      <c r="E40" s="1037"/>
      <c r="F40" s="1037"/>
      <c r="G40" s="1037"/>
      <c r="H40" s="1037"/>
      <c r="I40" s="1037"/>
      <c r="J40" s="1037"/>
      <c r="K40" s="1037"/>
      <c r="L40" s="1037"/>
      <c r="M40" s="686"/>
      <c r="N40" s="408"/>
      <c r="O40" s="407" t="str">
        <f t="shared" si="2"/>
        <v/>
      </c>
      <c r="P40" s="409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37"/>
      <c r="E41" s="1037"/>
      <c r="F41" s="1037"/>
      <c r="G41" s="1037"/>
      <c r="H41" s="1037"/>
      <c r="I41" s="1037"/>
      <c r="J41" s="1037"/>
      <c r="K41" s="1037"/>
      <c r="L41" s="1037"/>
      <c r="M41" s="686"/>
      <c r="N41" s="408"/>
      <c r="O41" s="407" t="str">
        <f t="shared" si="2"/>
        <v/>
      </c>
      <c r="P41" s="409" t="str">
        <f t="shared" si="3"/>
        <v/>
      </c>
      <c r="Q41" s="53"/>
      <c r="R41" s="473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37"/>
      <c r="E42" s="1037"/>
      <c r="F42" s="1037"/>
      <c r="G42" s="1037"/>
      <c r="H42" s="1037"/>
      <c r="I42" s="1037"/>
      <c r="J42" s="1037"/>
      <c r="K42" s="1037"/>
      <c r="L42" s="1037"/>
      <c r="M42" s="686"/>
      <c r="N42" s="408"/>
      <c r="O42" s="407" t="str">
        <f t="shared" si="2"/>
        <v/>
      </c>
      <c r="P42" s="409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37"/>
      <c r="E43" s="1037"/>
      <c r="F43" s="1037"/>
      <c r="G43" s="1037"/>
      <c r="H43" s="1037"/>
      <c r="I43" s="1037"/>
      <c r="J43" s="1037"/>
      <c r="K43" s="1037"/>
      <c r="L43" s="1037"/>
      <c r="M43" s="686"/>
      <c r="N43" s="408"/>
      <c r="O43" s="407" t="str">
        <f t="shared" si="2"/>
        <v/>
      </c>
      <c r="P43" s="409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37"/>
      <c r="E44" s="1037"/>
      <c r="F44" s="1037"/>
      <c r="G44" s="1037"/>
      <c r="H44" s="1037"/>
      <c r="I44" s="1037"/>
      <c r="J44" s="1037"/>
      <c r="K44" s="1037"/>
      <c r="L44" s="1037"/>
      <c r="M44" s="686"/>
      <c r="N44" s="408"/>
      <c r="O44" s="407" t="str">
        <f t="shared" si="2"/>
        <v/>
      </c>
      <c r="P44" s="409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37"/>
      <c r="E45" s="1037"/>
      <c r="F45" s="1037"/>
      <c r="G45" s="1037"/>
      <c r="H45" s="1037"/>
      <c r="I45" s="1037"/>
      <c r="J45" s="1037"/>
      <c r="K45" s="1037"/>
      <c r="L45" s="1037"/>
      <c r="M45" s="686"/>
      <c r="N45" s="408"/>
      <c r="O45" s="407" t="str">
        <f t="shared" si="2"/>
        <v/>
      </c>
      <c r="P45" s="409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37"/>
      <c r="E46" s="1037"/>
      <c r="F46" s="1037"/>
      <c r="G46" s="1037"/>
      <c r="H46" s="1037"/>
      <c r="I46" s="1037"/>
      <c r="J46" s="1037"/>
      <c r="K46" s="1037"/>
      <c r="L46" s="1037"/>
      <c r="M46" s="686"/>
      <c r="N46" s="408"/>
      <c r="O46" s="407" t="str">
        <f t="shared" si="2"/>
        <v/>
      </c>
      <c r="P46" s="409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37"/>
      <c r="E47" s="1037"/>
      <c r="F47" s="1037"/>
      <c r="G47" s="1037"/>
      <c r="H47" s="1037"/>
      <c r="I47" s="1037"/>
      <c r="J47" s="1037"/>
      <c r="K47" s="1037"/>
      <c r="L47" s="1037"/>
      <c r="M47" s="686"/>
      <c r="N47" s="408"/>
      <c r="O47" s="407" t="str">
        <f t="shared" si="2"/>
        <v/>
      </c>
      <c r="P47" s="409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37"/>
      <c r="E48" s="1037"/>
      <c r="F48" s="1037"/>
      <c r="G48" s="1037"/>
      <c r="H48" s="1037"/>
      <c r="I48" s="1037"/>
      <c r="J48" s="1037"/>
      <c r="K48" s="1037"/>
      <c r="L48" s="1037"/>
      <c r="M48" s="686"/>
      <c r="N48" s="408"/>
      <c r="O48" s="407" t="str">
        <f t="shared" si="2"/>
        <v/>
      </c>
      <c r="P48" s="409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37"/>
      <c r="E49" s="1037"/>
      <c r="F49" s="1037"/>
      <c r="G49" s="1037"/>
      <c r="H49" s="1037"/>
      <c r="I49" s="1037"/>
      <c r="J49" s="1037"/>
      <c r="K49" s="1037"/>
      <c r="L49" s="1037"/>
      <c r="M49" s="686"/>
      <c r="N49" s="408"/>
      <c r="O49" s="407" t="str">
        <f t="shared" si="2"/>
        <v/>
      </c>
      <c r="P49" s="409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37"/>
      <c r="E50" s="1037"/>
      <c r="F50" s="1037"/>
      <c r="G50" s="1037"/>
      <c r="H50" s="1037"/>
      <c r="I50" s="1037"/>
      <c r="J50" s="1037"/>
      <c r="K50" s="1037"/>
      <c r="L50" s="1037"/>
      <c r="M50" s="686"/>
      <c r="N50" s="408"/>
      <c r="O50" s="407" t="str">
        <f t="shared" si="2"/>
        <v/>
      </c>
      <c r="P50" s="409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37"/>
      <c r="E51" s="1037"/>
      <c r="F51" s="1037"/>
      <c r="G51" s="1037"/>
      <c r="H51" s="1037"/>
      <c r="I51" s="1037"/>
      <c r="J51" s="1037"/>
      <c r="K51" s="1037"/>
      <c r="L51" s="1037"/>
      <c r="M51" s="686"/>
      <c r="N51" s="408"/>
      <c r="O51" s="407" t="str">
        <f t="shared" si="2"/>
        <v/>
      </c>
      <c r="P51" s="409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37"/>
      <c r="E52" s="1037"/>
      <c r="F52" s="1037"/>
      <c r="G52" s="1037"/>
      <c r="H52" s="1037"/>
      <c r="I52" s="1037"/>
      <c r="J52" s="1037"/>
      <c r="K52" s="1037"/>
      <c r="L52" s="1037"/>
      <c r="M52" s="686"/>
      <c r="N52" s="408"/>
      <c r="O52" s="407" t="str">
        <f t="shared" si="2"/>
        <v/>
      </c>
      <c r="P52" s="409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37"/>
      <c r="E53" s="1037"/>
      <c r="F53" s="1037"/>
      <c r="G53" s="1037"/>
      <c r="H53" s="1037"/>
      <c r="I53" s="1037"/>
      <c r="J53" s="1037"/>
      <c r="K53" s="1037"/>
      <c r="L53" s="1037"/>
      <c r="M53" s="686"/>
      <c r="N53" s="408"/>
      <c r="O53" s="407" t="str">
        <f t="shared" si="2"/>
        <v/>
      </c>
      <c r="P53" s="409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37"/>
      <c r="E54" s="1037"/>
      <c r="F54" s="1037"/>
      <c r="G54" s="1037"/>
      <c r="H54" s="1037"/>
      <c r="I54" s="1037"/>
      <c r="J54" s="1037"/>
      <c r="K54" s="1037"/>
      <c r="L54" s="1037"/>
      <c r="M54" s="686"/>
      <c r="N54" s="408"/>
      <c r="O54" s="407" t="str">
        <f t="shared" si="2"/>
        <v/>
      </c>
      <c r="P54" s="409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37"/>
      <c r="E55" s="1037"/>
      <c r="F55" s="1037"/>
      <c r="G55" s="1037"/>
      <c r="H55" s="1037"/>
      <c r="I55" s="1037"/>
      <c r="J55" s="1037"/>
      <c r="K55" s="1037"/>
      <c r="L55" s="1037"/>
      <c r="M55" s="686"/>
      <c r="N55" s="408"/>
      <c r="O55" s="407" t="str">
        <f t="shared" si="0"/>
        <v/>
      </c>
      <c r="P55" s="409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37"/>
      <c r="E56" s="1037"/>
      <c r="F56" s="1037"/>
      <c r="G56" s="1037"/>
      <c r="H56" s="1037"/>
      <c r="I56" s="1037"/>
      <c r="J56" s="1037"/>
      <c r="K56" s="1037"/>
      <c r="L56" s="1037"/>
      <c r="M56" s="686"/>
      <c r="N56" s="408"/>
      <c r="O56" s="407" t="str">
        <f t="shared" si="0"/>
        <v/>
      </c>
      <c r="P56" s="409" t="str">
        <f t="shared" si="1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37"/>
      <c r="E57" s="1037"/>
      <c r="F57" s="1037"/>
      <c r="G57" s="1037"/>
      <c r="H57" s="1037"/>
      <c r="I57" s="1037"/>
      <c r="J57" s="1037"/>
      <c r="K57" s="1037"/>
      <c r="L57" s="1037"/>
      <c r="M57" s="686"/>
      <c r="N57" s="408"/>
      <c r="O57" s="407" t="str">
        <f t="shared" si="0"/>
        <v/>
      </c>
      <c r="P57" s="409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6" customFormat="1" ht="6" customHeight="1">
      <c r="A58" s="49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8"/>
      <c r="Q58" s="1"/>
      <c r="R58" s="508"/>
      <c r="S58" s="38"/>
      <c r="T58" s="38"/>
      <c r="U58" s="38"/>
      <c r="V58" s="38"/>
      <c r="W58" s="38"/>
      <c r="X58" s="38"/>
    </row>
    <row r="59" spans="1:243" s="42" customFormat="1" ht="21" customHeight="1">
      <c r="A59" s="504"/>
      <c r="B59" s="1003" t="s">
        <v>92</v>
      </c>
      <c r="C59" s="1004"/>
      <c r="D59" s="1004"/>
      <c r="E59" s="1004"/>
      <c r="F59" s="1004"/>
      <c r="G59" s="1004"/>
      <c r="H59" s="1004"/>
      <c r="I59" s="1004"/>
      <c r="J59" s="1004"/>
      <c r="K59" s="1004"/>
      <c r="L59" s="1004"/>
      <c r="M59" s="1004"/>
      <c r="N59" s="1004"/>
      <c r="O59" s="1004"/>
      <c r="P59" s="1004"/>
      <c r="Q59" s="1005"/>
      <c r="R59" s="522"/>
      <c r="S59" s="41"/>
      <c r="T59" s="41"/>
      <c r="U59" s="41"/>
      <c r="V59" s="41"/>
      <c r="W59" s="41"/>
      <c r="X59" s="41"/>
    </row>
    <row r="60" spans="1:243" s="43" customFormat="1" ht="12.75" customHeight="1">
      <c r="A60" s="497"/>
      <c r="B60" s="31" t="str">
        <f>'1-MPN'!$B$65</f>
        <v>FAPESP,  AGOSTO DE 2012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507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6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504"/>
      <c r="B62" s="387" t="s">
        <v>1</v>
      </c>
      <c r="C62" s="387" t="s">
        <v>7</v>
      </c>
      <c r="D62" s="785" t="s">
        <v>8</v>
      </c>
      <c r="E62" s="785"/>
      <c r="F62" s="785"/>
      <c r="G62" s="785"/>
      <c r="H62" s="785"/>
      <c r="I62" s="785"/>
      <c r="J62" s="785"/>
      <c r="K62" s="785"/>
      <c r="L62" s="785"/>
      <c r="M62" s="410" t="s">
        <v>196</v>
      </c>
      <c r="N62" s="388" t="s">
        <v>3</v>
      </c>
      <c r="O62" s="587" t="s">
        <v>158</v>
      </c>
      <c r="P62" s="587" t="s">
        <v>160</v>
      </c>
      <c r="Q62" s="387" t="s">
        <v>2</v>
      </c>
      <c r="R62" s="522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37"/>
      <c r="E63" s="1037"/>
      <c r="F63" s="1037"/>
      <c r="G63" s="1037"/>
      <c r="H63" s="1037"/>
      <c r="I63" s="1037"/>
      <c r="J63" s="1037"/>
      <c r="K63" s="1037"/>
      <c r="L63" s="1037"/>
      <c r="M63" s="686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3"/>
      <c r="R63" s="47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37"/>
      <c r="E64" s="1037"/>
      <c r="F64" s="1037"/>
      <c r="G64" s="1037"/>
      <c r="H64" s="1037"/>
      <c r="I64" s="1037"/>
      <c r="J64" s="1037"/>
      <c r="K64" s="1037"/>
      <c r="L64" s="1037"/>
      <c r="M64" s="686"/>
      <c r="N64" s="408"/>
      <c r="O64" s="407" t="str">
        <f t="shared" si="4"/>
        <v/>
      </c>
      <c r="P64" s="409" t="str">
        <f t="shared" si="5"/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37"/>
      <c r="E65" s="1037"/>
      <c r="F65" s="1037"/>
      <c r="G65" s="1037"/>
      <c r="H65" s="1037"/>
      <c r="I65" s="1037"/>
      <c r="J65" s="1037"/>
      <c r="K65" s="1037"/>
      <c r="L65" s="1037"/>
      <c r="M65" s="686"/>
      <c r="N65" s="408"/>
      <c r="O65" s="407" t="str">
        <f t="shared" si="4"/>
        <v/>
      </c>
      <c r="P65" s="409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37"/>
      <c r="E66" s="1037"/>
      <c r="F66" s="1037"/>
      <c r="G66" s="1037"/>
      <c r="H66" s="1037"/>
      <c r="I66" s="1037"/>
      <c r="J66" s="1037"/>
      <c r="K66" s="1037"/>
      <c r="L66" s="1037"/>
      <c r="M66" s="686"/>
      <c r="N66" s="408"/>
      <c r="O66" s="407" t="str">
        <f t="shared" si="4"/>
        <v/>
      </c>
      <c r="P66" s="409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37"/>
      <c r="E67" s="1037"/>
      <c r="F67" s="1037"/>
      <c r="G67" s="1037"/>
      <c r="H67" s="1037"/>
      <c r="I67" s="1037"/>
      <c r="J67" s="1037"/>
      <c r="K67" s="1037"/>
      <c r="L67" s="1037"/>
      <c r="M67" s="686"/>
      <c r="N67" s="408"/>
      <c r="O67" s="407" t="str">
        <f t="shared" si="4"/>
        <v/>
      </c>
      <c r="P67" s="409" t="str">
        <f t="shared" si="5"/>
        <v/>
      </c>
      <c r="Q67" s="53"/>
      <c r="R67" s="473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37"/>
      <c r="E68" s="1037"/>
      <c r="F68" s="1037"/>
      <c r="G68" s="1037"/>
      <c r="H68" s="1037"/>
      <c r="I68" s="1037"/>
      <c r="J68" s="1037"/>
      <c r="K68" s="1037"/>
      <c r="L68" s="1037"/>
      <c r="M68" s="686"/>
      <c r="N68" s="408"/>
      <c r="O68" s="407" t="str">
        <f t="shared" si="4"/>
        <v/>
      </c>
      <c r="P68" s="409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37"/>
      <c r="E69" s="1037"/>
      <c r="F69" s="1037"/>
      <c r="G69" s="1037"/>
      <c r="H69" s="1037"/>
      <c r="I69" s="1037"/>
      <c r="J69" s="1037"/>
      <c r="K69" s="1037"/>
      <c r="L69" s="1037"/>
      <c r="M69" s="686"/>
      <c r="N69" s="408"/>
      <c r="O69" s="407" t="str">
        <f t="shared" si="4"/>
        <v/>
      </c>
      <c r="P69" s="409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37"/>
      <c r="E70" s="1037"/>
      <c r="F70" s="1037"/>
      <c r="G70" s="1037"/>
      <c r="H70" s="1037"/>
      <c r="I70" s="1037"/>
      <c r="J70" s="1037"/>
      <c r="K70" s="1037"/>
      <c r="L70" s="1037"/>
      <c r="M70" s="686"/>
      <c r="N70" s="408"/>
      <c r="O70" s="407" t="str">
        <f t="shared" si="4"/>
        <v/>
      </c>
      <c r="P70" s="409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37"/>
      <c r="E71" s="1037"/>
      <c r="F71" s="1037"/>
      <c r="G71" s="1037"/>
      <c r="H71" s="1037"/>
      <c r="I71" s="1037"/>
      <c r="J71" s="1037"/>
      <c r="K71" s="1037"/>
      <c r="L71" s="1037"/>
      <c r="M71" s="686"/>
      <c r="N71" s="408"/>
      <c r="O71" s="407" t="str">
        <f t="shared" si="4"/>
        <v/>
      </c>
      <c r="P71" s="409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37"/>
      <c r="E72" s="1037"/>
      <c r="F72" s="1037"/>
      <c r="G72" s="1037"/>
      <c r="H72" s="1037"/>
      <c r="I72" s="1037"/>
      <c r="J72" s="1037"/>
      <c r="K72" s="1037"/>
      <c r="L72" s="1037"/>
      <c r="M72" s="686"/>
      <c r="N72" s="408"/>
      <c r="O72" s="407" t="str">
        <f t="shared" si="4"/>
        <v/>
      </c>
      <c r="P72" s="409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37"/>
      <c r="E73" s="1037"/>
      <c r="F73" s="1037"/>
      <c r="G73" s="1037"/>
      <c r="H73" s="1037"/>
      <c r="I73" s="1037"/>
      <c r="J73" s="1037"/>
      <c r="K73" s="1037"/>
      <c r="L73" s="1037"/>
      <c r="M73" s="686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3"/>
      <c r="R73" s="47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37"/>
      <c r="E74" s="1037"/>
      <c r="F74" s="1037"/>
      <c r="G74" s="1037"/>
      <c r="H74" s="1037"/>
      <c r="I74" s="1037"/>
      <c r="J74" s="1037"/>
      <c r="K74" s="1037"/>
      <c r="L74" s="1037"/>
      <c r="M74" s="686"/>
      <c r="N74" s="408"/>
      <c r="O74" s="407" t="str">
        <f t="shared" si="6"/>
        <v/>
      </c>
      <c r="P74" s="409" t="str">
        <f t="shared" si="7"/>
        <v/>
      </c>
      <c r="Q74" s="53"/>
      <c r="R74" s="47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37"/>
      <c r="E75" s="1037"/>
      <c r="F75" s="1037"/>
      <c r="G75" s="1037"/>
      <c r="H75" s="1037"/>
      <c r="I75" s="1037"/>
      <c r="J75" s="1037"/>
      <c r="K75" s="1037"/>
      <c r="L75" s="1037"/>
      <c r="M75" s="686"/>
      <c r="N75" s="408"/>
      <c r="O75" s="407" t="str">
        <f t="shared" si="6"/>
        <v/>
      </c>
      <c r="P75" s="409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37"/>
      <c r="E76" s="1037"/>
      <c r="F76" s="1037"/>
      <c r="G76" s="1037"/>
      <c r="H76" s="1037"/>
      <c r="I76" s="1037"/>
      <c r="J76" s="1037"/>
      <c r="K76" s="1037"/>
      <c r="L76" s="1037"/>
      <c r="M76" s="686"/>
      <c r="N76" s="408"/>
      <c r="O76" s="407" t="str">
        <f t="shared" si="6"/>
        <v/>
      </c>
      <c r="P76" s="409" t="str">
        <f t="shared" si="7"/>
        <v/>
      </c>
      <c r="Q76" s="53"/>
      <c r="R76" s="473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37"/>
      <c r="E77" s="1037"/>
      <c r="F77" s="1037"/>
      <c r="G77" s="1037"/>
      <c r="H77" s="1037"/>
      <c r="I77" s="1037"/>
      <c r="J77" s="1037"/>
      <c r="K77" s="1037"/>
      <c r="L77" s="1037"/>
      <c r="M77" s="686"/>
      <c r="N77" s="408"/>
      <c r="O77" s="407" t="str">
        <f t="shared" si="6"/>
        <v/>
      </c>
      <c r="P77" s="409" t="str">
        <f t="shared" si="7"/>
        <v/>
      </c>
      <c r="Q77" s="53"/>
      <c r="R77" s="47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37"/>
      <c r="E78" s="1037"/>
      <c r="F78" s="1037"/>
      <c r="G78" s="1037"/>
      <c r="H78" s="1037"/>
      <c r="I78" s="1037"/>
      <c r="J78" s="1037"/>
      <c r="K78" s="1037"/>
      <c r="L78" s="1037"/>
      <c r="M78" s="686"/>
      <c r="N78" s="408"/>
      <c r="O78" s="407" t="str">
        <f t="shared" si="6"/>
        <v/>
      </c>
      <c r="P78" s="409" t="str">
        <f t="shared" si="7"/>
        <v/>
      </c>
      <c r="Q78" s="53"/>
      <c r="R78" s="473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37"/>
      <c r="E79" s="1037"/>
      <c r="F79" s="1037"/>
      <c r="G79" s="1037"/>
      <c r="H79" s="1037"/>
      <c r="I79" s="1037"/>
      <c r="J79" s="1037"/>
      <c r="K79" s="1037"/>
      <c r="L79" s="1037"/>
      <c r="M79" s="686"/>
      <c r="N79" s="408"/>
      <c r="O79" s="407" t="str">
        <f t="shared" si="6"/>
        <v/>
      </c>
      <c r="P79" s="409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37"/>
      <c r="E80" s="1037"/>
      <c r="F80" s="1037"/>
      <c r="G80" s="1037"/>
      <c r="H80" s="1037"/>
      <c r="I80" s="1037"/>
      <c r="J80" s="1037"/>
      <c r="K80" s="1037"/>
      <c r="L80" s="1037"/>
      <c r="M80" s="686"/>
      <c r="N80" s="408"/>
      <c r="O80" s="407" t="str">
        <f t="shared" si="6"/>
        <v/>
      </c>
      <c r="P80" s="409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37"/>
      <c r="E81" s="1037"/>
      <c r="F81" s="1037"/>
      <c r="G81" s="1037"/>
      <c r="H81" s="1037"/>
      <c r="I81" s="1037"/>
      <c r="J81" s="1037"/>
      <c r="K81" s="1037"/>
      <c r="L81" s="1037"/>
      <c r="M81" s="686"/>
      <c r="N81" s="408"/>
      <c r="O81" s="407" t="str">
        <f t="shared" si="6"/>
        <v/>
      </c>
      <c r="P81" s="409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37"/>
      <c r="E82" s="1037"/>
      <c r="F82" s="1037"/>
      <c r="G82" s="1037"/>
      <c r="H82" s="1037"/>
      <c r="I82" s="1037"/>
      <c r="J82" s="1037"/>
      <c r="K82" s="1037"/>
      <c r="L82" s="1037"/>
      <c r="M82" s="686"/>
      <c r="N82" s="408"/>
      <c r="O82" s="407" t="str">
        <f t="shared" si="6"/>
        <v/>
      </c>
      <c r="P82" s="409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37"/>
      <c r="E83" s="1037"/>
      <c r="F83" s="1037"/>
      <c r="G83" s="1037"/>
      <c r="H83" s="1037"/>
      <c r="I83" s="1037"/>
      <c r="J83" s="1037"/>
      <c r="K83" s="1037"/>
      <c r="L83" s="1037"/>
      <c r="M83" s="686"/>
      <c r="N83" s="408"/>
      <c r="O83" s="407" t="str">
        <f t="shared" si="6"/>
        <v/>
      </c>
      <c r="P83" s="409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37"/>
      <c r="E84" s="1037"/>
      <c r="F84" s="1037"/>
      <c r="G84" s="1037"/>
      <c r="H84" s="1037"/>
      <c r="I84" s="1037"/>
      <c r="J84" s="1037"/>
      <c r="K84" s="1037"/>
      <c r="L84" s="1037"/>
      <c r="M84" s="686"/>
      <c r="N84" s="408"/>
      <c r="O84" s="407" t="str">
        <f t="shared" si="6"/>
        <v/>
      </c>
      <c r="P84" s="409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37"/>
      <c r="E85" s="1037"/>
      <c r="F85" s="1037"/>
      <c r="G85" s="1037"/>
      <c r="H85" s="1037"/>
      <c r="I85" s="1037"/>
      <c r="J85" s="1037"/>
      <c r="K85" s="1037"/>
      <c r="L85" s="1037"/>
      <c r="M85" s="686"/>
      <c r="N85" s="408"/>
      <c r="O85" s="407" t="str">
        <f t="shared" si="4"/>
        <v/>
      </c>
      <c r="P85" s="409" t="str">
        <f t="shared" si="5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37"/>
      <c r="E86" s="1037"/>
      <c r="F86" s="1037"/>
      <c r="G86" s="1037"/>
      <c r="H86" s="1037"/>
      <c r="I86" s="1037"/>
      <c r="J86" s="1037"/>
      <c r="K86" s="1037"/>
      <c r="L86" s="1037"/>
      <c r="M86" s="686"/>
      <c r="N86" s="408"/>
      <c r="O86" s="407" t="str">
        <f t="shared" si="4"/>
        <v/>
      </c>
      <c r="P86" s="409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37"/>
      <c r="E87" s="1037"/>
      <c r="F87" s="1037"/>
      <c r="G87" s="1037"/>
      <c r="H87" s="1037"/>
      <c r="I87" s="1037"/>
      <c r="J87" s="1037"/>
      <c r="K87" s="1037"/>
      <c r="L87" s="1037"/>
      <c r="M87" s="686"/>
      <c r="N87" s="408"/>
      <c r="O87" s="407" t="str">
        <f t="shared" si="4"/>
        <v/>
      </c>
      <c r="P87" s="409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37"/>
      <c r="E88" s="1037"/>
      <c r="F88" s="1037"/>
      <c r="G88" s="1037"/>
      <c r="H88" s="1037"/>
      <c r="I88" s="1037"/>
      <c r="J88" s="1037"/>
      <c r="K88" s="1037"/>
      <c r="L88" s="1037"/>
      <c r="M88" s="686"/>
      <c r="N88" s="408"/>
      <c r="O88" s="407" t="str">
        <f t="shared" si="4"/>
        <v/>
      </c>
      <c r="P88" s="409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37"/>
      <c r="E89" s="1037"/>
      <c r="F89" s="1037"/>
      <c r="G89" s="1037"/>
      <c r="H89" s="1037"/>
      <c r="I89" s="1037"/>
      <c r="J89" s="1037"/>
      <c r="K89" s="1037"/>
      <c r="L89" s="1037"/>
      <c r="M89" s="686"/>
      <c r="N89" s="408"/>
      <c r="O89" s="407" t="str">
        <f t="shared" si="4"/>
        <v/>
      </c>
      <c r="P89" s="409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37"/>
      <c r="E90" s="1037"/>
      <c r="F90" s="1037"/>
      <c r="G90" s="1037"/>
      <c r="H90" s="1037"/>
      <c r="I90" s="1037"/>
      <c r="J90" s="1037"/>
      <c r="K90" s="1037"/>
      <c r="L90" s="1037"/>
      <c r="M90" s="686"/>
      <c r="N90" s="408"/>
      <c r="O90" s="407" t="str">
        <f t="shared" si="4"/>
        <v/>
      </c>
      <c r="P90" s="409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37"/>
      <c r="E91" s="1037"/>
      <c r="F91" s="1037"/>
      <c r="G91" s="1037"/>
      <c r="H91" s="1037"/>
      <c r="I91" s="1037"/>
      <c r="J91" s="1037"/>
      <c r="K91" s="1037"/>
      <c r="L91" s="1037"/>
      <c r="M91" s="686"/>
      <c r="N91" s="408"/>
      <c r="O91" s="407" t="str">
        <f t="shared" si="4"/>
        <v/>
      </c>
      <c r="P91" s="409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37"/>
      <c r="E92" s="1037"/>
      <c r="F92" s="1037"/>
      <c r="G92" s="1037"/>
      <c r="H92" s="1037"/>
      <c r="I92" s="1037"/>
      <c r="J92" s="1037"/>
      <c r="K92" s="1037"/>
      <c r="L92" s="1037"/>
      <c r="M92" s="686"/>
      <c r="N92" s="408"/>
      <c r="O92" s="407" t="str">
        <f t="shared" si="4"/>
        <v/>
      </c>
      <c r="P92" s="409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37"/>
      <c r="E93" s="1037"/>
      <c r="F93" s="1037"/>
      <c r="G93" s="1037"/>
      <c r="H93" s="1037"/>
      <c r="I93" s="1037"/>
      <c r="J93" s="1037"/>
      <c r="K93" s="1037"/>
      <c r="L93" s="1037"/>
      <c r="M93" s="686"/>
      <c r="N93" s="408"/>
      <c r="O93" s="407" t="str">
        <f t="shared" si="4"/>
        <v/>
      </c>
      <c r="P93" s="409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37"/>
      <c r="E94" s="1037"/>
      <c r="F94" s="1037"/>
      <c r="G94" s="1037"/>
      <c r="H94" s="1037"/>
      <c r="I94" s="1037"/>
      <c r="J94" s="1037"/>
      <c r="K94" s="1037"/>
      <c r="L94" s="1037"/>
      <c r="M94" s="686"/>
      <c r="N94" s="408"/>
      <c r="O94" s="407" t="str">
        <f t="shared" si="4"/>
        <v/>
      </c>
      <c r="P94" s="409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37"/>
      <c r="E95" s="1037"/>
      <c r="F95" s="1037"/>
      <c r="G95" s="1037"/>
      <c r="H95" s="1037"/>
      <c r="I95" s="1037"/>
      <c r="J95" s="1037"/>
      <c r="K95" s="1037"/>
      <c r="L95" s="1037"/>
      <c r="M95" s="686"/>
      <c r="N95" s="408"/>
      <c r="O95" s="407" t="str">
        <f t="shared" si="4"/>
        <v/>
      </c>
      <c r="P95" s="409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37"/>
      <c r="E96" s="1037"/>
      <c r="F96" s="1037"/>
      <c r="G96" s="1037"/>
      <c r="H96" s="1037"/>
      <c r="I96" s="1037"/>
      <c r="J96" s="1037"/>
      <c r="K96" s="1037"/>
      <c r="L96" s="1037"/>
      <c r="M96" s="686"/>
      <c r="N96" s="408"/>
      <c r="O96" s="407" t="str">
        <f t="shared" si="4"/>
        <v/>
      </c>
      <c r="P96" s="409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37"/>
      <c r="E97" s="1037"/>
      <c r="F97" s="1037"/>
      <c r="G97" s="1037"/>
      <c r="H97" s="1037"/>
      <c r="I97" s="1037"/>
      <c r="J97" s="1037"/>
      <c r="K97" s="1037"/>
      <c r="L97" s="1037"/>
      <c r="M97" s="686"/>
      <c r="N97" s="408"/>
      <c r="O97" s="407" t="str">
        <f t="shared" si="4"/>
        <v/>
      </c>
      <c r="P97" s="409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37"/>
      <c r="E98" s="1037"/>
      <c r="F98" s="1037"/>
      <c r="G98" s="1037"/>
      <c r="H98" s="1037"/>
      <c r="I98" s="1037"/>
      <c r="J98" s="1037"/>
      <c r="K98" s="1037"/>
      <c r="L98" s="1037"/>
      <c r="M98" s="686"/>
      <c r="N98" s="408"/>
      <c r="O98" s="407" t="str">
        <f t="shared" si="4"/>
        <v/>
      </c>
      <c r="P98" s="409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37"/>
      <c r="E99" s="1037"/>
      <c r="F99" s="1037"/>
      <c r="G99" s="1037"/>
      <c r="H99" s="1037"/>
      <c r="I99" s="1037"/>
      <c r="J99" s="1037"/>
      <c r="K99" s="1037"/>
      <c r="L99" s="1037"/>
      <c r="M99" s="686"/>
      <c r="N99" s="408"/>
      <c r="O99" s="407" t="str">
        <f t="shared" si="4"/>
        <v/>
      </c>
      <c r="P99" s="409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37"/>
      <c r="E100" s="1037"/>
      <c r="F100" s="1037"/>
      <c r="G100" s="1037"/>
      <c r="H100" s="1037"/>
      <c r="I100" s="1037"/>
      <c r="J100" s="1037"/>
      <c r="K100" s="1037"/>
      <c r="L100" s="1037"/>
      <c r="M100" s="686"/>
      <c r="N100" s="408"/>
      <c r="O100" s="407" t="str">
        <f t="shared" si="4"/>
        <v/>
      </c>
      <c r="P100" s="409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37"/>
      <c r="E101" s="1037"/>
      <c r="F101" s="1037"/>
      <c r="G101" s="1037"/>
      <c r="H101" s="1037"/>
      <c r="I101" s="1037"/>
      <c r="J101" s="1037"/>
      <c r="K101" s="1037"/>
      <c r="L101" s="1037"/>
      <c r="M101" s="686"/>
      <c r="N101" s="408"/>
      <c r="O101" s="407" t="str">
        <f t="shared" si="4"/>
        <v/>
      </c>
      <c r="P101" s="409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37"/>
      <c r="E102" s="1037"/>
      <c r="F102" s="1037"/>
      <c r="G102" s="1037"/>
      <c r="H102" s="1037"/>
      <c r="I102" s="1037"/>
      <c r="J102" s="1037"/>
      <c r="K102" s="1037"/>
      <c r="L102" s="1037"/>
      <c r="M102" s="686"/>
      <c r="N102" s="408"/>
      <c r="O102" s="407" t="str">
        <f t="shared" si="4"/>
        <v/>
      </c>
      <c r="P102" s="409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37"/>
      <c r="E103" s="1037"/>
      <c r="F103" s="1037"/>
      <c r="G103" s="1037"/>
      <c r="H103" s="1037"/>
      <c r="I103" s="1037"/>
      <c r="J103" s="1037"/>
      <c r="K103" s="1037"/>
      <c r="L103" s="1037"/>
      <c r="M103" s="686"/>
      <c r="N103" s="408"/>
      <c r="O103" s="407" t="str">
        <f t="shared" si="4"/>
        <v/>
      </c>
      <c r="P103" s="409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6" customFormat="1" ht="6" customHeight="1">
      <c r="A104" s="49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8"/>
      <c r="Q104" s="1"/>
      <c r="R104" s="508"/>
      <c r="S104" s="38"/>
      <c r="T104" s="38"/>
      <c r="U104" s="38"/>
      <c r="V104" s="38"/>
      <c r="W104" s="38"/>
      <c r="X104" s="38"/>
    </row>
    <row r="105" spans="1:24" s="42" customFormat="1" ht="21" customHeight="1">
      <c r="A105" s="504"/>
      <c r="B105" s="1045" t="s">
        <v>92</v>
      </c>
      <c r="C105" s="1045"/>
      <c r="D105" s="1045"/>
      <c r="E105" s="1045"/>
      <c r="F105" s="1045"/>
      <c r="G105" s="1045"/>
      <c r="H105" s="1045"/>
      <c r="I105" s="1045"/>
      <c r="J105" s="1045"/>
      <c r="K105" s="1045"/>
      <c r="L105" s="1045"/>
      <c r="M105" s="1045"/>
      <c r="N105" s="1045"/>
      <c r="O105" s="1045"/>
      <c r="P105" s="1045"/>
      <c r="Q105" s="1045"/>
      <c r="R105" s="52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7"/>
      <c r="B106" s="31" t="str">
        <f>'1-MPN'!$B$65</f>
        <v>FAPESP,  AGOSTO DE 2012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5" t="s">
        <v>139</v>
      </c>
      <c r="C160" s="74"/>
      <c r="D160" s="74"/>
      <c r="J160" s="74"/>
      <c r="R160" s="263"/>
    </row>
    <row r="161" spans="1:246" ht="16.5" customHeight="1">
      <c r="B161" s="225" t="s">
        <v>140</v>
      </c>
    </row>
    <row r="162" spans="1:246" s="176" customFormat="1" ht="14.25" customHeight="1">
      <c r="A162" s="53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7"/>
      <c r="N162" s="25"/>
      <c r="O162" s="25"/>
      <c r="P162" s="317"/>
      <c r="Q162" s="25"/>
      <c r="R162" s="534"/>
    </row>
    <row r="163" spans="1:246" s="176" customFormat="1" ht="14.25" customHeight="1">
      <c r="A163" s="534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7"/>
      <c r="N163" s="25"/>
      <c r="O163" s="25"/>
      <c r="P163" s="317"/>
      <c r="Q163" s="25"/>
      <c r="R163" s="534"/>
    </row>
    <row r="164" spans="1:246" s="176" customFormat="1" ht="14.25" customHeight="1">
      <c r="A164" s="53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7"/>
      <c r="N164" s="25"/>
      <c r="O164" s="25"/>
      <c r="P164" s="317"/>
      <c r="Q164" s="25"/>
      <c r="R164" s="534"/>
    </row>
    <row r="165" spans="1:246" s="176" customFormat="1" ht="18.75" customHeight="1">
      <c r="A165" s="534"/>
      <c r="B165" s="324" t="s">
        <v>157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3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4"/>
      <c r="B166" s="320" t="s">
        <v>164</v>
      </c>
      <c r="R166" s="533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6"/>
      <c r="N167" s="48"/>
      <c r="O167" s="48"/>
      <c r="P167" s="316"/>
      <c r="Q167" s="48"/>
      <c r="R167" s="533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4"/>
      <c r="B168" s="1048" t="s">
        <v>137</v>
      </c>
      <c r="C168" s="1049"/>
      <c r="D168" s="1049"/>
      <c r="E168" s="1049"/>
      <c r="F168" s="1049"/>
      <c r="G168" s="1049"/>
      <c r="H168" s="1049"/>
      <c r="I168" s="1049"/>
      <c r="J168" s="1049"/>
      <c r="K168" s="1049"/>
      <c r="L168" s="1049"/>
      <c r="M168" s="1049"/>
      <c r="N168" s="1049"/>
      <c r="O168" s="1049"/>
      <c r="P168" s="1049"/>
      <c r="Q168" s="1050"/>
      <c r="R168" s="533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4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40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4"/>
      <c r="B170" s="162" t="s">
        <v>105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7"/>
      <c r="N170" s="25"/>
      <c r="O170" s="25"/>
      <c r="P170" s="317"/>
      <c r="Q170" s="25"/>
      <c r="R170" s="534"/>
    </row>
    <row r="171" spans="1:246" s="176" customFormat="1" ht="16.5" customHeight="1">
      <c r="A171" s="534"/>
      <c r="B171" s="162" t="s">
        <v>224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7"/>
      <c r="N171" s="25"/>
      <c r="O171" s="25"/>
      <c r="P171" s="317"/>
      <c r="Q171" s="25"/>
      <c r="R171" s="534"/>
    </row>
    <row r="172" spans="1:246" s="176" customFormat="1" ht="16.5" customHeight="1">
      <c r="A172" s="534"/>
      <c r="B172" s="162" t="s">
        <v>232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7"/>
      <c r="N172" s="25"/>
      <c r="O172" s="25"/>
      <c r="P172" s="317"/>
      <c r="Q172" s="25"/>
      <c r="R172" s="534"/>
    </row>
    <row r="173" spans="1:246" s="176" customFormat="1" ht="16.5" customHeight="1">
      <c r="A173" s="534"/>
      <c r="B173" s="162" t="s">
        <v>231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7"/>
      <c r="N173" s="25"/>
      <c r="O173" s="25"/>
      <c r="P173" s="317"/>
      <c r="Q173" s="25"/>
      <c r="R173" s="534"/>
    </row>
    <row r="174" spans="1:246" s="176" customFormat="1" ht="16.5" customHeight="1">
      <c r="A174" s="534"/>
      <c r="B174" s="162" t="s">
        <v>233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7"/>
      <c r="N174" s="25"/>
      <c r="O174" s="25"/>
      <c r="P174" s="317"/>
      <c r="Q174" s="25"/>
      <c r="R174" s="534"/>
    </row>
    <row r="175" spans="1:246" s="176" customFormat="1" ht="16.5" customHeight="1">
      <c r="A175" s="534"/>
      <c r="B175" s="162" t="s">
        <v>227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4"/>
    </row>
    <row r="176" spans="1:246" s="176" customFormat="1" ht="16.5" customHeight="1">
      <c r="A176" s="534"/>
      <c r="B176" s="162" t="s">
        <v>235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7"/>
      <c r="N176" s="25"/>
      <c r="O176" s="25"/>
      <c r="P176" s="317"/>
      <c r="Q176" s="25"/>
      <c r="R176" s="534"/>
    </row>
    <row r="177" spans="1:246" s="176" customFormat="1" ht="16.5" customHeight="1">
      <c r="A177" s="534"/>
      <c r="B177" s="162" t="s">
        <v>234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7"/>
      <c r="N177" s="25"/>
      <c r="O177" s="25"/>
      <c r="P177" s="317"/>
      <c r="Q177" s="25"/>
      <c r="R177" s="534"/>
    </row>
    <row r="178" spans="1:246" s="176" customFormat="1" ht="16.5" customHeight="1">
      <c r="A178" s="534"/>
      <c r="B178" s="162" t="s">
        <v>230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4"/>
    </row>
    <row r="179" spans="1:246" s="176" customFormat="1">
      <c r="A179" s="534"/>
      <c r="B179" s="108" t="s">
        <v>17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7"/>
      <c r="N179" s="25"/>
      <c r="O179" s="25"/>
      <c r="P179" s="317"/>
      <c r="Q179" s="25"/>
      <c r="R179" s="534"/>
    </row>
    <row r="180" spans="1:246" s="176" customFormat="1">
      <c r="A180" s="534"/>
      <c r="B180" s="157" t="s">
        <v>106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7"/>
      <c r="N180" s="25"/>
      <c r="O180" s="25"/>
      <c r="P180" s="317"/>
      <c r="Q180" s="25"/>
      <c r="R180" s="534"/>
    </row>
    <row r="181" spans="1:246" s="176" customFormat="1" ht="18.75" customHeight="1">
      <c r="A181" s="534"/>
      <c r="B181" s="108" t="s">
        <v>107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7"/>
      <c r="N181" s="25"/>
      <c r="O181" s="25"/>
      <c r="P181" s="317"/>
      <c r="Q181" s="25"/>
      <c r="R181" s="534"/>
    </row>
    <row r="182" spans="1:246" s="176" customFormat="1" ht="14.25" customHeight="1">
      <c r="A182" s="534"/>
      <c r="B182" s="162" t="s">
        <v>108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7"/>
      <c r="N182" s="25"/>
      <c r="O182" s="25"/>
      <c r="P182" s="317"/>
      <c r="Q182" s="25"/>
      <c r="R182" s="534"/>
    </row>
    <row r="183" spans="1:246" s="176" customFormat="1" ht="18.75" customHeight="1">
      <c r="A183" s="534"/>
      <c r="B183" s="108" t="s">
        <v>112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7"/>
      <c r="N183" s="25"/>
      <c r="O183" s="25"/>
      <c r="P183" s="317"/>
      <c r="Q183" s="25"/>
      <c r="R183" s="534"/>
    </row>
    <row r="184" spans="1:246" s="176" customFormat="1" ht="16.5" customHeight="1">
      <c r="A184" s="534"/>
      <c r="B184" s="108" t="s">
        <v>109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7"/>
      <c r="N184" s="25"/>
      <c r="O184" s="25"/>
      <c r="P184" s="317"/>
      <c r="Q184" s="25"/>
      <c r="R184" s="534"/>
    </row>
    <row r="185" spans="1:246" s="176" customFormat="1" ht="20.25" customHeight="1">
      <c r="A185" s="534"/>
      <c r="B185" s="157" t="s">
        <v>100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40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</row>
    <row r="187" spans="1:246" s="445" customFormat="1" ht="42.75" customHeight="1">
      <c r="A187" s="541"/>
      <c r="B187" s="781" t="s">
        <v>1</v>
      </c>
      <c r="C187" s="781"/>
      <c r="D187" s="418" t="s">
        <v>7</v>
      </c>
      <c r="E187" s="1033" t="s">
        <v>8</v>
      </c>
      <c r="F187" s="1034"/>
      <c r="G187" s="1034"/>
      <c r="H187" s="1034"/>
      <c r="I187" s="1034"/>
      <c r="J187" s="1034"/>
      <c r="K187" s="1034"/>
      <c r="L187" s="1035"/>
      <c r="M187" s="419" t="s">
        <v>196</v>
      </c>
      <c r="N187" s="419" t="s">
        <v>3</v>
      </c>
      <c r="O187" s="418" t="s">
        <v>158</v>
      </c>
      <c r="P187" s="418" t="s">
        <v>160</v>
      </c>
      <c r="Q187" s="418" t="s">
        <v>2</v>
      </c>
      <c r="R187" s="541"/>
    </row>
    <row r="188" spans="1:246" s="181" customFormat="1" ht="22.5" customHeight="1">
      <c r="A188" s="542"/>
      <c r="B188" s="1041">
        <v>1</v>
      </c>
      <c r="C188" s="1041"/>
      <c r="D188" s="167">
        <v>3</v>
      </c>
      <c r="E188" s="957" t="s">
        <v>110</v>
      </c>
      <c r="F188" s="958"/>
      <c r="G188" s="958"/>
      <c r="H188" s="958"/>
      <c r="I188" s="958"/>
      <c r="J188" s="958"/>
      <c r="K188" s="958"/>
      <c r="L188" s="959"/>
      <c r="M188" s="426" t="s">
        <v>161</v>
      </c>
      <c r="N188" s="325">
        <v>200</v>
      </c>
      <c r="O188" s="444">
        <f>N188*D188</f>
        <v>600</v>
      </c>
      <c r="P188" s="444"/>
      <c r="Q188" s="53"/>
      <c r="R188" s="542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42"/>
      <c r="B189" s="1041">
        <v>2</v>
      </c>
      <c r="C189" s="1041"/>
      <c r="D189" s="167">
        <v>2</v>
      </c>
      <c r="E189" s="443" t="s">
        <v>111</v>
      </c>
      <c r="F189" s="224"/>
      <c r="G189" s="443"/>
      <c r="H189" s="443"/>
      <c r="I189" s="443"/>
      <c r="J189" s="443"/>
      <c r="K189" s="443"/>
      <c r="L189" s="443"/>
      <c r="M189" s="426" t="s">
        <v>161</v>
      </c>
      <c r="N189" s="325">
        <v>200</v>
      </c>
      <c r="O189" s="444">
        <f>N189*D189</f>
        <v>400</v>
      </c>
      <c r="P189" s="444"/>
      <c r="Q189" s="53"/>
      <c r="R189" s="542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42"/>
      <c r="B190" s="1041">
        <v>3</v>
      </c>
      <c r="C190" s="1041"/>
      <c r="D190" s="167">
        <v>2</v>
      </c>
      <c r="E190" s="957" t="s">
        <v>163</v>
      </c>
      <c r="F190" s="958"/>
      <c r="G190" s="958"/>
      <c r="H190" s="958"/>
      <c r="I190" s="958"/>
      <c r="J190" s="958"/>
      <c r="K190" s="958"/>
      <c r="L190" s="959"/>
      <c r="M190" s="426" t="s">
        <v>236</v>
      </c>
      <c r="N190" s="325">
        <v>350</v>
      </c>
      <c r="O190" s="206"/>
      <c r="P190" s="409">
        <v>700</v>
      </c>
      <c r="Q190" s="53"/>
      <c r="R190" s="542"/>
      <c r="IE190" s="182"/>
      <c r="IF190" s="183"/>
    </row>
    <row r="191" spans="1:246" s="170" customFormat="1" ht="17.25" customHeight="1">
      <c r="A191" s="477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3"/>
      <c r="R191" s="543"/>
      <c r="S191" s="180"/>
      <c r="T191" s="180"/>
      <c r="U191" s="180"/>
    </row>
    <row r="192" spans="1:246" s="46" customFormat="1" ht="6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7"/>
      <c r="P192" s="347"/>
      <c r="Q192" s="1"/>
      <c r="R192" s="508"/>
      <c r="S192" s="38"/>
      <c r="T192" s="38"/>
      <c r="U192" s="38"/>
      <c r="V192" s="38"/>
      <c r="W192" s="38"/>
      <c r="X192" s="38"/>
    </row>
    <row r="193" spans="1:24" s="42" customFormat="1" ht="21" customHeight="1">
      <c r="A193" s="504"/>
      <c r="B193" s="1045" t="s">
        <v>92</v>
      </c>
      <c r="C193" s="1045"/>
      <c r="D193" s="1045"/>
      <c r="E193" s="1045"/>
      <c r="F193" s="1045"/>
      <c r="G193" s="1045"/>
      <c r="H193" s="1045"/>
      <c r="I193" s="1045"/>
      <c r="J193" s="1045"/>
      <c r="K193" s="1045"/>
      <c r="L193" s="1045"/>
      <c r="M193" s="1045"/>
      <c r="N193" s="1045"/>
      <c r="O193" s="1045"/>
      <c r="P193" s="1045"/>
      <c r="Q193" s="1045"/>
      <c r="R193" s="52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7"/>
      <c r="B194" s="31" t="str">
        <f>'1-MPN'!$B$65</f>
        <v>FAPESP,  AGOSTO DE 2012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AFFC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29" priority="55" stopIfTrue="1" operator="equal">
      <formula>""</formula>
    </cfRule>
  </conditionalFormatting>
  <conditionalFormatting sqref="B63:C103 B15:C57">
    <cfRule type="cellIs" dxfId="28" priority="54" stopIfTrue="1" operator="equal">
      <formula>0</formula>
    </cfRule>
  </conditionalFormatting>
  <conditionalFormatting sqref="M188:M190 E22:L57 E15:L20 D15:D57 D51:L51 M15:N57 D63:N103">
    <cfRule type="cellIs" dxfId="27" priority="53" stopIfTrue="1" operator="equal">
      <formula>0</formula>
    </cfRule>
  </conditionalFormatting>
  <conditionalFormatting sqref="F8 D10:F10">
    <cfRule type="cellIs" dxfId="26" priority="16" stopIfTrue="1" operator="equal">
      <formula>""</formula>
    </cfRule>
  </conditionalFormatting>
  <conditionalFormatting sqref="D10:F10">
    <cfRule type="cellIs" dxfId="25" priority="5" stopIfTrue="1" operator="equal">
      <formula>""</formula>
    </cfRule>
  </conditionalFormatting>
  <conditionalFormatting sqref="D10 F8:Q8 S8">
    <cfRule type="cellIs" dxfId="2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C65549"/>
  <sheetViews>
    <sheetView showGridLines="0" showRowColHeaders="0" workbookViewId="0">
      <selection activeCell="H17" sqref="H17"/>
    </sheetView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0" s="57" customFormat="1" ht="8.25" customHeight="1">
      <c r="A1" s="526"/>
      <c r="B1" s="74"/>
      <c r="G1" s="74"/>
      <c r="H1" s="74"/>
      <c r="M1" s="257"/>
    </row>
    <row r="2" spans="1:20" s="57" customFormat="1" ht="45" customHeight="1">
      <c r="A2" s="526"/>
      <c r="B2" s="74"/>
      <c r="G2" s="74"/>
      <c r="H2" s="74"/>
      <c r="M2" s="257"/>
    </row>
    <row r="3" spans="1:20" s="57" customFormat="1" ht="12.75" customHeight="1">
      <c r="A3" s="500"/>
      <c r="B3" s="74"/>
      <c r="G3" s="74"/>
      <c r="H3" s="74"/>
      <c r="M3" s="257"/>
    </row>
    <row r="4" spans="1:20" s="57" customFormat="1" ht="12.75" customHeight="1">
      <c r="A4" s="500"/>
      <c r="B4" s="74"/>
      <c r="G4" s="74"/>
      <c r="H4" s="74"/>
      <c r="M4" s="257"/>
    </row>
    <row r="5" spans="1:20" s="57" customFormat="1" ht="12.75" customHeight="1">
      <c r="A5" s="500"/>
      <c r="B5" s="74"/>
      <c r="G5" s="74"/>
      <c r="H5" s="74"/>
      <c r="M5" s="257"/>
    </row>
    <row r="6" spans="1:20" s="57" customFormat="1" ht="12.75" customHeight="1">
      <c r="A6" s="500"/>
      <c r="B6" s="74"/>
      <c r="G6" s="74"/>
      <c r="H6" s="74"/>
      <c r="M6" s="257"/>
    </row>
    <row r="7" spans="1:20" s="57" customFormat="1" ht="19.5" customHeight="1">
      <c r="A7" s="500"/>
      <c r="B7" s="1054" t="s">
        <v>339</v>
      </c>
      <c r="C7" s="1054"/>
      <c r="D7" s="1054"/>
      <c r="E7" s="1054"/>
      <c r="F7" s="1054"/>
      <c r="G7" s="1054"/>
      <c r="H7" s="1054"/>
      <c r="I7" s="1054"/>
      <c r="J7" s="439"/>
      <c r="K7" s="439"/>
      <c r="L7" s="439"/>
      <c r="M7" s="257"/>
      <c r="O7" s="235"/>
    </row>
    <row r="8" spans="1:20" s="238" customFormat="1" ht="20.25" customHeight="1">
      <c r="A8" s="661"/>
      <c r="B8" s="1055"/>
      <c r="C8" s="1055"/>
      <c r="D8" s="1055"/>
      <c r="E8" s="1055"/>
      <c r="F8" s="1055"/>
      <c r="G8" s="1053"/>
      <c r="H8" s="1053"/>
      <c r="I8" s="662"/>
      <c r="J8" s="1056"/>
      <c r="K8" s="1056"/>
      <c r="L8" s="621"/>
      <c r="M8" s="514"/>
      <c r="O8" s="239"/>
    </row>
    <row r="9" spans="1:20" s="238" customFormat="1" ht="6" customHeight="1">
      <c r="A9" s="661"/>
      <c r="B9" s="620"/>
      <c r="C9" s="620"/>
      <c r="D9" s="620"/>
      <c r="E9" s="620"/>
      <c r="F9" s="620"/>
      <c r="G9" s="618"/>
      <c r="H9" s="621"/>
      <c r="I9" s="618"/>
      <c r="J9" s="618"/>
      <c r="K9" s="621"/>
      <c r="L9" s="621"/>
      <c r="M9" s="257"/>
      <c r="O9" s="239"/>
    </row>
    <row r="10" spans="1:20" s="14" customFormat="1" ht="20.25" customHeight="1">
      <c r="A10" s="659"/>
      <c r="B10" s="606" t="s">
        <v>141</v>
      </c>
      <c r="C10" s="660"/>
      <c r="D10" s="660"/>
      <c r="E10" s="434"/>
      <c r="F10" s="434"/>
      <c r="G10" s="792" t="s">
        <v>357</v>
      </c>
      <c r="H10" s="792"/>
      <c r="I10" s="792"/>
      <c r="J10" s="792"/>
      <c r="K10" s="792"/>
      <c r="L10" s="792"/>
      <c r="M10" s="257"/>
      <c r="N10" s="57"/>
      <c r="O10" s="57"/>
      <c r="P10" s="57"/>
      <c r="Q10" s="57"/>
      <c r="R10" s="57"/>
      <c r="S10" s="57"/>
      <c r="T10" s="57"/>
    </row>
    <row r="11" spans="1:20" s="57" customFormat="1" ht="7.5" customHeight="1">
      <c r="A11" s="500"/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257"/>
    </row>
    <row r="12" spans="1:20" s="57" customFormat="1" ht="20.25" customHeight="1">
      <c r="A12" s="500"/>
      <c r="B12" s="435" t="s">
        <v>50</v>
      </c>
      <c r="C12" s="435"/>
      <c r="D12" s="435"/>
      <c r="E12" s="438"/>
      <c r="F12" s="793"/>
      <c r="G12" s="793"/>
      <c r="H12" s="547"/>
      <c r="J12" s="434"/>
      <c r="L12" s="434"/>
    </row>
    <row r="13" spans="1:20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257"/>
    </row>
    <row r="14" spans="1:20" s="57" customFormat="1" ht="19.5" customHeight="1">
      <c r="A14" s="500"/>
      <c r="B14" s="209" t="s">
        <v>134</v>
      </c>
      <c r="C14" s="208"/>
      <c r="D14" s="208"/>
      <c r="E14" s="794">
        <f>IF(SUM(K17:K50)=0,"",(SUM(K17:K50)))</f>
        <v>55746</v>
      </c>
      <c r="F14" s="794"/>
      <c r="G14" s="794"/>
      <c r="H14" s="434"/>
      <c r="K14" s="456"/>
      <c r="L14" s="456"/>
      <c r="M14" s="257"/>
    </row>
    <row r="15" spans="1:20" s="57" customFormat="1" ht="14.25" customHeight="1">
      <c r="A15" s="500"/>
      <c r="B15" s="434"/>
      <c r="C15" s="434"/>
      <c r="D15" s="434"/>
      <c r="E15" s="434"/>
      <c r="F15" s="434"/>
      <c r="G15" s="455"/>
      <c r="H15" s="434"/>
      <c r="K15" s="434"/>
      <c r="L15" s="434"/>
      <c r="M15" s="257"/>
      <c r="N15" s="207"/>
    </row>
    <row r="16" spans="1:20" s="20" customFormat="1" ht="36.75" customHeight="1">
      <c r="A16" s="504"/>
      <c r="B16" s="595" t="s">
        <v>1</v>
      </c>
      <c r="C16" s="428"/>
      <c r="D16" s="428"/>
      <c r="E16" s="656" t="s">
        <v>113</v>
      </c>
      <c r="F16" s="656" t="s">
        <v>114</v>
      </c>
      <c r="G16" s="593" t="s">
        <v>115</v>
      </c>
      <c r="H16" s="604" t="s">
        <v>129</v>
      </c>
      <c r="I16" s="596" t="s">
        <v>183</v>
      </c>
      <c r="J16" s="603" t="s">
        <v>182</v>
      </c>
      <c r="K16" s="605" t="s">
        <v>116</v>
      </c>
      <c r="L16" s="628" t="s">
        <v>2</v>
      </c>
      <c r="M16" s="495"/>
    </row>
    <row r="17" spans="1:237" ht="23.1" customHeight="1">
      <c r="A17" s="271"/>
      <c r="B17" s="116">
        <v>1</v>
      </c>
      <c r="C17" s="441"/>
      <c r="D17" s="441"/>
      <c r="E17" s="545" t="s">
        <v>117</v>
      </c>
      <c r="F17" s="116">
        <v>5</v>
      </c>
      <c r="G17" s="116">
        <v>24</v>
      </c>
      <c r="H17" s="546">
        <v>20</v>
      </c>
      <c r="I17" s="544">
        <f t="shared" ref="I17:I50" si="0">IF(E17=0,"",INDEX($O$17:$O$22,MATCH(E17,$N$17:$N$22,0)))</f>
        <v>929.1</v>
      </c>
      <c r="J17" s="588">
        <f>IF(ISERROR(K17/G17/F17),"",(K17/G17/F17))</f>
        <v>464.55</v>
      </c>
      <c r="K17" s="444">
        <f t="shared" ref="K17:K47" si="1">IF(E17=0,"",IF(E17="TT-I",F17*I17*G17,F17*I17*G17*(H17/40)))</f>
        <v>55746</v>
      </c>
      <c r="L17" s="112"/>
      <c r="M17" s="496"/>
      <c r="N17" s="292" t="str">
        <f>DADOS!B4</f>
        <v>TT-I</v>
      </c>
      <c r="O17" s="293">
        <f>DADOS!C4</f>
        <v>332.1</v>
      </c>
      <c r="P17" s="76"/>
      <c r="Q17" s="714">
        <f>DADOS!I2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7"/>
      <c r="D18" s="458"/>
      <c r="E18" s="138"/>
      <c r="F18" s="32"/>
      <c r="G18" s="116"/>
      <c r="H18" s="546"/>
      <c r="I18" s="544" t="str">
        <f t="shared" si="0"/>
        <v/>
      </c>
      <c r="J18" s="588" t="str">
        <f t="shared" ref="J18:J50" si="2">IF(ISERROR(K18/G18/F18),"",(K18/G18/F18))</f>
        <v/>
      </c>
      <c r="K18" s="444" t="str">
        <f>IF(E18=0,"",IF(E18="TT-I",F18*I18*G18,F18*I18*G18*(H18/40)))</f>
        <v/>
      </c>
      <c r="L18" s="440"/>
      <c r="M18" s="496"/>
      <c r="N18" s="292" t="str">
        <f>DADOS!B5</f>
        <v>TT-II</v>
      </c>
      <c r="O18" s="293">
        <f>DADOS!C5</f>
        <v>663.9</v>
      </c>
      <c r="P18" s="76"/>
      <c r="Q18" s="721">
        <f>DADOS!I3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1"/>
      <c r="B19" s="32"/>
      <c r="C19" s="457"/>
      <c r="D19" s="458"/>
      <c r="E19" s="138"/>
      <c r="F19" s="116"/>
      <c r="G19" s="116"/>
      <c r="H19" s="546"/>
      <c r="I19" s="544" t="str">
        <f t="shared" si="0"/>
        <v/>
      </c>
      <c r="J19" s="588" t="str">
        <f t="shared" si="2"/>
        <v/>
      </c>
      <c r="K19" s="444" t="str">
        <f>IF(E19=0,"",IF(E19="TT-I",F19*I19*G19,F19*I19*G19*(H19/40)))</f>
        <v/>
      </c>
      <c r="L19" s="440"/>
      <c r="M19" s="496"/>
      <c r="N19" s="292" t="str">
        <f>DADOS!B6</f>
        <v>TT-III</v>
      </c>
      <c r="O19" s="293">
        <f>DADOS!C6</f>
        <v>929.1</v>
      </c>
      <c r="P19" s="144"/>
      <c r="Q19" s="721">
        <f>DADOS!I4</f>
        <v>18</v>
      </c>
      <c r="IB19" s="60"/>
    </row>
    <row r="20" spans="1:237" ht="23.1" customHeight="1">
      <c r="A20" s="271"/>
      <c r="B20" s="32"/>
      <c r="C20" s="457"/>
      <c r="D20" s="458"/>
      <c r="E20" s="138"/>
      <c r="F20" s="116"/>
      <c r="G20" s="116"/>
      <c r="H20" s="546"/>
      <c r="I20" s="544" t="str">
        <f t="shared" si="0"/>
        <v/>
      </c>
      <c r="J20" s="588" t="str">
        <f t="shared" si="2"/>
        <v/>
      </c>
      <c r="K20" s="444" t="str">
        <f>IF(E20=0,"",IF(E20="TT-I",F20*I20*G20,F20*I20*G20*(H20/40)))</f>
        <v/>
      </c>
      <c r="L20" s="440"/>
      <c r="M20" s="496"/>
      <c r="N20" s="292" t="str">
        <f>DADOS!B7</f>
        <v>TT-IV</v>
      </c>
      <c r="O20" s="293">
        <f>DADOS!C7</f>
        <v>2349.3000000000002</v>
      </c>
      <c r="P20" s="144"/>
      <c r="Q20" s="721">
        <f>DADOS!I5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7"/>
      <c r="D21" s="458"/>
      <c r="E21" s="138"/>
      <c r="F21" s="116"/>
      <c r="G21" s="116"/>
      <c r="H21" s="546"/>
      <c r="I21" s="544" t="str">
        <f t="shared" si="0"/>
        <v/>
      </c>
      <c r="J21" s="720" t="str">
        <f t="shared" si="2"/>
        <v/>
      </c>
      <c r="K21" s="153" t="str">
        <f t="shared" si="1"/>
        <v/>
      </c>
      <c r="L21" s="440"/>
      <c r="M21" s="496"/>
      <c r="N21" s="292" t="str">
        <f>DADOS!B8</f>
        <v>TT-IV-A</v>
      </c>
      <c r="O21" s="293">
        <f>DADOS!C8</f>
        <v>3849</v>
      </c>
      <c r="P21" s="144"/>
      <c r="Q21" s="721">
        <f>DADOS!I6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7"/>
      <c r="D22" s="458"/>
      <c r="E22" s="138"/>
      <c r="F22" s="116"/>
      <c r="G22" s="116"/>
      <c r="H22" s="546"/>
      <c r="I22" s="544" t="str">
        <f t="shared" si="0"/>
        <v/>
      </c>
      <c r="J22" s="588" t="str">
        <f t="shared" si="2"/>
        <v/>
      </c>
      <c r="K22" s="153" t="str">
        <f t="shared" si="1"/>
        <v/>
      </c>
      <c r="L22" s="440"/>
      <c r="M22" s="496"/>
      <c r="N22" s="292" t="str">
        <f>DADOS!B9</f>
        <v>TT-V</v>
      </c>
      <c r="O22" s="293">
        <f>DADOS!C9</f>
        <v>5578.8</v>
      </c>
      <c r="P22" s="144"/>
      <c r="Q22" s="721">
        <f>DADOS!I7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7"/>
      <c r="D23" s="458"/>
      <c r="E23" s="138"/>
      <c r="F23" s="116"/>
      <c r="G23" s="116"/>
      <c r="H23" s="546"/>
      <c r="I23" s="544" t="str">
        <f t="shared" si="0"/>
        <v/>
      </c>
      <c r="J23" s="588" t="str">
        <f t="shared" si="2"/>
        <v/>
      </c>
      <c r="K23" s="153" t="str">
        <f t="shared" si="1"/>
        <v/>
      </c>
      <c r="L23" s="440"/>
      <c r="M23" s="496"/>
      <c r="N23" s="282"/>
      <c r="O23" s="283"/>
      <c r="P23" s="145"/>
      <c r="Q23" s="721">
        <f>DADOS!I8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1"/>
      <c r="B24" s="32"/>
      <c r="C24" s="457"/>
      <c r="D24" s="458"/>
      <c r="E24" s="138"/>
      <c r="F24" s="116"/>
      <c r="G24" s="116"/>
      <c r="H24" s="546"/>
      <c r="I24" s="544" t="str">
        <f t="shared" si="0"/>
        <v/>
      </c>
      <c r="J24" s="588" t="str">
        <f t="shared" si="2"/>
        <v/>
      </c>
      <c r="K24" s="153" t="str">
        <f t="shared" si="1"/>
        <v/>
      </c>
      <c r="L24" s="440"/>
      <c r="M24" s="496"/>
      <c r="N24" s="136"/>
      <c r="O24" s="284"/>
      <c r="P24" s="145"/>
      <c r="Q24" s="721">
        <f>DADOS!I9</f>
        <v>23</v>
      </c>
      <c r="IB24" s="58" t="str">
        <f>IF(IA24&lt;&gt;0,IA24,"")</f>
        <v/>
      </c>
    </row>
    <row r="25" spans="1:237" ht="23.1" customHeight="1">
      <c r="A25" s="271"/>
      <c r="B25" s="32"/>
      <c r="C25" s="457"/>
      <c r="D25" s="458"/>
      <c r="E25" s="138"/>
      <c r="F25" s="116"/>
      <c r="G25" s="116"/>
      <c r="H25" s="546"/>
      <c r="I25" s="544" t="str">
        <f t="shared" si="0"/>
        <v/>
      </c>
      <c r="J25" s="588" t="str">
        <f t="shared" si="2"/>
        <v/>
      </c>
      <c r="K25" s="153" t="str">
        <f t="shared" si="1"/>
        <v/>
      </c>
      <c r="L25" s="440"/>
      <c r="M25" s="496"/>
      <c r="Q25" s="721">
        <f>DADOS!I10</f>
        <v>24</v>
      </c>
    </row>
    <row r="26" spans="1:237" ht="23.1" customHeight="1">
      <c r="A26" s="271"/>
      <c r="B26" s="32"/>
      <c r="C26" s="457"/>
      <c r="D26" s="458"/>
      <c r="E26" s="138"/>
      <c r="F26" s="116"/>
      <c r="G26" s="116"/>
      <c r="H26" s="546"/>
      <c r="I26" s="544" t="str">
        <f t="shared" si="0"/>
        <v/>
      </c>
      <c r="J26" s="588" t="str">
        <f t="shared" si="2"/>
        <v/>
      </c>
      <c r="K26" s="153" t="str">
        <f t="shared" si="1"/>
        <v/>
      </c>
      <c r="L26" s="440"/>
      <c r="M26" s="496"/>
      <c r="P26" s="145"/>
      <c r="Q26" s="721">
        <f>DADOS!I11</f>
        <v>25</v>
      </c>
      <c r="IB26" s="58" t="str">
        <f>IF(IA26&lt;&gt;0,IA26,"")</f>
        <v/>
      </c>
    </row>
    <row r="27" spans="1:237" ht="23.1" customHeight="1">
      <c r="A27" s="271"/>
      <c r="B27" s="32"/>
      <c r="C27" s="457"/>
      <c r="D27" s="458"/>
      <c r="E27" s="138"/>
      <c r="F27" s="116"/>
      <c r="G27" s="116"/>
      <c r="H27" s="546"/>
      <c r="I27" s="544" t="str">
        <f t="shared" si="0"/>
        <v/>
      </c>
      <c r="J27" s="588" t="str">
        <f t="shared" si="2"/>
        <v/>
      </c>
      <c r="K27" s="153" t="str">
        <f t="shared" si="1"/>
        <v/>
      </c>
      <c r="L27" s="440"/>
      <c r="M27" s="496"/>
      <c r="Q27" s="721">
        <f>DADOS!I12</f>
        <v>26</v>
      </c>
    </row>
    <row r="28" spans="1:237" ht="23.1" customHeight="1">
      <c r="A28" s="271"/>
      <c r="B28" s="32"/>
      <c r="C28" s="457"/>
      <c r="D28" s="458"/>
      <c r="E28" s="138"/>
      <c r="F28" s="116"/>
      <c r="G28" s="116"/>
      <c r="H28" s="546"/>
      <c r="I28" s="544" t="str">
        <f t="shared" si="0"/>
        <v/>
      </c>
      <c r="J28" s="588" t="str">
        <f t="shared" si="2"/>
        <v/>
      </c>
      <c r="K28" s="153" t="str">
        <f t="shared" si="1"/>
        <v/>
      </c>
      <c r="L28" s="440"/>
      <c r="M28" s="496"/>
      <c r="Q28" s="721">
        <f>DADOS!I13</f>
        <v>27</v>
      </c>
    </row>
    <row r="29" spans="1:237" ht="23.1" customHeight="1">
      <c r="A29" s="271"/>
      <c r="B29" s="32"/>
      <c r="C29" s="457"/>
      <c r="D29" s="458"/>
      <c r="E29" s="138"/>
      <c r="F29" s="116"/>
      <c r="G29" s="116"/>
      <c r="H29" s="546"/>
      <c r="I29" s="544" t="str">
        <f t="shared" si="0"/>
        <v/>
      </c>
      <c r="J29" s="588" t="str">
        <f t="shared" si="2"/>
        <v/>
      </c>
      <c r="K29" s="153" t="str">
        <f t="shared" si="1"/>
        <v/>
      </c>
      <c r="L29" s="440"/>
      <c r="M29" s="496"/>
      <c r="N29" s="136"/>
      <c r="O29" s="285"/>
      <c r="P29" s="145"/>
      <c r="Q29" s="721">
        <f>DADOS!I14</f>
        <v>28</v>
      </c>
      <c r="IB29" s="58" t="str">
        <f>IF(IA29&lt;&gt;0,IA29,"")</f>
        <v/>
      </c>
    </row>
    <row r="30" spans="1:237" ht="23.1" customHeight="1">
      <c r="A30" s="271"/>
      <c r="B30" s="32"/>
      <c r="C30" s="457"/>
      <c r="D30" s="458"/>
      <c r="E30" s="138"/>
      <c r="F30" s="116"/>
      <c r="G30" s="116"/>
      <c r="H30" s="546"/>
      <c r="I30" s="544" t="str">
        <f t="shared" si="0"/>
        <v/>
      </c>
      <c r="J30" s="588" t="str">
        <f t="shared" si="2"/>
        <v/>
      </c>
      <c r="K30" s="153" t="str">
        <f t="shared" ref="K30:K41" si="3">IF(E30=0,"",IF(E30="TT-I",F30*I30*G30,F30*I30*G30*(H30/40)))</f>
        <v/>
      </c>
      <c r="L30" s="440"/>
      <c r="M30" s="496"/>
      <c r="N30" s="136"/>
      <c r="O30" s="136"/>
      <c r="P30" s="144"/>
      <c r="Q30" s="721">
        <f>DADOS!I15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7"/>
      <c r="D31" s="458"/>
      <c r="E31" s="138"/>
      <c r="F31" s="116"/>
      <c r="G31" s="116"/>
      <c r="H31" s="546"/>
      <c r="I31" s="544" t="str">
        <f t="shared" si="0"/>
        <v/>
      </c>
      <c r="J31" s="588" t="str">
        <f t="shared" si="2"/>
        <v/>
      </c>
      <c r="K31" s="153" t="str">
        <f t="shared" si="3"/>
        <v/>
      </c>
      <c r="L31" s="440"/>
      <c r="M31" s="496"/>
      <c r="N31" s="136"/>
      <c r="O31" s="285"/>
      <c r="P31" s="144"/>
      <c r="Q31" s="721">
        <f>DADOS!I16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7"/>
      <c r="D32" s="458"/>
      <c r="E32" s="138"/>
      <c r="F32" s="116"/>
      <c r="G32" s="116"/>
      <c r="H32" s="546"/>
      <c r="I32" s="544" t="str">
        <f t="shared" si="0"/>
        <v/>
      </c>
      <c r="J32" s="588" t="str">
        <f t="shared" si="2"/>
        <v/>
      </c>
      <c r="K32" s="153" t="str">
        <f t="shared" si="3"/>
        <v/>
      </c>
      <c r="L32" s="440"/>
      <c r="M32" s="496"/>
      <c r="P32" s="144"/>
      <c r="Q32" s="721">
        <f>DADOS!I17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1"/>
      <c r="B33" s="32"/>
      <c r="C33" s="457"/>
      <c r="D33" s="458"/>
      <c r="E33" s="138"/>
      <c r="F33" s="116"/>
      <c r="G33" s="116"/>
      <c r="H33" s="546"/>
      <c r="I33" s="544" t="str">
        <f t="shared" si="0"/>
        <v/>
      </c>
      <c r="J33" s="588" t="str">
        <f t="shared" si="2"/>
        <v/>
      </c>
      <c r="K33" s="153" t="str">
        <f t="shared" si="3"/>
        <v/>
      </c>
      <c r="L33" s="440"/>
      <c r="M33" s="496"/>
      <c r="P33" s="145"/>
      <c r="Q33" s="721">
        <f>DADOS!I18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1"/>
      <c r="B34" s="32"/>
      <c r="C34" s="457"/>
      <c r="D34" s="458"/>
      <c r="E34" s="138"/>
      <c r="F34" s="116"/>
      <c r="G34" s="116"/>
      <c r="H34" s="546"/>
      <c r="I34" s="544" t="str">
        <f t="shared" si="0"/>
        <v/>
      </c>
      <c r="J34" s="588" t="str">
        <f t="shared" si="2"/>
        <v/>
      </c>
      <c r="K34" s="153" t="str">
        <f t="shared" si="3"/>
        <v/>
      </c>
      <c r="L34" s="440"/>
      <c r="M34" s="496"/>
      <c r="N34" s="136"/>
      <c r="O34" s="284"/>
      <c r="P34" s="145"/>
      <c r="Q34" s="721">
        <f>DADOS!I19</f>
        <v>33</v>
      </c>
      <c r="IB34" s="58" t="str">
        <f>IF(IA34&lt;&gt;0,IA34,"")</f>
        <v/>
      </c>
    </row>
    <row r="35" spans="1:237" ht="23.1" customHeight="1">
      <c r="A35" s="271"/>
      <c r="B35" s="32"/>
      <c r="C35" s="457"/>
      <c r="D35" s="458"/>
      <c r="E35" s="138"/>
      <c r="F35" s="116"/>
      <c r="G35" s="116"/>
      <c r="H35" s="546"/>
      <c r="I35" s="544" t="str">
        <f t="shared" si="0"/>
        <v/>
      </c>
      <c r="J35" s="588" t="str">
        <f t="shared" si="2"/>
        <v/>
      </c>
      <c r="K35" s="153" t="str">
        <f t="shared" si="3"/>
        <v/>
      </c>
      <c r="L35" s="440"/>
      <c r="M35" s="496"/>
      <c r="N35" s="136"/>
      <c r="O35" s="136"/>
      <c r="Q35" s="721">
        <f>DADOS!I20</f>
        <v>34</v>
      </c>
    </row>
    <row r="36" spans="1:237" ht="23.1" customHeight="1">
      <c r="A36" s="271"/>
      <c r="B36" s="32"/>
      <c r="C36" s="457"/>
      <c r="D36" s="458"/>
      <c r="E36" s="138"/>
      <c r="F36" s="116"/>
      <c r="G36" s="116"/>
      <c r="H36" s="546"/>
      <c r="I36" s="544" t="str">
        <f t="shared" si="0"/>
        <v/>
      </c>
      <c r="J36" s="588" t="str">
        <f t="shared" si="2"/>
        <v/>
      </c>
      <c r="K36" s="153" t="str">
        <f t="shared" si="3"/>
        <v/>
      </c>
      <c r="L36" s="440"/>
      <c r="M36" s="496"/>
      <c r="N36" s="136"/>
      <c r="O36" s="285"/>
      <c r="P36" s="145"/>
      <c r="Q36" s="721">
        <f>DADOS!I21</f>
        <v>35</v>
      </c>
      <c r="IB36" s="58" t="str">
        <f>IF(IA36&lt;&gt;0,IA36,"")</f>
        <v/>
      </c>
    </row>
    <row r="37" spans="1:237" ht="23.1" customHeight="1">
      <c r="A37" s="271"/>
      <c r="B37" s="32"/>
      <c r="C37" s="457"/>
      <c r="D37" s="458"/>
      <c r="E37" s="138"/>
      <c r="F37" s="116"/>
      <c r="G37" s="116"/>
      <c r="H37" s="546"/>
      <c r="I37" s="544" t="str">
        <f t="shared" si="0"/>
        <v/>
      </c>
      <c r="J37" s="588" t="str">
        <f t="shared" si="2"/>
        <v/>
      </c>
      <c r="K37" s="153" t="str">
        <f t="shared" si="3"/>
        <v/>
      </c>
      <c r="L37" s="440"/>
      <c r="M37" s="496"/>
      <c r="N37" s="136"/>
      <c r="O37" s="136"/>
      <c r="Q37" s="721">
        <f>DADOS!I22</f>
        <v>36</v>
      </c>
    </row>
    <row r="38" spans="1:237" ht="23.1" customHeight="1">
      <c r="A38" s="271"/>
      <c r="B38" s="32"/>
      <c r="C38" s="457"/>
      <c r="D38" s="458"/>
      <c r="E38" s="138"/>
      <c r="F38" s="116"/>
      <c r="G38" s="116"/>
      <c r="H38" s="546"/>
      <c r="I38" s="544" t="str">
        <f t="shared" si="0"/>
        <v/>
      </c>
      <c r="J38" s="588" t="str">
        <f t="shared" si="2"/>
        <v/>
      </c>
      <c r="K38" s="153" t="str">
        <f t="shared" si="3"/>
        <v/>
      </c>
      <c r="L38" s="440"/>
      <c r="M38" s="496"/>
      <c r="Q38" s="721">
        <f>DADOS!I23</f>
        <v>37</v>
      </c>
    </row>
    <row r="39" spans="1:237" ht="23.1" customHeight="1">
      <c r="A39" s="271"/>
      <c r="B39" s="32"/>
      <c r="C39" s="457"/>
      <c r="D39" s="458"/>
      <c r="E39" s="138"/>
      <c r="F39" s="116"/>
      <c r="G39" s="116"/>
      <c r="H39" s="546"/>
      <c r="I39" s="544" t="str">
        <f t="shared" si="0"/>
        <v/>
      </c>
      <c r="J39" s="588" t="str">
        <f t="shared" si="2"/>
        <v/>
      </c>
      <c r="K39" s="153" t="str">
        <f t="shared" si="3"/>
        <v/>
      </c>
      <c r="L39" s="440"/>
      <c r="M39" s="496"/>
      <c r="Q39" s="721">
        <f>DADOS!I24</f>
        <v>38</v>
      </c>
    </row>
    <row r="40" spans="1:237" ht="23.1" customHeight="1">
      <c r="A40" s="271"/>
      <c r="B40" s="32"/>
      <c r="C40" s="457"/>
      <c r="D40" s="458"/>
      <c r="E40" s="138"/>
      <c r="F40" s="116"/>
      <c r="G40" s="116"/>
      <c r="H40" s="546"/>
      <c r="I40" s="544" t="str">
        <f t="shared" si="0"/>
        <v/>
      </c>
      <c r="J40" s="588" t="str">
        <f t="shared" si="2"/>
        <v/>
      </c>
      <c r="K40" s="153" t="str">
        <f t="shared" si="3"/>
        <v/>
      </c>
      <c r="L40" s="440"/>
      <c r="M40" s="496"/>
      <c r="Q40" s="721">
        <f>DADOS!I25</f>
        <v>39</v>
      </c>
    </row>
    <row r="41" spans="1:237" ht="23.1" customHeight="1">
      <c r="A41" s="271"/>
      <c r="B41" s="32"/>
      <c r="C41" s="457"/>
      <c r="D41" s="458"/>
      <c r="E41" s="138"/>
      <c r="F41" s="116"/>
      <c r="G41" s="116"/>
      <c r="H41" s="546"/>
      <c r="I41" s="544" t="str">
        <f t="shared" si="0"/>
        <v/>
      </c>
      <c r="J41" s="588" t="str">
        <f t="shared" si="2"/>
        <v/>
      </c>
      <c r="K41" s="153" t="str">
        <f t="shared" si="3"/>
        <v/>
      </c>
      <c r="L41" s="440"/>
      <c r="M41" s="496"/>
      <c r="N41" s="136"/>
      <c r="O41" s="285"/>
      <c r="P41" s="145"/>
      <c r="Q41" s="723">
        <f>DADOS!I26</f>
        <v>40</v>
      </c>
      <c r="IB41" s="58" t="str">
        <f>IF(IA41&lt;&gt;0,IA41,"")</f>
        <v/>
      </c>
    </row>
    <row r="42" spans="1:237" ht="23.1" customHeight="1">
      <c r="A42" s="271"/>
      <c r="B42" s="32"/>
      <c r="C42" s="457"/>
      <c r="D42" s="458"/>
      <c r="E42" s="138"/>
      <c r="F42" s="116"/>
      <c r="G42" s="116"/>
      <c r="H42" s="546"/>
      <c r="I42" s="544" t="str">
        <f t="shared" si="0"/>
        <v/>
      </c>
      <c r="J42" s="588" t="str">
        <f t="shared" si="2"/>
        <v/>
      </c>
      <c r="K42" s="153" t="str">
        <f t="shared" si="1"/>
        <v/>
      </c>
      <c r="L42" s="440"/>
      <c r="M42" s="496"/>
      <c r="N42" s="136"/>
      <c r="O42" s="136"/>
      <c r="Q42" s="20"/>
    </row>
    <row r="43" spans="1:237" ht="23.1" customHeight="1">
      <c r="A43" s="271"/>
      <c r="B43" s="32"/>
      <c r="C43" s="457"/>
      <c r="D43" s="458"/>
      <c r="E43" s="138"/>
      <c r="F43" s="116"/>
      <c r="G43" s="116"/>
      <c r="H43" s="546"/>
      <c r="I43" s="544" t="str">
        <f t="shared" si="0"/>
        <v/>
      </c>
      <c r="J43" s="588" t="str">
        <f t="shared" si="2"/>
        <v/>
      </c>
      <c r="K43" s="153" t="str">
        <f t="shared" si="1"/>
        <v/>
      </c>
      <c r="L43" s="440"/>
      <c r="M43" s="496"/>
      <c r="Q43" s="20"/>
    </row>
    <row r="44" spans="1:237" ht="23.1" customHeight="1">
      <c r="A44" s="271"/>
      <c r="B44" s="32"/>
      <c r="C44" s="457"/>
      <c r="D44" s="458"/>
      <c r="E44" s="138"/>
      <c r="F44" s="116"/>
      <c r="G44" s="116"/>
      <c r="H44" s="546"/>
      <c r="I44" s="544" t="str">
        <f t="shared" si="0"/>
        <v/>
      </c>
      <c r="J44" s="588" t="str">
        <f t="shared" si="2"/>
        <v/>
      </c>
      <c r="K44" s="153" t="str">
        <f t="shared" si="1"/>
        <v/>
      </c>
      <c r="L44" s="440"/>
      <c r="M44" s="496"/>
      <c r="Q44" s="20"/>
    </row>
    <row r="45" spans="1:237" ht="23.1" customHeight="1">
      <c r="A45" s="271"/>
      <c r="B45" s="32"/>
      <c r="C45" s="457"/>
      <c r="D45" s="458"/>
      <c r="E45" s="138"/>
      <c r="F45" s="116"/>
      <c r="G45" s="116"/>
      <c r="H45" s="546"/>
      <c r="I45" s="544" t="str">
        <f t="shared" si="0"/>
        <v/>
      </c>
      <c r="J45" s="588" t="str">
        <f t="shared" si="2"/>
        <v/>
      </c>
      <c r="K45" s="153" t="str">
        <f t="shared" si="1"/>
        <v/>
      </c>
      <c r="L45" s="440"/>
      <c r="M45" s="496"/>
      <c r="Q45" s="20"/>
    </row>
    <row r="46" spans="1:237" ht="23.1" customHeight="1">
      <c r="A46" s="271"/>
      <c r="B46" s="32"/>
      <c r="C46" s="457"/>
      <c r="D46" s="458"/>
      <c r="E46" s="138"/>
      <c r="F46" s="116"/>
      <c r="G46" s="116"/>
      <c r="H46" s="546"/>
      <c r="I46" s="544" t="str">
        <f t="shared" si="0"/>
        <v/>
      </c>
      <c r="J46" s="588" t="str">
        <f t="shared" si="2"/>
        <v/>
      </c>
      <c r="K46" s="153" t="str">
        <f t="shared" si="1"/>
        <v/>
      </c>
      <c r="L46" s="440"/>
      <c r="M46" s="496"/>
      <c r="Q46" s="20"/>
    </row>
    <row r="47" spans="1:237" ht="23.1" customHeight="1">
      <c r="A47" s="271"/>
      <c r="B47" s="32"/>
      <c r="C47" s="457"/>
      <c r="D47" s="458"/>
      <c r="E47" s="138"/>
      <c r="F47" s="116"/>
      <c r="G47" s="116"/>
      <c r="H47" s="546"/>
      <c r="I47" s="544" t="str">
        <f t="shared" si="0"/>
        <v/>
      </c>
      <c r="J47" s="588" t="str">
        <f t="shared" si="2"/>
        <v/>
      </c>
      <c r="K47" s="153" t="str">
        <f t="shared" si="1"/>
        <v/>
      </c>
      <c r="L47" s="440"/>
      <c r="M47" s="496"/>
      <c r="Q47" s="20"/>
    </row>
    <row r="48" spans="1:237" ht="23.1" customHeight="1">
      <c r="A48" s="271"/>
      <c r="B48" s="32"/>
      <c r="C48" s="457"/>
      <c r="D48" s="458"/>
      <c r="E48" s="138"/>
      <c r="F48" s="116"/>
      <c r="G48" s="116"/>
      <c r="H48" s="546"/>
      <c r="I48" s="544" t="str">
        <f t="shared" si="0"/>
        <v/>
      </c>
      <c r="J48" s="588" t="str">
        <f t="shared" si="2"/>
        <v/>
      </c>
      <c r="K48" s="153" t="str">
        <f>IF(E48=0,"",IF(E48="TT-I",F48*I48*G48,F48*I48*G48*(H48/40)))</f>
        <v/>
      </c>
      <c r="L48" s="440"/>
      <c r="M48" s="496"/>
      <c r="Q48" s="20"/>
    </row>
    <row r="49" spans="1:17" ht="23.1" customHeight="1">
      <c r="A49" s="271"/>
      <c r="B49" s="32"/>
      <c r="C49" s="457"/>
      <c r="D49" s="458"/>
      <c r="E49" s="138"/>
      <c r="F49" s="116"/>
      <c r="G49" s="116"/>
      <c r="H49" s="546"/>
      <c r="I49" s="544" t="str">
        <f t="shared" si="0"/>
        <v/>
      </c>
      <c r="J49" s="588" t="str">
        <f t="shared" si="2"/>
        <v/>
      </c>
      <c r="K49" s="153" t="str">
        <f>IF(E49=0,"",IF(E49="TT-I",F49*I49*G49,F49*I49*G49*(H49/40)))</f>
        <v/>
      </c>
      <c r="L49" s="440"/>
      <c r="M49" s="496"/>
      <c r="Q49" s="20"/>
    </row>
    <row r="50" spans="1:17" ht="23.1" customHeight="1">
      <c r="A50" s="271"/>
      <c r="B50" s="32"/>
      <c r="C50" s="457"/>
      <c r="D50" s="458"/>
      <c r="E50" s="138"/>
      <c r="F50" s="116"/>
      <c r="G50" s="116"/>
      <c r="H50" s="546"/>
      <c r="I50" s="544" t="str">
        <f t="shared" si="0"/>
        <v/>
      </c>
      <c r="J50" s="588" t="str">
        <f t="shared" si="2"/>
        <v/>
      </c>
      <c r="K50" s="153" t="str">
        <f>IF(E50=0,"",IF(E50="TT-I",F50*I50*G50,F50*I50*G50*(H50/40)))</f>
        <v/>
      </c>
      <c r="L50" s="440"/>
      <c r="M50" s="496"/>
      <c r="Q50" s="20"/>
    </row>
    <row r="51" spans="1:17" ht="12.75" customHeight="1">
      <c r="B51" s="436" t="str">
        <f>'1-MPN'!B65</f>
        <v>FAPESP,  AGOSTO DE 2012</v>
      </c>
      <c r="C51" s="436"/>
      <c r="D51" s="436"/>
      <c r="E51" s="436"/>
      <c r="F51" s="431"/>
      <c r="G51" s="58"/>
      <c r="H51" s="58"/>
      <c r="I51" s="429"/>
      <c r="K51" s="20"/>
      <c r="Q51" s="20"/>
    </row>
    <row r="52" spans="1:17" ht="12.75" customHeight="1">
      <c r="L52" s="281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298</v>
      </c>
      <c r="U66" s="58" t="s">
        <v>299</v>
      </c>
    </row>
    <row r="67" spans="20:21" ht="12.75" customHeight="1"/>
    <row r="68" spans="20:21" ht="12.75" customHeight="1">
      <c r="T68" s="715">
        <v>424.8</v>
      </c>
      <c r="U68" s="715">
        <v>474</v>
      </c>
    </row>
    <row r="69" spans="20:21" ht="12.75" customHeight="1">
      <c r="T69" s="715">
        <v>1248.5999999999999</v>
      </c>
      <c r="U69" s="715">
        <v>1392.9</v>
      </c>
    </row>
    <row r="70" spans="20:21" ht="12.75" customHeight="1">
      <c r="T70" s="715">
        <v>1325.7</v>
      </c>
      <c r="U70" s="715">
        <v>1478.7</v>
      </c>
    </row>
    <row r="71" spans="20:21" ht="12.75" customHeight="1">
      <c r="T71" s="715">
        <v>1840.5</v>
      </c>
      <c r="U71" s="715">
        <v>2053.1999999999998</v>
      </c>
    </row>
    <row r="72" spans="20:21" ht="12.75" customHeight="1">
      <c r="T72" s="715">
        <v>2278.1999999999998</v>
      </c>
      <c r="U72" s="715">
        <v>2541.3000000000002</v>
      </c>
    </row>
    <row r="73" spans="20:21" ht="12.75" customHeight="1">
      <c r="T73" s="715">
        <v>4508.1000000000004</v>
      </c>
      <c r="U73" s="715">
        <v>5028.8999999999996</v>
      </c>
    </row>
    <row r="74" spans="20:21" ht="12.75" customHeight="1"/>
    <row r="75" spans="20:21" ht="12.75" customHeight="1">
      <c r="T75" s="715">
        <v>268.2</v>
      </c>
      <c r="U75" s="715">
        <v>299.10000000000002</v>
      </c>
    </row>
    <row r="76" spans="20:21" ht="12.75" customHeight="1">
      <c r="T76" s="715">
        <v>536.4</v>
      </c>
      <c r="U76" s="715">
        <v>598.5</v>
      </c>
    </row>
    <row r="77" spans="20:21" ht="12.75" customHeight="1">
      <c r="T77" s="715">
        <v>750.9</v>
      </c>
      <c r="U77" s="715">
        <v>837.6</v>
      </c>
    </row>
    <row r="78" spans="20:21" ht="12.75" customHeight="1">
      <c r="T78" s="715">
        <v>1898.4</v>
      </c>
      <c r="U78" s="715">
        <v>2117.6999999999998</v>
      </c>
    </row>
    <row r="79" spans="20:21" ht="12.75" customHeight="1">
      <c r="T79" s="715">
        <v>3110.4</v>
      </c>
      <c r="U79" s="715">
        <v>3469.8</v>
      </c>
    </row>
    <row r="80" spans="20:21" ht="12.75" customHeight="1">
      <c r="T80" s="715">
        <v>4508.1000000000004</v>
      </c>
      <c r="U80" s="715">
        <v>5028.8999999999996</v>
      </c>
    </row>
    <row r="81" spans="1:21" ht="12.75" customHeight="1">
      <c r="T81" s="715">
        <v>429</v>
      </c>
      <c r="U81" s="715">
        <v>478.5</v>
      </c>
    </row>
    <row r="82" spans="1:21" ht="12.75" customHeight="1">
      <c r="T82" s="715">
        <v>643.5</v>
      </c>
      <c r="U82" s="715">
        <v>717.9</v>
      </c>
    </row>
    <row r="83" spans="1:21" ht="12.75" customHeight="1">
      <c r="T83" s="58" t="s">
        <v>300</v>
      </c>
      <c r="U83" s="58" t="s">
        <v>300</v>
      </c>
    </row>
    <row r="84" spans="1:21" ht="18" customHeight="1">
      <c r="B84" s="225" t="s">
        <v>139</v>
      </c>
      <c r="C84" s="74"/>
      <c r="D84" s="74"/>
      <c r="G84" s="58"/>
      <c r="H84" s="58"/>
      <c r="J84" s="74"/>
      <c r="M84" s="58"/>
    </row>
    <row r="85" spans="1:21" ht="18" customHeight="1">
      <c r="B85" s="225" t="s">
        <v>140</v>
      </c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  <c r="T85" s="715">
        <v>5122.8</v>
      </c>
      <c r="U85" s="715">
        <v>5714.4</v>
      </c>
    </row>
    <row r="86" spans="1:21" ht="12.75" customHeight="1">
      <c r="B86" s="3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</row>
    <row r="87" spans="1:21" ht="12.75" customHeight="1">
      <c r="B87" s="129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715">
        <v>193.2</v>
      </c>
      <c r="U87" s="715">
        <v>215.4</v>
      </c>
    </row>
    <row r="88" spans="1:21" ht="12.75" customHeight="1">
      <c r="B88" s="3"/>
      <c r="C88" s="3"/>
      <c r="D88" s="3"/>
      <c r="E88" s="429"/>
      <c r="F88" s="429"/>
      <c r="G88" s="429"/>
      <c r="H88" s="429"/>
      <c r="I88" s="429"/>
      <c r="J88" s="3"/>
      <c r="K88" s="429"/>
      <c r="L88" s="429"/>
      <c r="M88" s="429"/>
      <c r="N88" s="429"/>
      <c r="T88" s="715">
        <v>386.1</v>
      </c>
      <c r="U88" s="715">
        <v>430.8</v>
      </c>
    </row>
    <row r="89" spans="1:21" s="57" customFormat="1" ht="19.5" customHeight="1">
      <c r="A89" s="500"/>
      <c r="B89" s="1054" t="s">
        <v>249</v>
      </c>
      <c r="C89" s="1054"/>
      <c r="D89" s="1054"/>
      <c r="E89" s="1054"/>
      <c r="F89" s="1054"/>
      <c r="G89" s="1054"/>
      <c r="H89" s="1054"/>
      <c r="I89" s="1054"/>
      <c r="J89" s="619"/>
      <c r="K89" s="619"/>
      <c r="L89" s="619"/>
      <c r="M89" s="257"/>
      <c r="O89" s="235"/>
      <c r="T89" s="716">
        <v>579.29999999999995</v>
      </c>
      <c r="U89" s="716">
        <v>646.20000000000005</v>
      </c>
    </row>
    <row r="90" spans="1:21" s="238" customFormat="1" ht="20.25" customHeight="1">
      <c r="A90" s="661"/>
      <c r="B90" s="1055"/>
      <c r="C90" s="1055"/>
      <c r="D90" s="1055"/>
      <c r="E90" s="1055"/>
      <c r="F90" s="1055"/>
      <c r="G90" s="1053"/>
      <c r="H90" s="1053"/>
      <c r="I90" s="662"/>
      <c r="J90" s="1056"/>
      <c r="K90" s="1056"/>
      <c r="L90" s="621"/>
      <c r="M90" s="514"/>
      <c r="O90" s="239"/>
      <c r="T90" s="717">
        <v>772.2</v>
      </c>
      <c r="U90" s="717">
        <v>861.3</v>
      </c>
    </row>
    <row r="91" spans="1:21" s="238" customFormat="1" ht="17.25" customHeight="1">
      <c r="A91" s="661"/>
      <c r="B91" s="1058" t="s">
        <v>273</v>
      </c>
      <c r="C91" s="1058"/>
      <c r="D91" s="1058"/>
      <c r="E91" s="1058"/>
      <c r="F91" s="1058"/>
      <c r="G91" s="1058"/>
      <c r="H91" s="1058"/>
      <c r="I91" s="1058"/>
      <c r="J91" s="1058"/>
      <c r="K91" s="1058"/>
      <c r="L91" s="1058"/>
      <c r="M91" s="514"/>
      <c r="O91" s="239"/>
      <c r="T91" s="717">
        <v>965.4</v>
      </c>
      <c r="U91" s="717">
        <v>1077</v>
      </c>
    </row>
    <row r="92" spans="1:21" s="238" customFormat="1" ht="17.25" customHeight="1">
      <c r="A92" s="661"/>
      <c r="B92" s="1057" t="s">
        <v>272</v>
      </c>
      <c r="C92" s="1057"/>
      <c r="D92" s="1057"/>
      <c r="E92" s="1057"/>
      <c r="F92" s="1057"/>
      <c r="G92" s="1057"/>
      <c r="H92" s="1057"/>
      <c r="I92" s="1057"/>
      <c r="J92" s="1057"/>
      <c r="K92" s="1057"/>
      <c r="L92" s="1057"/>
      <c r="M92" s="257"/>
      <c r="O92" s="239"/>
      <c r="T92" s="717">
        <v>1544.4</v>
      </c>
      <c r="U92" s="717">
        <v>1722.9</v>
      </c>
    </row>
    <row r="93" spans="1:21" s="238" customFormat="1" ht="6" customHeight="1">
      <c r="A93" s="661"/>
      <c r="B93" s="620"/>
      <c r="C93" s="620"/>
      <c r="D93" s="620"/>
      <c r="E93" s="620"/>
      <c r="F93" s="620"/>
      <c r="G93" s="618"/>
      <c r="H93" s="621"/>
      <c r="I93" s="618"/>
      <c r="J93" s="618"/>
      <c r="K93" s="621"/>
      <c r="L93" s="621"/>
      <c r="M93" s="257"/>
      <c r="O93" s="239"/>
    </row>
    <row r="94" spans="1:21" s="14" customFormat="1" ht="20.25" customHeight="1">
      <c r="A94" s="659"/>
      <c r="B94" s="606" t="s">
        <v>141</v>
      </c>
      <c r="C94" s="660"/>
      <c r="D94" s="660"/>
      <c r="E94" s="434"/>
      <c r="F94" s="434"/>
      <c r="G94" s="792"/>
      <c r="H94" s="792"/>
      <c r="I94" s="792"/>
      <c r="J94" s="792"/>
      <c r="K94" s="792"/>
      <c r="L94" s="792"/>
      <c r="M94" s="257"/>
      <c r="N94" s="57"/>
      <c r="O94" s="57"/>
      <c r="P94" s="57"/>
      <c r="Q94" s="57"/>
      <c r="R94" s="57"/>
      <c r="S94" s="57"/>
      <c r="T94" s="716">
        <v>2475</v>
      </c>
      <c r="U94" s="718">
        <v>2760.9</v>
      </c>
    </row>
    <row r="95" spans="1:21" s="57" customFormat="1" ht="7.5" customHeight="1">
      <c r="A95" s="500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257"/>
      <c r="T95" s="716">
        <v>3662.7</v>
      </c>
      <c r="U95" s="716">
        <v>4085.7</v>
      </c>
    </row>
    <row r="96" spans="1:21" s="57" customFormat="1" ht="20.25" customHeight="1">
      <c r="A96" s="500"/>
      <c r="B96" s="615" t="s">
        <v>50</v>
      </c>
      <c r="C96" s="615"/>
      <c r="D96" s="615"/>
      <c r="E96" s="438"/>
      <c r="F96" s="793"/>
      <c r="G96" s="793"/>
      <c r="H96" s="1059" t="s">
        <v>274</v>
      </c>
      <c r="I96" s="1059"/>
      <c r="J96" s="1059"/>
      <c r="K96" s="1059"/>
      <c r="L96" s="1059"/>
      <c r="T96" s="716">
        <v>5122.8</v>
      </c>
      <c r="U96" s="716">
        <v>5714.4</v>
      </c>
    </row>
    <row r="97" spans="1:237" s="57" customFormat="1" ht="7.5" customHeight="1">
      <c r="A97" s="500"/>
      <c r="B97" s="434"/>
      <c r="C97" s="434"/>
      <c r="D97" s="434"/>
      <c r="E97" s="434"/>
      <c r="F97" s="434"/>
      <c r="G97" s="434"/>
      <c r="H97" s="1059"/>
      <c r="I97" s="1059"/>
      <c r="J97" s="1059"/>
      <c r="K97" s="1059"/>
      <c r="L97" s="1059"/>
      <c r="M97" s="257"/>
    </row>
    <row r="98" spans="1:237" s="57" customFormat="1" ht="19.5" customHeight="1">
      <c r="A98" s="500"/>
      <c r="B98" s="209" t="s">
        <v>134</v>
      </c>
      <c r="C98" s="208"/>
      <c r="D98" s="208"/>
      <c r="E98" s="794">
        <f>IF(SUM(K101:K106)=0,"",(SUM(K101:K106)))</f>
        <v>164346.84000000003</v>
      </c>
      <c r="F98" s="794"/>
      <c r="G98" s="794"/>
      <c r="H98" s="1060" t="s">
        <v>275</v>
      </c>
      <c r="I98" s="1061"/>
      <c r="J98" s="1061"/>
      <c r="K98" s="1061"/>
      <c r="L98" s="1061"/>
      <c r="M98" s="257"/>
      <c r="T98" s="716">
        <v>424.8</v>
      </c>
      <c r="U98" s="716">
        <v>474</v>
      </c>
    </row>
    <row r="99" spans="1:237" s="57" customFormat="1" ht="14.25" customHeight="1">
      <c r="A99" s="500"/>
      <c r="B99" s="434"/>
      <c r="C99" s="434"/>
      <c r="D99" s="434"/>
      <c r="E99" s="434"/>
      <c r="F99" s="434"/>
      <c r="G99" s="455"/>
      <c r="H99" s="434"/>
      <c r="K99" s="434"/>
      <c r="L99" s="434"/>
      <c r="M99" s="257"/>
      <c r="N99" s="207"/>
      <c r="T99" s="716">
        <v>1248.5999999999999</v>
      </c>
      <c r="U99" s="716">
        <v>1392.9</v>
      </c>
    </row>
    <row r="100" spans="1:237" s="20" customFormat="1" ht="36.75" customHeight="1">
      <c r="A100" s="504"/>
      <c r="B100" s="608" t="s">
        <v>1</v>
      </c>
      <c r="C100" s="428"/>
      <c r="D100" s="428"/>
      <c r="E100" s="656" t="s">
        <v>113</v>
      </c>
      <c r="F100" s="656" t="s">
        <v>114</v>
      </c>
      <c r="G100" s="609" t="s">
        <v>115</v>
      </c>
      <c r="H100" s="614" t="s">
        <v>129</v>
      </c>
      <c r="I100" s="607" t="s">
        <v>183</v>
      </c>
      <c r="J100" s="613" t="s">
        <v>182</v>
      </c>
      <c r="K100" s="605" t="s">
        <v>116</v>
      </c>
      <c r="L100" s="628" t="s">
        <v>2</v>
      </c>
      <c r="M100" s="495"/>
      <c r="T100" s="719">
        <v>1840.5</v>
      </c>
      <c r="U100" s="719">
        <v>2053.1999999999998</v>
      </c>
    </row>
    <row r="101" spans="1:237" ht="19.5" customHeight="1">
      <c r="A101" s="271"/>
      <c r="B101" s="116">
        <v>1</v>
      </c>
      <c r="C101" s="441"/>
      <c r="D101" s="441"/>
      <c r="E101" s="545" t="s">
        <v>118</v>
      </c>
      <c r="F101" s="116">
        <v>1</v>
      </c>
      <c r="G101" s="116">
        <v>6</v>
      </c>
      <c r="H101" s="682"/>
      <c r="I101" s="544">
        <f t="shared" ref="I101:I106" si="4">IF(E101=0,"",INDEX($O$17:$O$31,MATCH(E101,$N$17:$N$31,0)))</f>
        <v>332.1</v>
      </c>
      <c r="J101" s="588">
        <f>IF(ISERROR(K101/G101/F101),"",(K101/G101/F101))</f>
        <v>332.1</v>
      </c>
      <c r="K101" s="444">
        <f>IF(E101=0,"",IF(E101="TT-I",F101*I101*G101,F101*I101*G101*(H101/40)))</f>
        <v>1992.6000000000001</v>
      </c>
      <c r="L101" s="112"/>
      <c r="M101" s="496"/>
      <c r="N101" s="20"/>
      <c r="O101" s="20"/>
      <c r="P101" s="20"/>
      <c r="Q101" s="20"/>
      <c r="T101" s="715">
        <v>4508.1000000000004</v>
      </c>
      <c r="U101" s="715">
        <v>5028.8999999999996</v>
      </c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2</v>
      </c>
      <c r="C102" s="457"/>
      <c r="D102" s="458"/>
      <c r="E102" s="138" t="s">
        <v>118</v>
      </c>
      <c r="F102" s="32">
        <v>1</v>
      </c>
      <c r="G102" s="116">
        <v>12</v>
      </c>
      <c r="H102" s="683"/>
      <c r="I102" s="437">
        <f t="shared" si="4"/>
        <v>332.1</v>
      </c>
      <c r="J102" s="588">
        <f t="shared" ref="J102" si="5">IF(ISERROR(K102/G102/F102),"",(K102/G102/F102))</f>
        <v>332.1</v>
      </c>
      <c r="K102" s="153">
        <f t="shared" ref="K102" si="6">IF(E102=0,"",IF(E102="TT-I",F102*I102*G102,F102*I102*G102*(H102/40)))</f>
        <v>3985.2000000000003</v>
      </c>
      <c r="L102" s="440"/>
      <c r="M102" s="49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3</v>
      </c>
      <c r="C103" s="457"/>
      <c r="D103" s="458"/>
      <c r="E103" s="138" t="s">
        <v>145</v>
      </c>
      <c r="F103" s="32">
        <v>2</v>
      </c>
      <c r="G103" s="116">
        <v>12</v>
      </c>
      <c r="H103" s="546">
        <v>16</v>
      </c>
      <c r="I103" s="437">
        <f t="shared" si="4"/>
        <v>663.9</v>
      </c>
      <c r="J103" s="588">
        <f t="shared" ref="J103:J106" si="7">IF(ISERROR(K103/G103/F103),"",(K103/G103/F103))</f>
        <v>265.56</v>
      </c>
      <c r="K103" s="153">
        <f t="shared" ref="K103:K106" si="8">IF(E103=0,"",IF(E103="TT-I",F103*I103*G103,F103*I103*G103*(H103/40)))</f>
        <v>6373.44</v>
      </c>
      <c r="L103" s="440"/>
      <c r="M103" s="496"/>
      <c r="N103" s="20"/>
      <c r="O103" s="20"/>
      <c r="P103" s="20"/>
      <c r="Q103" s="20"/>
      <c r="IB103" s="60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4</v>
      </c>
      <c r="C104" s="457"/>
      <c r="D104" s="458"/>
      <c r="E104" s="138" t="s">
        <v>117</v>
      </c>
      <c r="F104" s="116">
        <v>1</v>
      </c>
      <c r="G104" s="116">
        <v>12</v>
      </c>
      <c r="H104" s="546">
        <v>40</v>
      </c>
      <c r="I104" s="437">
        <f t="shared" si="4"/>
        <v>929.1</v>
      </c>
      <c r="J104" s="588">
        <f t="shared" si="7"/>
        <v>929.1</v>
      </c>
      <c r="K104" s="153">
        <f t="shared" si="8"/>
        <v>11149.2</v>
      </c>
      <c r="L104" s="440"/>
      <c r="M104" s="496"/>
      <c r="N104" s="20"/>
      <c r="O104" s="20"/>
      <c r="P104" s="20"/>
      <c r="Q104" s="20"/>
      <c r="IB104" s="60"/>
    </row>
    <row r="105" spans="1:237" ht="19.5" customHeight="1">
      <c r="A105" s="271"/>
      <c r="B105" s="32">
        <v>5</v>
      </c>
      <c r="C105" s="457"/>
      <c r="D105" s="458"/>
      <c r="E105" s="138" t="s">
        <v>120</v>
      </c>
      <c r="F105" s="116">
        <v>2</v>
      </c>
      <c r="G105" s="116">
        <v>24</v>
      </c>
      <c r="H105" s="546">
        <v>16</v>
      </c>
      <c r="I105" s="437">
        <f t="shared" si="4"/>
        <v>3849</v>
      </c>
      <c r="J105" s="588">
        <f t="shared" si="7"/>
        <v>1539.6000000000001</v>
      </c>
      <c r="K105" s="153">
        <f t="shared" si="8"/>
        <v>73900.800000000003</v>
      </c>
      <c r="L105" s="440"/>
      <c r="M105" s="49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9.5" customHeight="1">
      <c r="A106" s="271"/>
      <c r="B106" s="32">
        <v>6</v>
      </c>
      <c r="C106" s="457"/>
      <c r="D106" s="458"/>
      <c r="E106" s="138" t="s">
        <v>121</v>
      </c>
      <c r="F106" s="116">
        <v>1</v>
      </c>
      <c r="G106" s="116">
        <v>12</v>
      </c>
      <c r="H106" s="546">
        <v>40</v>
      </c>
      <c r="I106" s="437">
        <f t="shared" si="4"/>
        <v>5578.8</v>
      </c>
      <c r="J106" s="588">
        <f t="shared" si="7"/>
        <v>5578.8</v>
      </c>
      <c r="K106" s="153">
        <f t="shared" si="8"/>
        <v>66945.600000000006</v>
      </c>
      <c r="L106" s="440"/>
      <c r="M106" s="496"/>
      <c r="N106" s="20"/>
      <c r="O106" s="20"/>
      <c r="P106" s="20"/>
      <c r="Q106" s="20"/>
      <c r="IB106" s="58" t="e">
        <f>#REF!</f>
        <v>#REF!</v>
      </c>
      <c r="IC106" s="58" t="e">
        <f>IF(IB106&lt;&gt;0,IB106,"")</f>
        <v>#REF!</v>
      </c>
    </row>
    <row r="107" spans="1:237" ht="12.75" customHeight="1">
      <c r="N107" s="20"/>
      <c r="O107" s="20"/>
      <c r="P107" s="20"/>
      <c r="Q107" s="20"/>
    </row>
    <row r="108" spans="1:237" ht="21.75" customHeight="1">
      <c r="B108" s="1064" t="s">
        <v>295</v>
      </c>
      <c r="C108" s="1065"/>
      <c r="D108" s="1065"/>
      <c r="E108" s="1065"/>
      <c r="F108" s="1065"/>
      <c r="G108" s="1065"/>
      <c r="H108" s="1065"/>
      <c r="I108" s="1065"/>
      <c r="J108" s="1065"/>
      <c r="K108" s="1065"/>
      <c r="L108" s="1066"/>
      <c r="N108" s="20"/>
      <c r="O108" s="20"/>
      <c r="P108" s="20"/>
      <c r="Q108" s="20"/>
    </row>
    <row r="109" spans="1:237" ht="21.75" customHeight="1">
      <c r="B109" s="1064" t="s">
        <v>296</v>
      </c>
      <c r="C109" s="1065"/>
      <c r="D109" s="1065"/>
      <c r="E109" s="1065"/>
      <c r="F109" s="1065"/>
      <c r="G109" s="1065"/>
      <c r="H109" s="1065"/>
      <c r="I109" s="1065"/>
      <c r="J109" s="1065"/>
      <c r="K109" s="1065"/>
      <c r="L109" s="1066"/>
    </row>
    <row r="110" spans="1:237" ht="21.75" customHeight="1">
      <c r="B110" s="1064" t="s">
        <v>297</v>
      </c>
      <c r="C110" s="1065"/>
      <c r="D110" s="1065"/>
      <c r="E110" s="1065"/>
      <c r="F110" s="1065"/>
      <c r="G110" s="1065"/>
      <c r="H110" s="1065"/>
      <c r="I110" s="1065"/>
      <c r="J110" s="1065"/>
      <c r="K110" s="1065"/>
      <c r="L110" s="1066"/>
    </row>
    <row r="111" spans="1:237" ht="18" customHeight="1">
      <c r="B111" s="666" t="s">
        <v>289</v>
      </c>
      <c r="C111" s="667"/>
      <c r="D111" s="667"/>
      <c r="E111" s="667"/>
      <c r="F111" s="667"/>
      <c r="G111" s="668"/>
      <c r="H111" s="668"/>
      <c r="I111" s="667"/>
      <c r="J111" s="667"/>
      <c r="K111" s="667"/>
      <c r="L111" s="669"/>
    </row>
    <row r="112" spans="1:237" ht="18" customHeight="1">
      <c r="B112" s="670" t="s">
        <v>290</v>
      </c>
      <c r="C112" s="671"/>
      <c r="D112" s="671"/>
      <c r="E112" s="671"/>
      <c r="F112" s="671"/>
      <c r="G112" s="672"/>
      <c r="H112" s="672"/>
      <c r="I112" s="671"/>
      <c r="J112" s="671"/>
      <c r="K112" s="671"/>
      <c r="L112" s="673"/>
    </row>
    <row r="113" spans="1:13" ht="17.25" customHeight="1">
      <c r="B113" s="666" t="s">
        <v>291</v>
      </c>
      <c r="C113" s="667"/>
      <c r="D113" s="667"/>
      <c r="E113" s="667"/>
      <c r="F113" s="667"/>
      <c r="G113" s="668"/>
      <c r="H113" s="668"/>
      <c r="I113" s="667"/>
      <c r="J113" s="667"/>
      <c r="K113" s="667"/>
      <c r="L113" s="669"/>
    </row>
    <row r="114" spans="1:13" ht="17.25" customHeight="1">
      <c r="B114" s="674" t="s">
        <v>292</v>
      </c>
      <c r="C114" s="675"/>
      <c r="D114" s="675"/>
      <c r="E114" s="675"/>
      <c r="F114" s="675"/>
      <c r="G114" s="118"/>
      <c r="H114" s="118"/>
      <c r="I114" s="675"/>
      <c r="J114" s="675"/>
      <c r="K114" s="675"/>
      <c r="L114" s="676"/>
    </row>
    <row r="115" spans="1:13" ht="17.25" customHeight="1">
      <c r="B115" s="670" t="s">
        <v>293</v>
      </c>
      <c r="C115" s="671"/>
      <c r="D115" s="671"/>
      <c r="E115" s="671"/>
      <c r="F115" s="671"/>
      <c r="G115" s="672"/>
      <c r="H115" s="672"/>
      <c r="I115" s="671"/>
      <c r="J115" s="671"/>
      <c r="K115" s="671"/>
      <c r="L115" s="673"/>
    </row>
    <row r="116" spans="1:13" ht="21.75" customHeight="1">
      <c r="B116" s="678" t="s">
        <v>294</v>
      </c>
      <c r="C116" s="679"/>
      <c r="D116" s="679"/>
      <c r="E116" s="679"/>
      <c r="F116" s="679"/>
      <c r="G116" s="680"/>
      <c r="H116" s="680"/>
      <c r="I116" s="679"/>
      <c r="J116" s="679"/>
      <c r="K116" s="679"/>
      <c r="L116" s="681"/>
    </row>
    <row r="117" spans="1:13" ht="18" customHeight="1">
      <c r="B117" s="666" t="s">
        <v>287</v>
      </c>
      <c r="C117" s="667" t="s">
        <v>285</v>
      </c>
      <c r="D117" s="667"/>
      <c r="E117" s="667"/>
      <c r="F117" s="667"/>
      <c r="G117" s="668"/>
      <c r="H117" s="668"/>
      <c r="I117" s="667"/>
      <c r="J117" s="667"/>
      <c r="K117" s="667"/>
      <c r="L117" s="669"/>
    </row>
    <row r="118" spans="1:13" ht="18" customHeight="1">
      <c r="B118" s="670" t="s">
        <v>286</v>
      </c>
      <c r="C118" s="671"/>
      <c r="D118" s="671"/>
      <c r="E118" s="671"/>
      <c r="F118" s="671"/>
      <c r="G118" s="672"/>
      <c r="H118" s="672"/>
      <c r="I118" s="671"/>
      <c r="J118" s="671"/>
      <c r="K118" s="671"/>
      <c r="L118" s="673"/>
    </row>
    <row r="119" spans="1:13" ht="17.25" customHeight="1">
      <c r="B119" s="678" t="s">
        <v>288</v>
      </c>
      <c r="C119" s="679"/>
      <c r="D119" s="679"/>
      <c r="E119" s="679"/>
      <c r="F119" s="679"/>
      <c r="G119" s="680"/>
      <c r="H119" s="680"/>
      <c r="I119" s="679"/>
      <c r="J119" s="679"/>
      <c r="K119" s="679"/>
      <c r="L119" s="681"/>
    </row>
    <row r="120" spans="1:13" ht="17.25" customHeight="1">
      <c r="B120" s="12"/>
      <c r="C120" s="12"/>
      <c r="D120" s="12"/>
      <c r="E120" s="12"/>
      <c r="F120" s="12"/>
      <c r="G120" s="677"/>
      <c r="H120" s="677"/>
      <c r="I120" s="12"/>
      <c r="J120" s="12"/>
      <c r="K120" s="12"/>
      <c r="L120" s="12"/>
      <c r="M120" s="612"/>
    </row>
    <row r="121" spans="1:13" ht="18.75" customHeight="1">
      <c r="B121" s="663" t="s">
        <v>276</v>
      </c>
      <c r="G121" s="1063" t="s">
        <v>278</v>
      </c>
      <c r="H121" s="1063"/>
      <c r="I121" s="1063"/>
      <c r="J121" s="1063"/>
      <c r="K121" s="1063"/>
      <c r="L121" s="1063"/>
      <c r="M121" s="58"/>
    </row>
    <row r="122" spans="1:13" ht="11.25" customHeight="1">
      <c r="B122" s="58"/>
    </row>
    <row r="123" spans="1:13" ht="18.75" customHeight="1">
      <c r="B123" s="664" t="s">
        <v>277</v>
      </c>
    </row>
    <row r="124" spans="1:13" s="109" customFormat="1" ht="51" customHeight="1">
      <c r="A124" s="665"/>
      <c r="B124" s="1067" t="s">
        <v>280</v>
      </c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557"/>
    </row>
    <row r="125" spans="1:13" s="109" customFormat="1" ht="51" customHeight="1">
      <c r="A125" s="665"/>
      <c r="B125" s="1067" t="s">
        <v>279</v>
      </c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557"/>
    </row>
    <row r="126" spans="1:13" s="109" customFormat="1" ht="61.5" customHeight="1">
      <c r="A126" s="665"/>
      <c r="B126" s="1062" t="s">
        <v>281</v>
      </c>
      <c r="C126" s="1062"/>
      <c r="D126" s="1062"/>
      <c r="E126" s="1062"/>
      <c r="F126" s="1062"/>
      <c r="G126" s="1062"/>
      <c r="H126" s="1062"/>
      <c r="I126" s="1062"/>
      <c r="J126" s="1062"/>
      <c r="K126" s="1062"/>
      <c r="L126" s="1062"/>
      <c r="M126" s="557"/>
    </row>
    <row r="127" spans="1:13" s="109" customFormat="1" ht="51" customHeight="1">
      <c r="A127" s="665"/>
      <c r="B127" s="1062" t="s">
        <v>282</v>
      </c>
      <c r="C127" s="1062"/>
      <c r="D127" s="1062"/>
      <c r="E127" s="1062"/>
      <c r="F127" s="1062"/>
      <c r="G127" s="1062"/>
      <c r="H127" s="1062"/>
      <c r="I127" s="1062"/>
      <c r="J127" s="1062"/>
      <c r="K127" s="1062"/>
      <c r="L127" s="1062"/>
      <c r="M127" s="557"/>
    </row>
    <row r="128" spans="1:13" s="109" customFormat="1" ht="51" customHeight="1">
      <c r="A128" s="665"/>
      <c r="B128" s="1062" t="s">
        <v>283</v>
      </c>
      <c r="C128" s="1062"/>
      <c r="D128" s="1062"/>
      <c r="E128" s="1062"/>
      <c r="F128" s="1062"/>
      <c r="G128" s="1062"/>
      <c r="H128" s="1062"/>
      <c r="I128" s="1062"/>
      <c r="J128" s="1062"/>
      <c r="K128" s="1062"/>
      <c r="L128" s="1062"/>
      <c r="M128" s="557"/>
    </row>
    <row r="129" spans="1:13" s="109" customFormat="1" ht="51" customHeight="1">
      <c r="A129" s="665"/>
      <c r="B129" s="1062" t="s">
        <v>284</v>
      </c>
      <c r="C129" s="1062"/>
      <c r="D129" s="1062"/>
      <c r="E129" s="1062"/>
      <c r="F129" s="1062"/>
      <c r="G129" s="1062"/>
      <c r="H129" s="1062"/>
      <c r="I129" s="1062"/>
      <c r="J129" s="1062"/>
      <c r="K129" s="1062"/>
      <c r="L129" s="1062"/>
      <c r="M129" s="557"/>
    </row>
    <row r="130" spans="1:13" ht="12.75" customHeight="1"/>
    <row r="131" spans="1:13" ht="12.75" hidden="1" customHeight="1"/>
    <row r="132" spans="1:13" ht="12.75" hidden="1" customHeight="1"/>
    <row r="133" spans="1:13" ht="12.75" hidden="1" customHeight="1"/>
    <row r="134" spans="1:13" ht="12.75" hidden="1" customHeight="1"/>
    <row r="135" spans="1:13" ht="12.75" hidden="1" customHeight="1"/>
    <row r="136" spans="1:13" ht="12.75" hidden="1" customHeight="1"/>
    <row r="137" spans="1:13" ht="12.75" hidden="1" customHeight="1"/>
    <row r="138" spans="1:13" ht="12.75" hidden="1" customHeight="1"/>
    <row r="139" spans="1:13" ht="12.75" hidden="1" customHeight="1"/>
    <row r="140" spans="1:13" ht="12.75" hidden="1" customHeight="1"/>
    <row r="141" spans="1:13" ht="12.75" hidden="1" customHeight="1"/>
    <row r="142" spans="1:13" ht="12.75" hidden="1" customHeight="1"/>
    <row r="143" spans="1:13" ht="12.75" hidden="1" customHeight="1"/>
    <row r="144" spans="1:13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</sheetData>
  <sheetProtection password="CFE7" sheet="1" objects="1" scenarios="1"/>
  <dataConsolidate/>
  <mergeCells count="28">
    <mergeCell ref="B129:L129"/>
    <mergeCell ref="G121:L121"/>
    <mergeCell ref="B108:L108"/>
    <mergeCell ref="B109:L109"/>
    <mergeCell ref="B110:L110"/>
    <mergeCell ref="B124:L124"/>
    <mergeCell ref="B125:L125"/>
    <mergeCell ref="B126:L126"/>
    <mergeCell ref="B127:L127"/>
    <mergeCell ref="B128:L128"/>
    <mergeCell ref="J90:K90"/>
    <mergeCell ref="G94:L94"/>
    <mergeCell ref="F96:G96"/>
    <mergeCell ref="E98:G98"/>
    <mergeCell ref="B92:L92"/>
    <mergeCell ref="B91:L91"/>
    <mergeCell ref="H96:L97"/>
    <mergeCell ref="H98:L98"/>
    <mergeCell ref="B89:I89"/>
    <mergeCell ref="B90:F90"/>
    <mergeCell ref="G90:H90"/>
    <mergeCell ref="E14:G14"/>
    <mergeCell ref="F12:G12"/>
    <mergeCell ref="G10:L10"/>
    <mergeCell ref="G8:H8"/>
    <mergeCell ref="B7:I7"/>
    <mergeCell ref="B8:F8"/>
    <mergeCell ref="J8:K8"/>
  </mergeCells>
  <conditionalFormatting sqref="C10:D10 B101:B106 B17:B50 C94:D94 E101:F106 F17:F50 E18:E50">
    <cfRule type="expression" dxfId="23" priority="36" stopIfTrue="1">
      <formula>$E$17&lt;&gt;"TT-I"</formula>
    </cfRule>
  </conditionalFormatting>
  <conditionalFormatting sqref="E14 E98 K101:K106 K17:K50">
    <cfRule type="cellIs" dxfId="22" priority="35" stopIfTrue="1" operator="equal">
      <formula>""</formula>
    </cfRule>
  </conditionalFormatting>
  <conditionalFormatting sqref="H17:H50 H101:H106">
    <cfRule type="expression" dxfId="21" priority="33" stopIfTrue="1">
      <formula>E17="TT-I"</formula>
    </cfRule>
    <cfRule type="cellIs" dxfId="20" priority="34" stopIfTrue="1" operator="equal">
      <formula>0</formula>
    </cfRule>
  </conditionalFormatting>
  <conditionalFormatting sqref="I101:J106 I17:J50">
    <cfRule type="cellIs" dxfId="19" priority="32" stopIfTrue="1" operator="equal">
      <formula>""</formula>
    </cfRule>
  </conditionalFormatting>
  <conditionalFormatting sqref="G10 G94">
    <cfRule type="cellIs" dxfId="18" priority="30" stopIfTrue="1" operator="equal">
      <formula>""</formula>
    </cfRule>
  </conditionalFormatting>
  <conditionalFormatting sqref="F12 F96">
    <cfRule type="cellIs" dxfId="17" priority="29" stopIfTrue="1" operator="equal">
      <formula>""</formula>
    </cfRule>
  </conditionalFormatting>
  <conditionalFormatting sqref="F12 G10:L10 G94:L94 F96">
    <cfRule type="cellIs" dxfId="16" priority="16" stopIfTrue="1" operator="equal">
      <formula>""</formula>
    </cfRule>
  </conditionalFormatting>
  <conditionalFormatting sqref="E17">
    <cfRule type="expression" dxfId="15" priority="4" stopIfTrue="1">
      <formula>$E$17&lt;&gt;"TT-I"</formula>
    </cfRule>
  </conditionalFormatting>
  <conditionalFormatting sqref="G17:G50">
    <cfRule type="cellIs" dxfId="14" priority="3" operator="equal">
      <formula>""</formula>
    </cfRule>
  </conditionalFormatting>
  <dataValidations xWindow="412" yWindow="591" count="8">
    <dataValidation allowBlank="1" error="&#10;" promptTitle="SELECIONE A MODALIDADE" prompt=" " sqref="G8 G90 B90:B93 J93 J9 B8:B9"/>
    <dataValidation allowBlank="1" showErrorMessage="1" promptTitle="ATENÇÃO!" prompt="PARA RADIOISÓTOPOS OU RADIOATIVOS,  INDICAR O Nº DE AUTORIZAÇÃO DA CNEN PARA O PESQUISADOR  E PARA A INSTITUIÇÃO." sqref="I16:J16 C101:D106 E100:G100 I100:J100 C17:D50 E16:G16"/>
    <dataValidation allowBlank="1" showInputMessage="1" showErrorMessage="1" errorTitle="ATENÇÃO!" error="Esse campo só aceita NÚMEROS." sqref="K101:K106 K17:K50"/>
    <dataValidation type="list" errorStyle="warning" allowBlank="1" showErrorMessage="1" promptTitle="PC-IV" prompt="SE FOR SOLICITAR BOLSA DE PC-IV, QUE TEM VALOR EQUIVALENTE A US$1,200.00, VERIFIQUE AS ULTIMAS LINHAS DESTA PLANILHA." sqref="E17:E50 E101:E106">
      <formula1>$N$17:$N$22</formula1>
    </dataValidation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:A2"/>
    <dataValidation allowBlank="1" showErrorMessage="1" sqref="E14 E98"/>
    <dataValidation type="list" allowBlank="1" showInputMessage="1" showErrorMessage="1" promptTitle="." prompt="CLIQUE E SELECIONE" sqref="H17:H50 H101:H106">
      <formula1>$Q$17:$Q$41</formula1>
    </dataValidation>
    <dataValidation allowBlank="1" showInputMessage="1" showErrorMessage="1" promptTitle="EXEMPLO:" prompt="99/99999-9 - (SE FOR PEDIDO INICIAL, NÃO É NECESSÁRIO PREENCHER ESTE CAMPO)." sqref="F12 F96"/>
  </dataValidations>
  <hyperlinks>
    <hyperlink ref="G121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9">
    <pageSetUpPr fitToPage="1"/>
  </sheetPr>
  <dimension ref="A1:XEX65555"/>
  <sheetViews>
    <sheetView showGridLines="0" showRowColHeaders="0" workbookViewId="0"/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6" width="18.85546875" style="58" customWidth="1"/>
    <col min="7" max="7" width="17.85546875" style="58" customWidth="1"/>
    <col min="8" max="8" width="14.28515625" style="58" customWidth="1"/>
    <col min="9" max="9" width="2.5703125" style="58" customWidth="1"/>
    <col min="10" max="10" width="9.140625" style="58" hidden="1"/>
    <col min="11" max="11" width="13.5703125" style="58" hidden="1"/>
    <col min="12" max="12" width="11.85546875" style="58" hidden="1"/>
    <col min="13" max="16377" width="9.140625" style="58" hidden="1"/>
    <col min="16378" max="16378" width="0" style="58" hidden="1"/>
    <col min="16379" max="16384" width="9.140625" style="58" hidden="1"/>
  </cols>
  <sheetData>
    <row r="1" spans="1:231" s="57" customFormat="1" ht="6.75" customHeight="1">
      <c r="A1" s="638"/>
      <c r="B1" s="74"/>
      <c r="E1" s="74"/>
      <c r="I1" s="684"/>
    </row>
    <row r="2" spans="1:231" s="57" customFormat="1" ht="12.75" customHeight="1">
      <c r="A2" s="24"/>
      <c r="B2" s="74"/>
      <c r="H2" s="74"/>
      <c r="I2" s="684"/>
    </row>
    <row r="3" spans="1:231" s="57" customFormat="1" ht="12.75" customHeight="1">
      <c r="A3" s="24"/>
      <c r="B3" s="74"/>
      <c r="H3" s="74"/>
      <c r="I3" s="684"/>
    </row>
    <row r="4" spans="1:231" s="57" customFormat="1" ht="12.75" customHeight="1">
      <c r="A4" s="24"/>
      <c r="B4" s="74"/>
      <c r="H4" s="74"/>
      <c r="I4" s="684"/>
    </row>
    <row r="5" spans="1:231" s="57" customFormat="1" ht="12.75" customHeight="1">
      <c r="A5" s="24"/>
      <c r="B5" s="74"/>
      <c r="H5" s="74"/>
    </row>
    <row r="6" spans="1:231" s="57" customFormat="1" ht="19.5" customHeight="1">
      <c r="A6" s="24"/>
      <c r="B6" s="1068" t="s">
        <v>340</v>
      </c>
      <c r="C6" s="1068"/>
      <c r="D6" s="1068"/>
      <c r="E6" s="1068"/>
      <c r="F6" s="1068"/>
      <c r="G6" s="1068"/>
      <c r="H6" s="1068"/>
      <c r="J6" s="639"/>
      <c r="K6" s="639"/>
      <c r="L6" s="640"/>
      <c r="M6" s="235"/>
    </row>
    <row r="7" spans="1:231" s="57" customFormat="1" ht="7.5" customHeight="1">
      <c r="A7" s="24"/>
      <c r="B7" s="639"/>
      <c r="C7" s="639"/>
      <c r="D7" s="639"/>
      <c r="E7" s="639"/>
      <c r="F7" s="639"/>
      <c r="G7" s="639"/>
      <c r="H7" s="639"/>
      <c r="I7" s="687"/>
      <c r="J7" s="639"/>
      <c r="K7" s="639"/>
      <c r="L7" s="640"/>
      <c r="M7" s="235"/>
    </row>
    <row r="8" spans="1:231" s="57" customFormat="1" ht="18" customHeight="1">
      <c r="A8" s="24"/>
      <c r="B8" s="641" t="s">
        <v>141</v>
      </c>
      <c r="C8" s="641"/>
      <c r="D8" s="1069"/>
      <c r="E8" s="1070"/>
      <c r="F8" s="1070"/>
      <c r="G8" s="1070"/>
      <c r="H8" s="1071"/>
      <c r="I8" s="684"/>
      <c r="J8" s="639"/>
      <c r="K8" s="639"/>
      <c r="L8" s="640"/>
      <c r="M8" s="235"/>
    </row>
    <row r="9" spans="1:231" s="57" customFormat="1" ht="7.5" customHeight="1">
      <c r="A9" s="24"/>
      <c r="B9" s="639"/>
      <c r="C9" s="639"/>
      <c r="D9" s="639"/>
      <c r="E9" s="639"/>
      <c r="F9" s="639"/>
      <c r="G9" s="639"/>
      <c r="H9" s="639"/>
      <c r="I9" s="687"/>
      <c r="J9" s="639"/>
      <c r="K9" s="639"/>
      <c r="L9" s="640"/>
      <c r="M9" s="235"/>
    </row>
    <row r="10" spans="1:231" s="57" customFormat="1" ht="19.5" customHeight="1">
      <c r="A10" s="24"/>
      <c r="B10" s="438" t="s">
        <v>50</v>
      </c>
      <c r="C10" s="793"/>
      <c r="D10" s="793"/>
      <c r="E10" s="639"/>
      <c r="G10" s="639"/>
      <c r="H10" s="639"/>
      <c r="I10" s="687"/>
      <c r="J10" s="639"/>
      <c r="K10" s="639"/>
      <c r="L10" s="640"/>
      <c r="M10" s="235"/>
    </row>
    <row r="11" spans="1:231" s="57" customFormat="1" ht="6" customHeight="1">
      <c r="A11" s="24"/>
      <c r="B11" s="619"/>
      <c r="C11" s="619"/>
      <c r="D11" s="619"/>
      <c r="E11" s="619"/>
      <c r="F11" s="619"/>
      <c r="G11" s="619"/>
      <c r="H11" s="619"/>
      <c r="I11" s="688"/>
      <c r="J11" s="619"/>
      <c r="K11" s="619"/>
      <c r="L11" s="640"/>
      <c r="M11" s="235"/>
    </row>
    <row r="12" spans="1:231" s="57" customFormat="1" ht="19.5" customHeight="1">
      <c r="A12" s="24"/>
      <c r="B12" s="209" t="s">
        <v>134</v>
      </c>
      <c r="C12" s="1072" t="str">
        <f>IF(SUM(G16:G47)=0,"",(SUM(G16:G47)))</f>
        <v/>
      </c>
      <c r="D12" s="1073"/>
      <c r="E12" s="434"/>
      <c r="F12" s="639"/>
      <c r="G12" s="434"/>
      <c r="H12" s="434"/>
      <c r="I12" s="684"/>
    </row>
    <row r="13" spans="1:231" s="57" customFormat="1" ht="7.5" customHeight="1">
      <c r="A13" s="24"/>
      <c r="B13" s="434"/>
      <c r="C13" s="434"/>
      <c r="D13" s="434"/>
      <c r="E13" s="434"/>
      <c r="F13" s="434"/>
      <c r="G13" s="434"/>
      <c r="H13" s="434"/>
      <c r="I13" s="684"/>
    </row>
    <row r="14" spans="1:231" s="20" customFormat="1" ht="17.25" customHeight="1">
      <c r="A14" s="642"/>
      <c r="B14" s="890" t="s">
        <v>1</v>
      </c>
      <c r="C14" s="890" t="s">
        <v>113</v>
      </c>
      <c r="D14" s="890" t="s">
        <v>114</v>
      </c>
      <c r="E14" s="864" t="s">
        <v>115</v>
      </c>
      <c r="F14" s="978" t="s">
        <v>264</v>
      </c>
      <c r="G14" s="1076" t="s">
        <v>116</v>
      </c>
      <c r="H14" s="917" t="s">
        <v>2</v>
      </c>
      <c r="I14" s="65"/>
      <c r="L14" s="643"/>
    </row>
    <row r="15" spans="1:231" s="137" customFormat="1">
      <c r="A15" s="644"/>
      <c r="B15" s="839"/>
      <c r="C15" s="839"/>
      <c r="D15" s="804"/>
      <c r="E15" s="1074"/>
      <c r="F15" s="1075"/>
      <c r="G15" s="1077"/>
      <c r="H15" s="917"/>
      <c r="I15" s="56"/>
      <c r="L15" s="645"/>
    </row>
    <row r="16" spans="1:231" ht="23.1" customHeight="1">
      <c r="A16" s="271"/>
      <c r="B16" s="32"/>
      <c r="C16" s="138"/>
      <c r="D16" s="632"/>
      <c r="E16" s="637"/>
      <c r="F16" s="544" t="str">
        <f>IF(C16=0,"",INDEX($K$16:$K$20,MATCH(C16,$J$16:$J$20,0)))</f>
        <v/>
      </c>
      <c r="G16" s="633" t="str">
        <f t="shared" ref="G16:G47" si="0">IF(ISERROR(D16*F16*E16),"",D16*F16*E16)</f>
        <v/>
      </c>
      <c r="H16" s="440"/>
      <c r="I16" s="689"/>
      <c r="J16" s="635" t="str">
        <f>DADOS!K4</f>
        <v>IC</v>
      </c>
      <c r="K16" s="646">
        <f>DADOS!L4</f>
        <v>525.9</v>
      </c>
      <c r="L16" s="136"/>
      <c r="M16" s="647"/>
      <c r="HW16" s="60"/>
    </row>
    <row r="17" spans="1:231" ht="23.1" customHeight="1">
      <c r="A17" s="271"/>
      <c r="B17" s="116"/>
      <c r="C17" s="138"/>
      <c r="D17" s="637"/>
      <c r="E17" s="637"/>
      <c r="F17" s="544" t="str">
        <f t="shared" ref="F17:F47" si="1">IF(C17=0,"",INDEX($K$16:$K$20,MATCH(C17,$J$16:$J$20,0)))</f>
        <v/>
      </c>
      <c r="G17" s="633" t="str">
        <f t="shared" si="0"/>
        <v/>
      </c>
      <c r="H17" s="440"/>
      <c r="I17" s="689"/>
      <c r="J17" s="635" t="str">
        <f>DADOS!K5</f>
        <v>DD-I</v>
      </c>
      <c r="K17" s="646" t="str">
        <f>DADOS!L5</f>
        <v xml:space="preserve">R$1.545,30   </v>
      </c>
      <c r="L17" s="136"/>
      <c r="M17" s="647"/>
      <c r="HW17" s="60"/>
    </row>
    <row r="18" spans="1:231" ht="23.1" customHeight="1">
      <c r="A18" s="271"/>
      <c r="B18" s="116"/>
      <c r="C18" s="138"/>
      <c r="D18" s="637"/>
      <c r="E18" s="637"/>
      <c r="F18" s="544" t="str">
        <f t="shared" si="1"/>
        <v/>
      </c>
      <c r="G18" s="633" t="str">
        <f t="shared" si="0"/>
        <v/>
      </c>
      <c r="H18" s="440"/>
      <c r="I18" s="689"/>
      <c r="J18" s="635" t="str">
        <f>DADOS!K6</f>
        <v>DD-II</v>
      </c>
      <c r="K18" s="646" t="str">
        <f>DADOS!L6</f>
        <v>R$1.640,40</v>
      </c>
      <c r="L18" s="136"/>
      <c r="M18" s="647"/>
      <c r="HW18" s="60"/>
    </row>
    <row r="19" spans="1:231" ht="23.1" customHeight="1">
      <c r="A19" s="271"/>
      <c r="B19" s="116"/>
      <c r="C19" s="138"/>
      <c r="D19" s="637"/>
      <c r="E19" s="637"/>
      <c r="F19" s="544" t="str">
        <f t="shared" si="1"/>
        <v/>
      </c>
      <c r="G19" s="633" t="str">
        <f t="shared" si="0"/>
        <v/>
      </c>
      <c r="H19" s="440"/>
      <c r="I19" s="689"/>
      <c r="J19" s="635" t="str">
        <f>DADOS!K7</f>
        <v>DD-III</v>
      </c>
      <c r="K19" s="646" t="str">
        <f>DADOS!L7</f>
        <v>R$2.277,90</v>
      </c>
      <c r="L19" s="136"/>
      <c r="M19" s="647"/>
      <c r="HW19" s="60"/>
    </row>
    <row r="20" spans="1:231" ht="23.1" customHeight="1">
      <c r="A20" s="271"/>
      <c r="B20" s="116"/>
      <c r="C20" s="138"/>
      <c r="D20" s="637"/>
      <c r="E20" s="637"/>
      <c r="F20" s="544" t="str">
        <f t="shared" si="1"/>
        <v/>
      </c>
      <c r="G20" s="633" t="str">
        <f t="shared" si="0"/>
        <v/>
      </c>
      <c r="H20" s="440"/>
      <c r="I20" s="689"/>
      <c r="J20" s="635" t="str">
        <f>DADOS!K8</f>
        <v>DD-IV</v>
      </c>
      <c r="K20" s="646" t="str">
        <f>DADOS!L8</f>
        <v>R$2.819,10</v>
      </c>
      <c r="L20" s="136"/>
      <c r="M20" s="647"/>
    </row>
    <row r="21" spans="1:231" ht="23.1" customHeight="1">
      <c r="A21" s="271"/>
      <c r="B21" s="116"/>
      <c r="C21" s="138"/>
      <c r="D21" s="637"/>
      <c r="E21" s="637"/>
      <c r="F21" s="544" t="str">
        <f t="shared" si="1"/>
        <v/>
      </c>
      <c r="G21" s="633" t="str">
        <f t="shared" si="0"/>
        <v/>
      </c>
      <c r="H21" s="440"/>
      <c r="I21" s="689"/>
      <c r="L21" s="136"/>
    </row>
    <row r="22" spans="1:231" ht="23.1" customHeight="1">
      <c r="A22" s="271"/>
      <c r="B22" s="116"/>
      <c r="C22" s="138"/>
      <c r="D22" s="637"/>
      <c r="E22" s="637"/>
      <c r="F22" s="544" t="str">
        <f t="shared" si="1"/>
        <v/>
      </c>
      <c r="G22" s="633" t="str">
        <f t="shared" si="0"/>
        <v/>
      </c>
      <c r="H22" s="440"/>
      <c r="I22" s="689"/>
    </row>
    <row r="23" spans="1:231" ht="23.1" customHeight="1">
      <c r="A23" s="271"/>
      <c r="B23" s="116"/>
      <c r="C23" s="138"/>
      <c r="D23" s="637"/>
      <c r="E23" s="637"/>
      <c r="F23" s="544" t="str">
        <f t="shared" si="1"/>
        <v/>
      </c>
      <c r="G23" s="633" t="str">
        <f t="shared" si="0"/>
        <v/>
      </c>
      <c r="H23" s="440"/>
      <c r="I23" s="689"/>
    </row>
    <row r="24" spans="1:231" ht="23.1" customHeight="1">
      <c r="A24" s="271"/>
      <c r="B24" s="116"/>
      <c r="C24" s="138"/>
      <c r="D24" s="637"/>
      <c r="E24" s="637"/>
      <c r="F24" s="544" t="str">
        <f t="shared" si="1"/>
        <v/>
      </c>
      <c r="G24" s="633" t="str">
        <f t="shared" si="0"/>
        <v/>
      </c>
      <c r="H24" s="440"/>
      <c r="I24" s="689"/>
      <c r="J24" s="145"/>
      <c r="K24" s="145"/>
    </row>
    <row r="25" spans="1:231" ht="23.1" customHeight="1">
      <c r="A25" s="271"/>
      <c r="B25" s="116"/>
      <c r="C25" s="138"/>
      <c r="D25" s="637"/>
      <c r="E25" s="637"/>
      <c r="F25" s="544" t="str">
        <f t="shared" si="1"/>
        <v/>
      </c>
      <c r="G25" s="633" t="str">
        <f t="shared" si="0"/>
        <v/>
      </c>
      <c r="H25" s="440"/>
      <c r="I25" s="689"/>
    </row>
    <row r="26" spans="1:231" ht="23.1" customHeight="1">
      <c r="A26" s="271"/>
      <c r="B26" s="116"/>
      <c r="C26" s="138"/>
      <c r="D26" s="637"/>
      <c r="E26" s="637"/>
      <c r="F26" s="544" t="str">
        <f t="shared" si="1"/>
        <v/>
      </c>
      <c r="G26" s="633" t="str">
        <f t="shared" si="0"/>
        <v/>
      </c>
      <c r="H26" s="440"/>
      <c r="I26" s="689"/>
    </row>
    <row r="27" spans="1:231" ht="23.1" customHeight="1">
      <c r="A27" s="271"/>
      <c r="B27" s="116"/>
      <c r="C27" s="138"/>
      <c r="D27" s="637"/>
      <c r="E27" s="637"/>
      <c r="F27" s="544" t="str">
        <f t="shared" si="1"/>
        <v/>
      </c>
      <c r="G27" s="633" t="str">
        <f t="shared" si="0"/>
        <v/>
      </c>
      <c r="H27" s="440"/>
      <c r="I27" s="689"/>
    </row>
    <row r="28" spans="1:231" ht="23.1" customHeight="1">
      <c r="A28" s="271"/>
      <c r="B28" s="116"/>
      <c r="C28" s="138"/>
      <c r="D28" s="637"/>
      <c r="E28" s="637"/>
      <c r="F28" s="544" t="str">
        <f t="shared" si="1"/>
        <v/>
      </c>
      <c r="G28" s="633" t="str">
        <f t="shared" si="0"/>
        <v/>
      </c>
      <c r="H28" s="440"/>
      <c r="I28" s="689"/>
    </row>
    <row r="29" spans="1:231" ht="23.1" customHeight="1">
      <c r="A29" s="271"/>
      <c r="B29" s="116"/>
      <c r="C29" s="138"/>
      <c r="D29" s="637"/>
      <c r="E29" s="637"/>
      <c r="F29" s="544" t="str">
        <f t="shared" si="1"/>
        <v/>
      </c>
      <c r="G29" s="633" t="str">
        <f t="shared" si="0"/>
        <v/>
      </c>
      <c r="H29" s="440"/>
      <c r="I29" s="689"/>
    </row>
    <row r="30" spans="1:231" ht="23.1" customHeight="1">
      <c r="A30" s="271"/>
      <c r="B30" s="116"/>
      <c r="C30" s="138"/>
      <c r="D30" s="637"/>
      <c r="E30" s="637"/>
      <c r="F30" s="544" t="str">
        <f t="shared" si="1"/>
        <v/>
      </c>
      <c r="G30" s="633" t="str">
        <f t="shared" si="0"/>
        <v/>
      </c>
      <c r="H30" s="440"/>
      <c r="I30" s="689"/>
    </row>
    <row r="31" spans="1:231" ht="23.1" customHeight="1">
      <c r="A31" s="271"/>
      <c r="B31" s="116"/>
      <c r="C31" s="138"/>
      <c r="D31" s="637"/>
      <c r="E31" s="637"/>
      <c r="F31" s="544" t="str">
        <f t="shared" si="1"/>
        <v/>
      </c>
      <c r="G31" s="633" t="str">
        <f t="shared" si="0"/>
        <v/>
      </c>
      <c r="H31" s="440"/>
      <c r="I31" s="689"/>
    </row>
    <row r="32" spans="1:231" ht="23.1" customHeight="1">
      <c r="A32" s="271"/>
      <c r="B32" s="116"/>
      <c r="C32" s="138"/>
      <c r="D32" s="637"/>
      <c r="E32" s="637"/>
      <c r="F32" s="544" t="str">
        <f t="shared" si="1"/>
        <v/>
      </c>
      <c r="G32" s="633" t="str">
        <f t="shared" si="0"/>
        <v/>
      </c>
      <c r="H32" s="440"/>
      <c r="I32" s="689"/>
    </row>
    <row r="33" spans="1:11" ht="23.1" customHeight="1">
      <c r="A33" s="271"/>
      <c r="B33" s="116"/>
      <c r="C33" s="138"/>
      <c r="D33" s="637"/>
      <c r="E33" s="637"/>
      <c r="F33" s="544" t="str">
        <f t="shared" si="1"/>
        <v/>
      </c>
      <c r="G33" s="633" t="str">
        <f t="shared" si="0"/>
        <v/>
      </c>
      <c r="H33" s="440"/>
      <c r="I33" s="689"/>
    </row>
    <row r="34" spans="1:11" ht="23.1" customHeight="1">
      <c r="A34" s="271"/>
      <c r="B34" s="116"/>
      <c r="C34" s="138"/>
      <c r="D34" s="637"/>
      <c r="E34" s="637"/>
      <c r="F34" s="544" t="str">
        <f t="shared" si="1"/>
        <v/>
      </c>
      <c r="G34" s="633" t="str">
        <f t="shared" si="0"/>
        <v/>
      </c>
      <c r="H34" s="440"/>
      <c r="I34" s="689"/>
      <c r="J34" s="145"/>
      <c r="K34" s="145"/>
    </row>
    <row r="35" spans="1:11" ht="23.1" customHeight="1">
      <c r="A35" s="271"/>
      <c r="B35" s="116"/>
      <c r="C35" s="138"/>
      <c r="D35" s="637"/>
      <c r="E35" s="637"/>
      <c r="F35" s="544" t="str">
        <f t="shared" si="1"/>
        <v/>
      </c>
      <c r="G35" s="633" t="str">
        <f t="shared" si="0"/>
        <v/>
      </c>
      <c r="H35" s="440"/>
      <c r="I35" s="689"/>
    </row>
    <row r="36" spans="1:11" ht="23.1" customHeight="1">
      <c r="A36" s="271"/>
      <c r="B36" s="116"/>
      <c r="C36" s="138"/>
      <c r="D36" s="637"/>
      <c r="E36" s="637"/>
      <c r="F36" s="544" t="str">
        <f t="shared" si="1"/>
        <v/>
      </c>
      <c r="G36" s="633" t="str">
        <f t="shared" si="0"/>
        <v/>
      </c>
      <c r="H36" s="440"/>
      <c r="I36" s="689"/>
      <c r="J36" s="145"/>
      <c r="K36" s="145"/>
    </row>
    <row r="37" spans="1:11" ht="23.1" customHeight="1">
      <c r="A37" s="271"/>
      <c r="B37" s="116"/>
      <c r="C37" s="138"/>
      <c r="D37" s="637"/>
      <c r="E37" s="637"/>
      <c r="F37" s="544" t="str">
        <f t="shared" si="1"/>
        <v/>
      </c>
      <c r="G37" s="633" t="str">
        <f t="shared" si="0"/>
        <v/>
      </c>
      <c r="H37" s="440"/>
      <c r="I37" s="689"/>
      <c r="J37" s="145"/>
      <c r="K37" s="145"/>
    </row>
    <row r="38" spans="1:11" ht="23.1" customHeight="1">
      <c r="A38" s="271"/>
      <c r="B38" s="116"/>
      <c r="C38" s="138"/>
      <c r="D38" s="637"/>
      <c r="E38" s="637"/>
      <c r="F38" s="544" t="str">
        <f t="shared" si="1"/>
        <v/>
      </c>
      <c r="G38" s="633" t="str">
        <f t="shared" si="0"/>
        <v/>
      </c>
      <c r="H38" s="440"/>
      <c r="I38" s="689"/>
    </row>
    <row r="39" spans="1:11" ht="23.1" customHeight="1">
      <c r="A39" s="271"/>
      <c r="B39" s="116"/>
      <c r="C39" s="138"/>
      <c r="D39" s="637"/>
      <c r="E39" s="637"/>
      <c r="F39" s="544" t="str">
        <f t="shared" si="1"/>
        <v/>
      </c>
      <c r="G39" s="633" t="str">
        <f t="shared" si="0"/>
        <v/>
      </c>
      <c r="H39" s="440"/>
      <c r="I39" s="689"/>
    </row>
    <row r="40" spans="1:11" ht="23.1" customHeight="1">
      <c r="A40" s="271"/>
      <c r="B40" s="116"/>
      <c r="C40" s="138"/>
      <c r="D40" s="637"/>
      <c r="E40" s="637"/>
      <c r="F40" s="544" t="str">
        <f t="shared" si="1"/>
        <v/>
      </c>
      <c r="G40" s="633" t="str">
        <f t="shared" si="0"/>
        <v/>
      </c>
      <c r="H40" s="440"/>
      <c r="I40" s="689"/>
    </row>
    <row r="41" spans="1:11" ht="23.1" customHeight="1">
      <c r="A41" s="271"/>
      <c r="B41" s="116"/>
      <c r="C41" s="138"/>
      <c r="D41" s="637"/>
      <c r="E41" s="637"/>
      <c r="F41" s="544" t="str">
        <f t="shared" si="1"/>
        <v/>
      </c>
      <c r="G41" s="633" t="str">
        <f t="shared" si="0"/>
        <v/>
      </c>
      <c r="H41" s="440"/>
      <c r="I41" s="689"/>
    </row>
    <row r="42" spans="1:11" ht="23.1" customHeight="1">
      <c r="A42" s="271"/>
      <c r="B42" s="116"/>
      <c r="C42" s="138"/>
      <c r="D42" s="637"/>
      <c r="E42" s="637"/>
      <c r="F42" s="544" t="str">
        <f t="shared" si="1"/>
        <v/>
      </c>
      <c r="G42" s="633" t="str">
        <f t="shared" si="0"/>
        <v/>
      </c>
      <c r="H42" s="440"/>
      <c r="I42" s="689"/>
    </row>
    <row r="43" spans="1:11" ht="23.1" customHeight="1">
      <c r="A43" s="271"/>
      <c r="B43" s="116"/>
      <c r="C43" s="138"/>
      <c r="D43" s="637"/>
      <c r="E43" s="637"/>
      <c r="F43" s="544" t="str">
        <f t="shared" si="1"/>
        <v/>
      </c>
      <c r="G43" s="633" t="str">
        <f t="shared" si="0"/>
        <v/>
      </c>
      <c r="H43" s="440"/>
      <c r="I43" s="689"/>
    </row>
    <row r="44" spans="1:11" ht="23.1" customHeight="1">
      <c r="A44" s="271"/>
      <c r="B44" s="116"/>
      <c r="C44" s="138"/>
      <c r="D44" s="637"/>
      <c r="E44" s="637"/>
      <c r="F44" s="544" t="str">
        <f t="shared" si="1"/>
        <v/>
      </c>
      <c r="G44" s="633" t="str">
        <f t="shared" si="0"/>
        <v/>
      </c>
      <c r="H44" s="440"/>
      <c r="I44" s="689"/>
    </row>
    <row r="45" spans="1:11" ht="23.1" customHeight="1">
      <c r="A45" s="271"/>
      <c r="B45" s="116"/>
      <c r="C45" s="138"/>
      <c r="D45" s="637"/>
      <c r="E45" s="637"/>
      <c r="F45" s="544" t="str">
        <f t="shared" si="1"/>
        <v/>
      </c>
      <c r="G45" s="633" t="str">
        <f t="shared" si="0"/>
        <v/>
      </c>
      <c r="H45" s="440"/>
      <c r="I45" s="689"/>
    </row>
    <row r="46" spans="1:11" ht="23.1" customHeight="1">
      <c r="A46" s="271"/>
      <c r="B46" s="116"/>
      <c r="C46" s="138"/>
      <c r="D46" s="637"/>
      <c r="E46" s="637"/>
      <c r="F46" s="544" t="str">
        <f t="shared" si="1"/>
        <v/>
      </c>
      <c r="G46" s="633" t="str">
        <f t="shared" si="0"/>
        <v/>
      </c>
      <c r="H46" s="440"/>
      <c r="I46" s="689"/>
    </row>
    <row r="47" spans="1:11" ht="23.1" customHeight="1">
      <c r="A47" s="271"/>
      <c r="B47" s="116"/>
      <c r="C47" s="138"/>
      <c r="D47" s="637"/>
      <c r="E47" s="637"/>
      <c r="F47" s="544" t="str">
        <f t="shared" si="1"/>
        <v/>
      </c>
      <c r="G47" s="633" t="str">
        <f t="shared" si="0"/>
        <v/>
      </c>
      <c r="H47" s="440"/>
      <c r="I47" s="689"/>
    </row>
    <row r="48" spans="1:11">
      <c r="B48" s="616" t="str">
        <f>'9a-B-TTS-VINC'!B51</f>
        <v>FAPESP,  AGOSTO DE 2012</v>
      </c>
      <c r="C48" s="616"/>
      <c r="D48" s="616"/>
      <c r="E48" s="599"/>
      <c r="F48" s="616"/>
      <c r="G48" s="599"/>
      <c r="H48" s="599"/>
      <c r="I48" s="429"/>
    </row>
    <row r="49" spans="9:9" hidden="1">
      <c r="I49" s="429"/>
    </row>
    <row r="50" spans="9:9" hidden="1">
      <c r="I50" s="429"/>
    </row>
    <row r="51" spans="9:9" hidden="1"/>
    <row r="52" spans="9:9" hidden="1"/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9:9" hidden="1"/>
    <row r="82" spans="9:9" hidden="1"/>
    <row r="83" spans="9:9" hidden="1"/>
    <row r="84" spans="9:9" hidden="1"/>
    <row r="85" spans="9:9" hidden="1"/>
    <row r="86" spans="9:9" hidden="1"/>
    <row r="87" spans="9:9" hidden="1"/>
    <row r="88" spans="9:9" hidden="1"/>
    <row r="89" spans="9:9" hidden="1"/>
    <row r="90" spans="9:9" hidden="1"/>
    <row r="91" spans="9:9" hidden="1"/>
    <row r="92" spans="9:9" hidden="1"/>
    <row r="93" spans="9:9" hidden="1"/>
    <row r="94" spans="9:9" hidden="1">
      <c r="I94" s="648"/>
    </row>
    <row r="95" spans="9:9" hidden="1"/>
    <row r="96" spans="9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t="12.75" hidden="1" customHeight="1"/>
    <row r="65554" ht="12.75" hidden="1" customHeight="1"/>
    <row r="65555" ht="12.75" hidden="1" customHeight="1"/>
  </sheetData>
  <sheetProtection password="AFFC" sheet="1" objects="1" scenarios="1"/>
  <mergeCells count="11">
    <mergeCell ref="B6:H6"/>
    <mergeCell ref="D8:H8"/>
    <mergeCell ref="C12:D12"/>
    <mergeCell ref="B14:B15"/>
    <mergeCell ref="C14:C15"/>
    <mergeCell ref="D14:D15"/>
    <mergeCell ref="E14:E15"/>
    <mergeCell ref="F14:F15"/>
    <mergeCell ref="G14:G15"/>
    <mergeCell ref="H14:H15"/>
    <mergeCell ref="C10:D10"/>
  </mergeCells>
  <conditionalFormatting sqref="C10">
    <cfRule type="cellIs" dxfId="13" priority="10" stopIfTrue="1" operator="equal">
      <formula>""</formula>
    </cfRule>
  </conditionalFormatting>
  <conditionalFormatting sqref="B16:D47">
    <cfRule type="cellIs" dxfId="12" priority="9" stopIfTrue="1" operator="equal">
      <formula>0</formula>
    </cfRule>
  </conditionalFormatting>
  <conditionalFormatting sqref="C12 G16:G47">
    <cfRule type="cellIs" dxfId="11" priority="8" stopIfTrue="1" operator="equal">
      <formula>""</formula>
    </cfRule>
  </conditionalFormatting>
  <conditionalFormatting sqref="F16:F47">
    <cfRule type="cellIs" dxfId="10" priority="7" stopIfTrue="1" operator="equal">
      <formula>""</formula>
    </cfRule>
  </conditionalFormatting>
  <conditionalFormatting sqref="E16:E47">
    <cfRule type="cellIs" dxfId="9" priority="6" stopIfTrue="1" operator="equal">
      <formula>0</formula>
    </cfRule>
  </conditionalFormatting>
  <conditionalFormatting sqref="D8:H8">
    <cfRule type="cellIs" dxfId="8" priority="5" operator="equal">
      <formula>""</formula>
    </cfRule>
  </conditionalFormatting>
  <conditionalFormatting sqref="C10 D8:H8">
    <cfRule type="cellIs" dxfId="7" priority="3" stopIfTrue="1" operator="equal">
      <formula>""</formula>
    </cfRule>
  </conditionalFormatting>
  <dataValidations count="6"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ErrorMessage="1" sqref="C12"/>
    <dataValidation type="list" errorStyle="warning" allowBlank="1" showErrorMessage="1" sqref="C16:C47">
      <formula1>$J$16:$J$20</formula1>
    </dataValidation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6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HY65551"/>
  <sheetViews>
    <sheetView showGridLines="0" showRowColHeaders="0" workbookViewId="0"/>
  </sheetViews>
  <sheetFormatPr defaultColWidth="0" defaultRowHeight="12.75" customHeight="1" zeroHeight="1"/>
  <cols>
    <col min="1" max="1" width="2.28515625" style="49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58" customWidth="1"/>
    <col min="7" max="7" width="20.140625" style="58" customWidth="1"/>
    <col min="8" max="8" width="14.42578125" style="58" customWidth="1"/>
    <col min="9" max="9" width="2.5703125" style="612" customWidth="1"/>
    <col min="10" max="10" width="7.5703125" style="58" hidden="1" customWidth="1"/>
    <col min="11" max="11" width="9.5703125" style="58" hidden="1" customWidth="1"/>
    <col min="12" max="12" width="2.5703125" style="58" hidden="1" customWidth="1"/>
    <col min="13" max="13" width="8.7109375" style="58" hidden="1" customWidth="1"/>
    <col min="14" max="16384" width="9.140625" style="58" hidden="1"/>
  </cols>
  <sheetData>
    <row r="1" spans="1:233" s="57" customFormat="1" ht="6.75" customHeight="1">
      <c r="A1" s="526"/>
      <c r="B1" s="74"/>
      <c r="E1" s="74"/>
      <c r="I1" s="257"/>
    </row>
    <row r="2" spans="1:233" s="57" customFormat="1" ht="12.75" customHeight="1">
      <c r="A2" s="500"/>
      <c r="B2" s="74"/>
      <c r="E2" s="74"/>
      <c r="I2" s="257"/>
    </row>
    <row r="3" spans="1:233" s="57" customFormat="1" ht="12.75" customHeight="1">
      <c r="A3" s="500"/>
      <c r="B3" s="74"/>
      <c r="E3" s="74"/>
      <c r="I3" s="257"/>
    </row>
    <row r="4" spans="1:233" s="57" customFormat="1" ht="12.75" customHeight="1">
      <c r="A4" s="500"/>
      <c r="B4" s="74"/>
      <c r="E4" s="74"/>
      <c r="I4" s="257"/>
    </row>
    <row r="5" spans="1:233" s="57" customFormat="1" ht="12.75" customHeight="1">
      <c r="A5" s="500"/>
      <c r="B5" s="74"/>
      <c r="E5" s="74"/>
      <c r="I5" s="257"/>
    </row>
    <row r="6" spans="1:233" s="57" customFormat="1" ht="19.5" customHeight="1">
      <c r="A6" s="500"/>
      <c r="B6" s="1054" t="s">
        <v>341</v>
      </c>
      <c r="C6" s="1054"/>
      <c r="D6" s="1054"/>
      <c r="E6" s="1054"/>
      <c r="F6" s="1054"/>
      <c r="G6" s="1054"/>
      <c r="H6" s="619"/>
      <c r="I6" s="257"/>
    </row>
    <row r="7" spans="1:233" s="57" customFormat="1" ht="6" customHeight="1">
      <c r="A7" s="500"/>
      <c r="B7" s="619"/>
      <c r="C7" s="619"/>
      <c r="D7" s="619"/>
      <c r="E7" s="619"/>
      <c r="F7" s="619"/>
      <c r="G7" s="619"/>
      <c r="H7" s="619"/>
      <c r="I7" s="257"/>
    </row>
    <row r="8" spans="1:233" s="14" customFormat="1" ht="19.5" customHeight="1">
      <c r="A8" s="502"/>
      <c r="B8" s="617" t="s">
        <v>141</v>
      </c>
      <c r="C8" s="294"/>
      <c r="D8" s="1069" t="s">
        <v>90</v>
      </c>
      <c r="E8" s="1070"/>
      <c r="F8" s="1070"/>
      <c r="G8" s="1070"/>
      <c r="H8" s="1071"/>
      <c r="I8" s="536"/>
    </row>
    <row r="9" spans="1:233" s="57" customFormat="1" ht="6" customHeight="1">
      <c r="A9" s="500"/>
      <c r="B9" s="345"/>
      <c r="C9" s="629"/>
      <c r="D9" s="629"/>
      <c r="F9" s="629"/>
      <c r="G9" s="76"/>
      <c r="H9" s="76"/>
      <c r="I9" s="493"/>
      <c r="J9" s="76"/>
      <c r="K9" s="76"/>
      <c r="L9" s="76"/>
    </row>
    <row r="10" spans="1:233" s="57" customFormat="1" ht="17.25" customHeight="1">
      <c r="A10" s="500"/>
      <c r="B10" s="615" t="s">
        <v>50</v>
      </c>
      <c r="C10" s="1078"/>
      <c r="D10" s="1079"/>
      <c r="G10" s="630"/>
      <c r="H10" s="630"/>
      <c r="I10" s="631"/>
      <c r="J10" s="76"/>
      <c r="K10" s="76"/>
      <c r="L10" s="76"/>
    </row>
    <row r="11" spans="1:233" s="57" customFormat="1" ht="6" customHeight="1">
      <c r="A11" s="500"/>
      <c r="B11" s="345"/>
      <c r="C11" s="629"/>
      <c r="D11" s="629"/>
      <c r="F11" s="629"/>
      <c r="G11" s="76"/>
      <c r="H11" s="76"/>
      <c r="I11" s="493"/>
      <c r="J11" s="76"/>
      <c r="K11" s="76"/>
      <c r="L11" s="76"/>
    </row>
    <row r="12" spans="1:233" s="57" customFormat="1" ht="19.5" customHeight="1">
      <c r="A12" s="500"/>
      <c r="B12" s="209" t="s">
        <v>134</v>
      </c>
      <c r="C12" s="794" t="str">
        <f>IF(SUM(G15:G47)=0,"",(SUM(G15:G47)))</f>
        <v/>
      </c>
      <c r="D12" s="794"/>
      <c r="E12" s="434"/>
      <c r="F12" s="619"/>
      <c r="G12" s="434"/>
      <c r="H12" s="434"/>
      <c r="I12" s="257"/>
    </row>
    <row r="13" spans="1:233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257"/>
    </row>
    <row r="14" spans="1:233" s="137" customFormat="1" ht="30.75" customHeight="1">
      <c r="A14" s="518"/>
      <c r="B14" s="610" t="s">
        <v>1</v>
      </c>
      <c r="C14" s="610" t="s">
        <v>113</v>
      </c>
      <c r="D14" s="610" t="s">
        <v>114</v>
      </c>
      <c r="E14" s="626" t="s">
        <v>115</v>
      </c>
      <c r="F14" s="586" t="s">
        <v>264</v>
      </c>
      <c r="G14" s="611" t="s">
        <v>116</v>
      </c>
      <c r="H14" s="685" t="s">
        <v>2</v>
      </c>
      <c r="I14" s="506"/>
    </row>
    <row r="15" spans="1:233" ht="23.1" customHeight="1">
      <c r="A15" s="271"/>
      <c r="B15" s="32"/>
      <c r="C15" s="138"/>
      <c r="D15" s="632"/>
      <c r="E15" s="657"/>
      <c r="F15" s="658" t="str">
        <f>IF(C15=0,"",INDEX($K$15:$K$20,MATCH(C15,$J$15:$J$20,0)))</f>
        <v/>
      </c>
      <c r="G15" s="633" t="str">
        <f t="shared" ref="G15:G47" si="0">IF(ISERROR(D15*F15*E15),"",D15*F15*E15)</f>
        <v/>
      </c>
      <c r="H15" s="634"/>
      <c r="I15" s="496"/>
      <c r="J15" s="635" t="str">
        <f>DADOS!K4</f>
        <v>IC</v>
      </c>
      <c r="K15" s="636">
        <f>DADOS!L4</f>
        <v>525.9</v>
      </c>
      <c r="L15" s="76"/>
      <c r="HX15" s="60" t="e">
        <f>#REF!</f>
        <v>#REF!</v>
      </c>
      <c r="HY15" s="58" t="e">
        <f>IF(HX15&lt;&gt;0,HX15,"")</f>
        <v>#REF!</v>
      </c>
    </row>
    <row r="16" spans="1:233" ht="23.1" customHeight="1">
      <c r="A16" s="271"/>
      <c r="B16" s="116"/>
      <c r="C16" s="138"/>
      <c r="D16" s="637"/>
      <c r="E16" s="637"/>
      <c r="F16" s="658" t="str">
        <f t="shared" ref="F16:F47" si="1">IF(C16=0,"",INDEX($K$15:$K$20,MATCH(C16,$J$15:$J$20,0)))</f>
        <v/>
      </c>
      <c r="G16" s="633" t="str">
        <f t="shared" si="0"/>
        <v/>
      </c>
      <c r="H16" s="440"/>
      <c r="I16" s="496"/>
      <c r="J16" s="635" t="str">
        <f>DADOS!K5</f>
        <v>DD-I</v>
      </c>
      <c r="K16" s="636" t="str">
        <f>DADOS!L5</f>
        <v xml:space="preserve">R$1.545,30   </v>
      </c>
      <c r="L16" s="144"/>
      <c r="HX16" s="60" t="e">
        <f>#REF!</f>
        <v>#REF!</v>
      </c>
      <c r="HY16" s="58" t="e">
        <f>IF(HX16&lt;&gt;0,HX16,"")</f>
        <v>#REF!</v>
      </c>
    </row>
    <row r="17" spans="1:233" ht="23.1" customHeight="1">
      <c r="A17" s="271"/>
      <c r="B17" s="116"/>
      <c r="C17" s="138"/>
      <c r="D17" s="637"/>
      <c r="E17" s="637"/>
      <c r="F17" s="658" t="str">
        <f t="shared" si="1"/>
        <v/>
      </c>
      <c r="G17" s="633" t="str">
        <f t="shared" si="0"/>
        <v/>
      </c>
      <c r="H17" s="440"/>
      <c r="I17" s="496"/>
      <c r="J17" s="635" t="str">
        <f>DADOS!K6</f>
        <v>DD-II</v>
      </c>
      <c r="K17" s="636" t="str">
        <f>DADOS!L6</f>
        <v>R$1.640,40</v>
      </c>
      <c r="L17" s="144"/>
      <c r="HX17" s="60"/>
    </row>
    <row r="18" spans="1:233" ht="23.1" customHeight="1">
      <c r="A18" s="271"/>
      <c r="B18" s="116"/>
      <c r="C18" s="138"/>
      <c r="D18" s="637"/>
      <c r="E18" s="637"/>
      <c r="F18" s="658" t="str">
        <f t="shared" si="1"/>
        <v/>
      </c>
      <c r="G18" s="633" t="str">
        <f t="shared" si="0"/>
        <v/>
      </c>
      <c r="H18" s="440"/>
      <c r="I18" s="496"/>
      <c r="J18" s="635" t="str">
        <f>DADOS!K7</f>
        <v>DD-III</v>
      </c>
      <c r="K18" s="636" t="str">
        <f>DADOS!L7</f>
        <v>R$2.277,90</v>
      </c>
      <c r="L18" s="144"/>
      <c r="HX18" s="60" t="e">
        <f>#REF!</f>
        <v>#REF!</v>
      </c>
      <c r="HY18" s="58" t="e">
        <f>IF(HX18&lt;&gt;0,HX18,"")</f>
        <v>#REF!</v>
      </c>
    </row>
    <row r="19" spans="1:233" ht="23.1" customHeight="1">
      <c r="A19" s="271"/>
      <c r="B19" s="116"/>
      <c r="C19" s="138"/>
      <c r="D19" s="637"/>
      <c r="E19" s="637"/>
      <c r="F19" s="658" t="str">
        <f t="shared" si="1"/>
        <v/>
      </c>
      <c r="G19" s="633" t="str">
        <f t="shared" si="0"/>
        <v/>
      </c>
      <c r="H19" s="440"/>
      <c r="I19" s="496"/>
      <c r="J19" s="635" t="str">
        <f>DADOS!K8</f>
        <v>DD-IV</v>
      </c>
      <c r="K19" s="636" t="str">
        <f>DADOS!L8</f>
        <v>R$2.819,10</v>
      </c>
      <c r="L19" s="144"/>
      <c r="HX19" s="58" t="e">
        <f>#REF!</f>
        <v>#REF!</v>
      </c>
      <c r="HY19" s="58" t="e">
        <f>IF(HX19&lt;&gt;0,HX19,"")</f>
        <v>#REF!</v>
      </c>
    </row>
    <row r="20" spans="1:233" ht="23.1" customHeight="1">
      <c r="A20" s="271"/>
      <c r="B20" s="116"/>
      <c r="C20" s="138"/>
      <c r="D20" s="637"/>
      <c r="E20" s="637"/>
      <c r="F20" s="658" t="str">
        <f t="shared" si="1"/>
        <v/>
      </c>
      <c r="G20" s="633" t="str">
        <f t="shared" si="0"/>
        <v/>
      </c>
      <c r="H20" s="440"/>
      <c r="I20" s="496"/>
      <c r="J20" s="635" t="str">
        <f>DADOS!K9</f>
        <v>PD</v>
      </c>
      <c r="K20" s="636" t="str">
        <f>DADOS!L9</f>
        <v>R$5.578,80</v>
      </c>
      <c r="L20" s="144"/>
      <c r="HX20" s="58" t="e">
        <f>#REF!</f>
        <v>#REF!</v>
      </c>
      <c r="HY20" s="58" t="e">
        <f>IF(HX20&lt;&gt;0,HX20,"")</f>
        <v>#REF!</v>
      </c>
    </row>
    <row r="21" spans="1:233" ht="23.1" customHeight="1">
      <c r="A21" s="271"/>
      <c r="B21" s="116"/>
      <c r="C21" s="138"/>
      <c r="D21" s="637"/>
      <c r="E21" s="637"/>
      <c r="F21" s="658" t="str">
        <f t="shared" si="1"/>
        <v/>
      </c>
      <c r="G21" s="633" t="str">
        <f t="shared" si="0"/>
        <v/>
      </c>
      <c r="H21" s="440"/>
      <c r="I21" s="496"/>
      <c r="J21" s="145"/>
      <c r="K21" s="145"/>
      <c r="L21" s="145"/>
      <c r="HX21" s="58" t="e">
        <f>#REF!</f>
        <v>#REF!</v>
      </c>
      <c r="HY21" s="58" t="e">
        <f>IF(HX21&lt;&gt;0,HX21,"")</f>
        <v>#REF!</v>
      </c>
    </row>
    <row r="22" spans="1:233" ht="23.1" customHeight="1">
      <c r="A22" s="271"/>
      <c r="B22" s="116"/>
      <c r="C22" s="138"/>
      <c r="D22" s="637"/>
      <c r="E22" s="637"/>
      <c r="F22" s="658" t="str">
        <f t="shared" si="1"/>
        <v/>
      </c>
      <c r="G22" s="633" t="str">
        <f t="shared" si="0"/>
        <v/>
      </c>
      <c r="H22" s="440"/>
      <c r="I22" s="496"/>
      <c r="HX22" s="58" t="e">
        <f>#REF!</f>
        <v>#REF!</v>
      </c>
      <c r="HY22" s="58" t="e">
        <f>IF(HX22&lt;&gt;0,HX22,"")</f>
        <v>#REF!</v>
      </c>
    </row>
    <row r="23" spans="1:233" ht="23.1" customHeight="1">
      <c r="A23" s="271"/>
      <c r="B23" s="116"/>
      <c r="C23" s="138"/>
      <c r="D23" s="637"/>
      <c r="E23" s="637"/>
      <c r="F23" s="658" t="str">
        <f t="shared" si="1"/>
        <v/>
      </c>
      <c r="G23" s="633" t="str">
        <f t="shared" si="0"/>
        <v/>
      </c>
      <c r="H23" s="440"/>
      <c r="I23" s="496"/>
      <c r="HX23" s="58" t="str">
        <f>IF(HW23&lt;&gt;0,HW23,"")</f>
        <v/>
      </c>
    </row>
    <row r="24" spans="1:233" ht="23.1" customHeight="1">
      <c r="A24" s="271"/>
      <c r="B24" s="116"/>
      <c r="C24" s="138"/>
      <c r="D24" s="637"/>
      <c r="E24" s="637"/>
      <c r="F24" s="658" t="str">
        <f t="shared" si="1"/>
        <v/>
      </c>
      <c r="G24" s="633" t="str">
        <f t="shared" si="0"/>
        <v/>
      </c>
      <c r="H24" s="440"/>
      <c r="I24" s="496"/>
      <c r="J24" s="145"/>
      <c r="K24" s="145"/>
    </row>
    <row r="25" spans="1:233" ht="23.1" customHeight="1">
      <c r="A25" s="271"/>
      <c r="B25" s="116"/>
      <c r="C25" s="138"/>
      <c r="D25" s="637"/>
      <c r="E25" s="637"/>
      <c r="F25" s="658" t="str">
        <f t="shared" si="1"/>
        <v/>
      </c>
      <c r="G25" s="633" t="str">
        <f t="shared" si="0"/>
        <v/>
      </c>
      <c r="H25" s="440"/>
      <c r="I25" s="496"/>
      <c r="J25" s="145"/>
      <c r="K25" s="145"/>
      <c r="HX25" s="58" t="e">
        <f>#REF!</f>
        <v>#REF!</v>
      </c>
      <c r="HY25" s="58" t="e">
        <f>IF(HX25&lt;&gt;0,HX25,"")</f>
        <v>#REF!</v>
      </c>
    </row>
    <row r="26" spans="1:233" ht="23.1" customHeight="1">
      <c r="A26" s="271"/>
      <c r="B26" s="116"/>
      <c r="C26" s="138"/>
      <c r="D26" s="637"/>
      <c r="E26" s="637"/>
      <c r="F26" s="658" t="str">
        <f t="shared" si="1"/>
        <v/>
      </c>
      <c r="G26" s="633" t="str">
        <f t="shared" si="0"/>
        <v/>
      </c>
      <c r="H26" s="440"/>
      <c r="I26" s="496"/>
      <c r="HX26" s="58" t="str">
        <f>IF(HW26&lt;&gt;0,HW26,"")</f>
        <v/>
      </c>
    </row>
    <row r="27" spans="1:233" ht="23.1" customHeight="1">
      <c r="A27" s="271"/>
      <c r="B27" s="116"/>
      <c r="C27" s="138"/>
      <c r="D27" s="637"/>
      <c r="E27" s="637"/>
      <c r="F27" s="658" t="str">
        <f t="shared" si="1"/>
        <v/>
      </c>
      <c r="G27" s="633" t="str">
        <f t="shared" si="0"/>
        <v/>
      </c>
      <c r="H27" s="440"/>
      <c r="I27" s="496"/>
    </row>
    <row r="28" spans="1:233" ht="23.1" customHeight="1">
      <c r="A28" s="271"/>
      <c r="B28" s="116"/>
      <c r="C28" s="138"/>
      <c r="D28" s="637"/>
      <c r="E28" s="637"/>
      <c r="F28" s="658" t="str">
        <f t="shared" si="1"/>
        <v/>
      </c>
      <c r="G28" s="633" t="str">
        <f t="shared" si="0"/>
        <v/>
      </c>
      <c r="H28" s="440"/>
      <c r="I28" s="496"/>
    </row>
    <row r="29" spans="1:233" ht="23.1" customHeight="1">
      <c r="A29" s="271"/>
      <c r="B29" s="116"/>
      <c r="C29" s="138"/>
      <c r="D29" s="637"/>
      <c r="E29" s="637"/>
      <c r="F29" s="658" t="str">
        <f t="shared" si="1"/>
        <v/>
      </c>
      <c r="G29" s="633" t="str">
        <f t="shared" si="0"/>
        <v/>
      </c>
      <c r="H29" s="440"/>
      <c r="I29" s="496"/>
    </row>
    <row r="30" spans="1:233" ht="23.1" customHeight="1">
      <c r="A30" s="271"/>
      <c r="B30" s="116"/>
      <c r="C30" s="138"/>
      <c r="D30" s="637"/>
      <c r="E30" s="637"/>
      <c r="F30" s="658" t="str">
        <f t="shared" si="1"/>
        <v/>
      </c>
      <c r="G30" s="633" t="str">
        <f t="shared" si="0"/>
        <v/>
      </c>
      <c r="H30" s="440"/>
      <c r="I30" s="496"/>
    </row>
    <row r="31" spans="1:233" ht="23.1" customHeight="1">
      <c r="A31" s="271"/>
      <c r="B31" s="116"/>
      <c r="C31" s="138"/>
      <c r="D31" s="637"/>
      <c r="E31" s="637"/>
      <c r="F31" s="658" t="str">
        <f t="shared" si="1"/>
        <v/>
      </c>
      <c r="G31" s="633" t="str">
        <f t="shared" si="0"/>
        <v/>
      </c>
      <c r="H31" s="440"/>
      <c r="I31" s="496"/>
    </row>
    <row r="32" spans="1:233" ht="23.1" customHeight="1">
      <c r="A32" s="271"/>
      <c r="B32" s="116"/>
      <c r="C32" s="138"/>
      <c r="D32" s="637"/>
      <c r="E32" s="637"/>
      <c r="F32" s="658" t="str">
        <f t="shared" si="1"/>
        <v/>
      </c>
      <c r="G32" s="633" t="str">
        <f t="shared" si="0"/>
        <v/>
      </c>
      <c r="H32" s="440"/>
      <c r="I32" s="496"/>
    </row>
    <row r="33" spans="1:233" ht="23.1" customHeight="1">
      <c r="A33" s="271"/>
      <c r="B33" s="116"/>
      <c r="C33" s="138"/>
      <c r="D33" s="637"/>
      <c r="E33" s="637"/>
      <c r="F33" s="658" t="str">
        <f t="shared" si="1"/>
        <v/>
      </c>
      <c r="G33" s="633" t="str">
        <f t="shared" si="0"/>
        <v/>
      </c>
      <c r="H33" s="440"/>
      <c r="I33" s="496"/>
    </row>
    <row r="34" spans="1:233" ht="23.1" customHeight="1">
      <c r="A34" s="271"/>
      <c r="B34" s="116"/>
      <c r="C34" s="138"/>
      <c r="D34" s="637"/>
      <c r="E34" s="637"/>
      <c r="F34" s="658" t="str">
        <f t="shared" si="1"/>
        <v/>
      </c>
      <c r="G34" s="633" t="str">
        <f t="shared" si="0"/>
        <v/>
      </c>
      <c r="H34" s="440"/>
      <c r="I34" s="496"/>
    </row>
    <row r="35" spans="1:233" ht="23.1" customHeight="1">
      <c r="A35" s="271"/>
      <c r="B35" s="116"/>
      <c r="C35" s="138"/>
      <c r="D35" s="637"/>
      <c r="E35" s="637"/>
      <c r="F35" s="658" t="str">
        <f t="shared" si="1"/>
        <v/>
      </c>
      <c r="G35" s="633" t="str">
        <f t="shared" si="0"/>
        <v/>
      </c>
      <c r="H35" s="440"/>
      <c r="I35" s="496"/>
      <c r="J35" s="145"/>
      <c r="K35" s="145"/>
    </row>
    <row r="36" spans="1:233" ht="23.1" customHeight="1">
      <c r="A36" s="271"/>
      <c r="B36" s="116"/>
      <c r="C36" s="138"/>
      <c r="D36" s="637"/>
      <c r="E36" s="637"/>
      <c r="F36" s="658" t="str">
        <f t="shared" si="1"/>
        <v/>
      </c>
      <c r="G36" s="633" t="str">
        <f t="shared" si="0"/>
        <v/>
      </c>
      <c r="H36" s="440"/>
      <c r="I36" s="496"/>
      <c r="J36" s="145"/>
      <c r="K36" s="145"/>
      <c r="HX36" s="58" t="e">
        <f>#REF!</f>
        <v>#REF!</v>
      </c>
      <c r="HY36" s="58" t="e">
        <f>IF(HX36&lt;&gt;0,HX36,"")</f>
        <v>#REF!</v>
      </c>
    </row>
    <row r="37" spans="1:233" ht="23.1" customHeight="1">
      <c r="A37" s="271"/>
      <c r="B37" s="116"/>
      <c r="C37" s="138"/>
      <c r="D37" s="637"/>
      <c r="E37" s="637"/>
      <c r="F37" s="658" t="str">
        <f t="shared" si="1"/>
        <v/>
      </c>
      <c r="G37" s="633" t="str">
        <f t="shared" si="0"/>
        <v/>
      </c>
      <c r="H37" s="440"/>
      <c r="I37" s="496"/>
      <c r="HX37" s="58" t="str">
        <f>IF(HW37&lt;&gt;0,HW37,"")</f>
        <v/>
      </c>
    </row>
    <row r="38" spans="1:233" ht="23.1" customHeight="1">
      <c r="A38" s="271"/>
      <c r="B38" s="116"/>
      <c r="C38" s="138"/>
      <c r="D38" s="637"/>
      <c r="E38" s="637"/>
      <c r="F38" s="658" t="str">
        <f t="shared" si="1"/>
        <v/>
      </c>
      <c r="G38" s="633" t="str">
        <f t="shared" si="0"/>
        <v/>
      </c>
      <c r="H38" s="440"/>
      <c r="I38" s="496"/>
    </row>
    <row r="39" spans="1:233" ht="23.1" customHeight="1">
      <c r="A39" s="271"/>
      <c r="B39" s="116"/>
      <c r="C39" s="138"/>
      <c r="D39" s="637"/>
      <c r="E39" s="637"/>
      <c r="F39" s="658" t="str">
        <f t="shared" si="1"/>
        <v/>
      </c>
      <c r="G39" s="633" t="str">
        <f t="shared" si="0"/>
        <v/>
      </c>
      <c r="H39" s="440"/>
      <c r="I39" s="496"/>
    </row>
    <row r="40" spans="1:233" ht="23.1" customHeight="1">
      <c r="A40" s="271"/>
      <c r="B40" s="116"/>
      <c r="C40" s="138"/>
      <c r="D40" s="637"/>
      <c r="E40" s="637"/>
      <c r="F40" s="658" t="str">
        <f t="shared" si="1"/>
        <v/>
      </c>
      <c r="G40" s="633" t="str">
        <f t="shared" si="0"/>
        <v/>
      </c>
      <c r="H40" s="440"/>
      <c r="I40" s="496"/>
    </row>
    <row r="41" spans="1:233" ht="23.1" customHeight="1">
      <c r="A41" s="271"/>
      <c r="B41" s="116"/>
      <c r="C41" s="138"/>
      <c r="D41" s="637"/>
      <c r="E41" s="637"/>
      <c r="F41" s="658" t="str">
        <f t="shared" si="1"/>
        <v/>
      </c>
      <c r="G41" s="633" t="str">
        <f t="shared" si="0"/>
        <v/>
      </c>
      <c r="H41" s="440"/>
      <c r="I41" s="496"/>
    </row>
    <row r="42" spans="1:233" ht="23.1" customHeight="1">
      <c r="A42" s="271"/>
      <c r="B42" s="116"/>
      <c r="C42" s="138"/>
      <c r="D42" s="637"/>
      <c r="E42" s="637"/>
      <c r="F42" s="658" t="str">
        <f t="shared" si="1"/>
        <v/>
      </c>
      <c r="G42" s="633" t="str">
        <f t="shared" si="0"/>
        <v/>
      </c>
      <c r="H42" s="440"/>
      <c r="I42" s="496"/>
    </row>
    <row r="43" spans="1:233" ht="23.1" customHeight="1">
      <c r="A43" s="271"/>
      <c r="B43" s="116"/>
      <c r="C43" s="138"/>
      <c r="D43" s="637"/>
      <c r="E43" s="637"/>
      <c r="F43" s="658" t="str">
        <f t="shared" si="1"/>
        <v/>
      </c>
      <c r="G43" s="633" t="str">
        <f t="shared" si="0"/>
        <v/>
      </c>
      <c r="H43" s="440"/>
      <c r="I43" s="496"/>
    </row>
    <row r="44" spans="1:233" ht="23.1" customHeight="1">
      <c r="A44" s="271"/>
      <c r="B44" s="116"/>
      <c r="C44" s="138"/>
      <c r="D44" s="637"/>
      <c r="E44" s="637"/>
      <c r="F44" s="658" t="str">
        <f t="shared" si="1"/>
        <v/>
      </c>
      <c r="G44" s="633" t="str">
        <f t="shared" si="0"/>
        <v/>
      </c>
      <c r="H44" s="440"/>
      <c r="I44" s="496"/>
    </row>
    <row r="45" spans="1:233" ht="23.1" customHeight="1">
      <c r="A45" s="271"/>
      <c r="B45" s="116"/>
      <c r="C45" s="138"/>
      <c r="D45" s="637"/>
      <c r="E45" s="637"/>
      <c r="F45" s="658" t="str">
        <f t="shared" si="1"/>
        <v/>
      </c>
      <c r="G45" s="633" t="str">
        <f t="shared" si="0"/>
        <v/>
      </c>
      <c r="H45" s="440"/>
      <c r="I45" s="496"/>
    </row>
    <row r="46" spans="1:233" ht="23.1" customHeight="1">
      <c r="A46" s="271"/>
      <c r="B46" s="116"/>
      <c r="C46" s="138"/>
      <c r="D46" s="637"/>
      <c r="E46" s="637"/>
      <c r="F46" s="658" t="str">
        <f t="shared" si="1"/>
        <v/>
      </c>
      <c r="G46" s="633" t="str">
        <f t="shared" si="0"/>
        <v/>
      </c>
      <c r="H46" s="440"/>
      <c r="I46" s="496"/>
    </row>
    <row r="47" spans="1:233" ht="23.1" customHeight="1">
      <c r="A47" s="271"/>
      <c r="B47" s="116"/>
      <c r="C47" s="138"/>
      <c r="D47" s="637"/>
      <c r="E47" s="637"/>
      <c r="F47" s="658" t="str">
        <f t="shared" si="1"/>
        <v/>
      </c>
      <c r="G47" s="633" t="str">
        <f t="shared" si="0"/>
        <v/>
      </c>
      <c r="H47" s="440"/>
      <c r="I47" s="496"/>
    </row>
    <row r="48" spans="1:233" ht="12.75" customHeight="1">
      <c r="B48" s="616" t="str">
        <f>'9b-IC DD - JP'!B48</f>
        <v>FAPESP,  AGOSTO DE 2012</v>
      </c>
      <c r="C48" s="616"/>
      <c r="D48" s="616"/>
      <c r="E48" s="599"/>
      <c r="F48" s="616"/>
      <c r="G48" s="599"/>
      <c r="H48" s="59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</sheetData>
  <sheetProtection password="AFFC" sheet="1" objects="1" scenarios="1"/>
  <mergeCells count="4">
    <mergeCell ref="B6:G6"/>
    <mergeCell ref="D8:H8"/>
    <mergeCell ref="C12:D12"/>
    <mergeCell ref="C10:D10"/>
  </mergeCells>
  <conditionalFormatting sqref="B15:D47">
    <cfRule type="cellIs" dxfId="6" priority="12" stopIfTrue="1" operator="equal">
      <formula>0</formula>
    </cfRule>
  </conditionalFormatting>
  <conditionalFormatting sqref="G15:G47 C12">
    <cfRule type="cellIs" dxfId="5" priority="11" stopIfTrue="1" operator="equal">
      <formula>""</formula>
    </cfRule>
  </conditionalFormatting>
  <conditionalFormatting sqref="F15:F47">
    <cfRule type="cellIs" dxfId="4" priority="10" stopIfTrue="1" operator="equal">
      <formula>""</formula>
    </cfRule>
  </conditionalFormatting>
  <conditionalFormatting sqref="E15:E47">
    <cfRule type="cellIs" dxfId="3" priority="9" stopIfTrue="1" operator="equal">
      <formula>0</formula>
    </cfRule>
  </conditionalFormatting>
  <conditionalFormatting sqref="D8:H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D8:H8 C10">
    <cfRule type="cellIs" dxfId="0" priority="5" stopIfTrue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&#10;&#10;OS CAMPOS DE TOTALIZAÇÃO CONTÉM FÓRMULAS E ESTÃO PROTEGIDOS.&#10;&#10;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H8"/>
    <dataValidation type="list" errorStyle="warning" allowBlank="1" showErrorMessage="1" sqref="C15:C47">
      <formula1>$J$15:$J$20</formula1>
    </dataValidation>
    <dataValidation operator="greaterThan" allowBlank="1" showErrorMessage="1" errorTitle="ATENÇÃO" error="O número do item nao pode ser igual ao anterior!!!!BURRÃO!!!&#10;&#10;" sqref="B30:B34 B41:B47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6"/>
  <sheetViews>
    <sheetView showGridLines="0" showRowColHeaders="0" workbookViewId="0">
      <selection activeCell="D7" sqref="D7"/>
    </sheetView>
  </sheetViews>
  <sheetFormatPr defaultColWidth="0" defaultRowHeight="12.75" customHeight="1" zeroHeight="1"/>
  <cols>
    <col min="1" max="1" width="2.140625" style="347" customWidth="1"/>
    <col min="2" max="2" width="7.140625" style="252" customWidth="1"/>
    <col min="3" max="3" width="80.28515625" style="347" customWidth="1"/>
    <col min="4" max="4" width="17.5703125" style="347" customWidth="1"/>
    <col min="5" max="5" width="21.28515625" style="347" customWidth="1"/>
    <col min="6" max="6" width="2.42578125" style="211" customWidth="1"/>
    <col min="7" max="11" width="1.5703125" style="347" hidden="1" customWidth="1"/>
    <col min="12" max="16384" width="9.140625" style="347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14" t="s">
        <v>90</v>
      </c>
    </row>
    <row r="4" spans="1:7" ht="42.75" customHeight="1">
      <c r="B4" s="1080" t="s">
        <v>128</v>
      </c>
      <c r="C4" s="1083" t="s">
        <v>122</v>
      </c>
      <c r="D4" s="1084"/>
      <c r="E4" s="1085"/>
      <c r="G4" s="347" t="e">
        <v>#REF!</v>
      </c>
    </row>
    <row r="5" spans="1:7" ht="3.75" customHeight="1">
      <c r="B5" s="1081"/>
      <c r="C5" s="150"/>
      <c r="D5" s="150"/>
      <c r="E5" s="150"/>
    </row>
    <row r="6" spans="1:7" ht="25.5" customHeight="1">
      <c r="B6" s="1081"/>
      <c r="C6" s="572" t="s">
        <v>251</v>
      </c>
      <c r="D6" s="277" t="s">
        <v>131</v>
      </c>
      <c r="E6" s="277" t="s">
        <v>130</v>
      </c>
      <c r="F6" s="1086"/>
    </row>
    <row r="7" spans="1:7" s="15" customFormat="1" ht="30.75" customHeight="1">
      <c r="A7" s="649" t="s">
        <v>147</v>
      </c>
      <c r="B7" s="1081"/>
      <c r="C7" s="650" t="s">
        <v>146</v>
      </c>
      <c r="D7" s="279">
        <f>'1-MPN'!D12</f>
        <v>85745</v>
      </c>
      <c r="E7" s="278">
        <f>'2-MPI'!D18</f>
        <v>54000</v>
      </c>
      <c r="F7" s="1086"/>
    </row>
    <row r="8" spans="1:7" s="15" customFormat="1" ht="30.75" customHeight="1">
      <c r="B8" s="1081"/>
      <c r="C8" s="650" t="s">
        <v>149</v>
      </c>
      <c r="D8" s="280">
        <f>'3-MCN'!D12</f>
        <v>29000</v>
      </c>
      <c r="E8" s="278" t="str">
        <f>'4-MCI'!D18</f>
        <v/>
      </c>
      <c r="F8" s="1086"/>
    </row>
    <row r="9" spans="1:7" s="15" customFormat="1" ht="30.75" customHeight="1">
      <c r="B9" s="1081"/>
      <c r="C9" s="650" t="s">
        <v>150</v>
      </c>
      <c r="D9" s="280">
        <f>'5-STB'!D12</f>
        <v>189000</v>
      </c>
      <c r="E9" s="278" t="str">
        <f>'6-STE'!D17</f>
        <v/>
      </c>
      <c r="F9" s="1086"/>
    </row>
    <row r="10" spans="1:7" s="15" customFormat="1" ht="30.75" customHeight="1">
      <c r="B10" s="1081"/>
      <c r="C10" s="650" t="s">
        <v>165</v>
      </c>
      <c r="D10" s="279">
        <f>'8-DIP-DIE'!D12</f>
        <v>3600</v>
      </c>
      <c r="E10" s="326" t="str">
        <f>'8-DIP-DIE'!K12</f>
        <v/>
      </c>
      <c r="F10" s="1086"/>
    </row>
    <row r="11" spans="1:7" s="15" customFormat="1" ht="30.75" customHeight="1">
      <c r="B11" s="1081"/>
      <c r="C11" s="650" t="s">
        <v>151</v>
      </c>
      <c r="D11" s="279">
        <f>'7-TRAN'!D13</f>
        <v>18000</v>
      </c>
      <c r="E11" s="548"/>
      <c r="F11" s="1086"/>
    </row>
    <row r="12" spans="1:7" s="15" customFormat="1" ht="30.75" customHeight="1">
      <c r="B12" s="1081"/>
      <c r="C12" s="651" t="s">
        <v>148</v>
      </c>
      <c r="D12" s="279">
        <f>'9a-B-TTS-VINC'!E14</f>
        <v>55746</v>
      </c>
      <c r="E12" s="549"/>
      <c r="F12" s="1086"/>
    </row>
    <row r="13" spans="1:7" s="15" customFormat="1" ht="30.75" customHeight="1">
      <c r="B13" s="1081"/>
      <c r="C13" s="650" t="s">
        <v>270</v>
      </c>
      <c r="D13" s="279" t="str">
        <f>'9c-B-ACAD-TEM'!C12</f>
        <v/>
      </c>
      <c r="E13" s="549"/>
      <c r="F13" s="1086"/>
    </row>
    <row r="14" spans="1:7" s="15" customFormat="1" ht="30.75" customHeight="1" thickBot="1">
      <c r="B14" s="1081"/>
      <c r="C14" s="652" t="s">
        <v>271</v>
      </c>
      <c r="D14" s="653" t="str">
        <f>'9b-IC DD - JP'!C12</f>
        <v/>
      </c>
      <c r="E14" s="654"/>
      <c r="F14" s="1086"/>
    </row>
    <row r="15" spans="1:7" s="15" customFormat="1" ht="30.75" customHeight="1">
      <c r="B15" s="1081"/>
      <c r="C15" s="286" t="s">
        <v>138</v>
      </c>
      <c r="D15" s="287">
        <f>IF(SUM(D7:D14)=0,"",SUM(D7:D14))</f>
        <v>381091</v>
      </c>
      <c r="E15" s="288">
        <f>IF(SUM(E7:E10)=0,"",SUM(E7:E10))</f>
        <v>54000</v>
      </c>
      <c r="F15" s="1087"/>
    </row>
    <row r="16" spans="1:7" s="15" customFormat="1" ht="12" customHeight="1" thickBot="1">
      <c r="B16" s="1082"/>
      <c r="C16" s="140" t="str">
        <f>'9c-B-ACAD-TEM'!B48</f>
        <v>FAPESP,  AGOSTO DE 2012</v>
      </c>
      <c r="D16" s="140"/>
      <c r="E16" s="140"/>
      <c r="F16" s="1086"/>
    </row>
    <row r="17" spans="2:6" s="15" customFormat="1" ht="10.5" hidden="1" customHeight="1">
      <c r="B17" s="149"/>
      <c r="D17" s="649"/>
      <c r="E17" s="649"/>
      <c r="F17" s="212"/>
    </row>
    <row r="18" spans="2:6" s="15" customFormat="1" hidden="1">
      <c r="B18" s="253"/>
      <c r="C18" s="347"/>
      <c r="D18" s="655"/>
      <c r="E18" s="655"/>
      <c r="F18" s="212"/>
    </row>
    <row r="19" spans="2:6" hidden="1">
      <c r="D19" s="655"/>
      <c r="E19" s="655"/>
    </row>
    <row r="20" spans="2:6" hidden="1">
      <c r="D20" s="655"/>
      <c r="E20" s="655"/>
    </row>
    <row r="21" spans="2:6" hidden="1">
      <c r="D21" s="655"/>
      <c r="E21" s="655"/>
    </row>
    <row r="22" spans="2:6" hidden="1">
      <c r="D22" s="655"/>
      <c r="E22" s="655"/>
    </row>
    <row r="23" spans="2:6" ht="12.75" hidden="1" customHeight="1"/>
    <row r="24" spans="2:6" hidden="1"/>
    <row r="25" spans="2:6" hidden="1"/>
    <row r="26" spans="2:6" hidden="1"/>
  </sheetData>
  <sheetProtection password="AFFC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2"/>
  <dimension ref="A1:P30"/>
  <sheetViews>
    <sheetView showGridLines="0" workbookViewId="0">
      <selection activeCell="T18" sqref="T18"/>
    </sheetView>
  </sheetViews>
  <sheetFormatPr defaultRowHeight="12.75"/>
  <cols>
    <col min="1" max="1" width="2.7109375" customWidth="1"/>
    <col min="3" max="3" width="12.28515625" bestFit="1" customWidth="1"/>
    <col min="4" max="6" width="12.28515625" style="347" customWidth="1"/>
    <col min="7" max="7" width="5.42578125" style="347" customWidth="1"/>
    <col min="10" max="10" width="4" customWidth="1"/>
    <col min="11" max="11" width="8.5703125" bestFit="1" customWidth="1"/>
    <col min="12" max="13" width="12" style="347" customWidth="1"/>
    <col min="14" max="15" width="12.28515625" bestFit="1" customWidth="1"/>
  </cols>
  <sheetData>
    <row r="1" spans="1:16" s="347" customFormat="1">
      <c r="A1" s="735"/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1:16" ht="23.25" customHeight="1">
      <c r="A2" s="735"/>
      <c r="B2" s="1088" t="s">
        <v>311</v>
      </c>
      <c r="C2" s="736" t="s">
        <v>312</v>
      </c>
      <c r="D2" s="736" t="s">
        <v>338</v>
      </c>
      <c r="E2" s="736" t="s">
        <v>313</v>
      </c>
      <c r="F2" s="736" t="s">
        <v>313</v>
      </c>
      <c r="G2" s="737"/>
      <c r="H2" s="1090" t="s">
        <v>314</v>
      </c>
      <c r="I2" s="738">
        <v>16</v>
      </c>
      <c r="J2" s="735"/>
      <c r="K2" s="1089" t="s">
        <v>311</v>
      </c>
      <c r="L2" s="739" t="s">
        <v>312</v>
      </c>
      <c r="M2" s="739" t="s">
        <v>313</v>
      </c>
      <c r="N2" s="739" t="s">
        <v>313</v>
      </c>
      <c r="O2" s="739" t="s">
        <v>313</v>
      </c>
      <c r="P2" s="735"/>
    </row>
    <row r="3" spans="1:16" ht="14.25" customHeight="1">
      <c r="A3" s="735"/>
      <c r="B3" s="1088"/>
      <c r="C3" s="740">
        <v>41000</v>
      </c>
      <c r="D3" s="740">
        <v>40633</v>
      </c>
      <c r="E3" s="740">
        <v>40633</v>
      </c>
      <c r="F3" s="740">
        <v>40237</v>
      </c>
      <c r="G3" s="741"/>
      <c r="H3" s="1090"/>
      <c r="I3" s="742">
        <f>I2+1</f>
        <v>17</v>
      </c>
      <c r="J3" s="735"/>
      <c r="K3" s="1089"/>
      <c r="L3" s="743">
        <v>41000</v>
      </c>
      <c r="M3" s="743">
        <v>40999</v>
      </c>
      <c r="N3" s="743">
        <v>40633</v>
      </c>
      <c r="O3" s="743">
        <v>40237</v>
      </c>
      <c r="P3" s="735"/>
    </row>
    <row r="4" spans="1:16" ht="14.25" customHeight="1">
      <c r="A4" s="735"/>
      <c r="B4" s="744" t="s">
        <v>118</v>
      </c>
      <c r="C4" s="752">
        <v>332.1</v>
      </c>
      <c r="D4" s="745">
        <v>317.39999999999998</v>
      </c>
      <c r="E4" s="746">
        <v>299.10000000000002</v>
      </c>
      <c r="F4" s="746">
        <v>268.2</v>
      </c>
      <c r="G4" s="747"/>
      <c r="H4" s="1090"/>
      <c r="I4" s="742">
        <f t="shared" ref="I4:I26" si="0">I3+1</f>
        <v>18</v>
      </c>
      <c r="J4" s="735"/>
      <c r="K4" s="748" t="s">
        <v>265</v>
      </c>
      <c r="L4" s="752">
        <v>525.9</v>
      </c>
      <c r="M4" s="749">
        <v>502.8</v>
      </c>
      <c r="N4" s="746">
        <v>474</v>
      </c>
      <c r="O4" s="746">
        <v>424.8</v>
      </c>
      <c r="P4" s="735"/>
    </row>
    <row r="5" spans="1:16" ht="14.25" customHeight="1">
      <c r="A5" s="735"/>
      <c r="B5" s="744" t="s">
        <v>145</v>
      </c>
      <c r="C5" s="752">
        <v>663.9</v>
      </c>
      <c r="D5" s="745">
        <v>634.79999999999995</v>
      </c>
      <c r="E5" s="746">
        <v>598.5</v>
      </c>
      <c r="F5" s="746">
        <v>536.4</v>
      </c>
      <c r="G5" s="747"/>
      <c r="H5" s="1090"/>
      <c r="I5" s="742">
        <f t="shared" si="0"/>
        <v>19</v>
      </c>
      <c r="J5" s="735"/>
      <c r="K5" s="748" t="s">
        <v>266</v>
      </c>
      <c r="L5" s="753" t="s">
        <v>333</v>
      </c>
      <c r="M5" s="749">
        <v>1477.2</v>
      </c>
      <c r="N5" s="746">
        <v>1392.9</v>
      </c>
      <c r="O5" s="746">
        <v>1248.5999999999999</v>
      </c>
      <c r="P5" s="735"/>
    </row>
    <row r="6" spans="1:16" ht="14.25" customHeight="1">
      <c r="A6" s="735"/>
      <c r="B6" s="744" t="s">
        <v>117</v>
      </c>
      <c r="C6" s="752">
        <v>929.1</v>
      </c>
      <c r="D6" s="745">
        <v>888.3</v>
      </c>
      <c r="E6" s="746">
        <v>837.6</v>
      </c>
      <c r="F6" s="746">
        <v>750.9</v>
      </c>
      <c r="G6" s="747"/>
      <c r="H6" s="1090"/>
      <c r="I6" s="742">
        <f t="shared" si="0"/>
        <v>20</v>
      </c>
      <c r="J6" s="735"/>
      <c r="K6" s="748" t="s">
        <v>267</v>
      </c>
      <c r="L6" s="753" t="s">
        <v>334</v>
      </c>
      <c r="M6" s="749">
        <v>1568.4</v>
      </c>
      <c r="N6" s="746">
        <v>1478.7</v>
      </c>
      <c r="O6" s="746">
        <v>1325.7</v>
      </c>
      <c r="P6" s="735"/>
    </row>
    <row r="7" spans="1:16" ht="14.25" customHeight="1">
      <c r="A7" s="735"/>
      <c r="B7" s="744" t="s">
        <v>119</v>
      </c>
      <c r="C7" s="752">
        <v>2349.3000000000002</v>
      </c>
      <c r="D7" s="745">
        <v>2246.1</v>
      </c>
      <c r="E7" s="746">
        <v>2117.6999999999998</v>
      </c>
      <c r="F7" s="746">
        <v>1898.4</v>
      </c>
      <c r="G7" s="747"/>
      <c r="H7" s="1090"/>
      <c r="I7" s="742">
        <f t="shared" si="0"/>
        <v>21</v>
      </c>
      <c r="J7" s="735"/>
      <c r="K7" s="748" t="s">
        <v>268</v>
      </c>
      <c r="L7" s="753" t="s">
        <v>335</v>
      </c>
      <c r="M7" s="749">
        <v>2177.6999999999998</v>
      </c>
      <c r="N7" s="746">
        <v>2053.1999999999998</v>
      </c>
      <c r="O7" s="746">
        <v>1840.5</v>
      </c>
      <c r="P7" s="735"/>
    </row>
    <row r="8" spans="1:16" ht="14.25" customHeight="1">
      <c r="A8" s="735"/>
      <c r="B8" s="744" t="s">
        <v>120</v>
      </c>
      <c r="C8" s="752">
        <v>3849</v>
      </c>
      <c r="D8" s="745">
        <v>3679.8</v>
      </c>
      <c r="E8" s="746">
        <v>3469.8</v>
      </c>
      <c r="F8" s="746">
        <v>3110.4</v>
      </c>
      <c r="G8" s="747"/>
      <c r="H8" s="1090"/>
      <c r="I8" s="742">
        <f t="shared" si="0"/>
        <v>22</v>
      </c>
      <c r="J8" s="735"/>
      <c r="K8" s="748" t="s">
        <v>269</v>
      </c>
      <c r="L8" s="753" t="s">
        <v>336</v>
      </c>
      <c r="M8" s="749">
        <v>2695.2</v>
      </c>
      <c r="N8" s="746">
        <v>2541.3000000000002</v>
      </c>
      <c r="O8" s="746">
        <v>2278.1999999999998</v>
      </c>
      <c r="P8" s="735"/>
    </row>
    <row r="9" spans="1:16" ht="14.25" customHeight="1">
      <c r="A9" s="735"/>
      <c r="B9" s="744" t="s">
        <v>121</v>
      </c>
      <c r="C9" s="752">
        <v>5578.8</v>
      </c>
      <c r="D9" s="745">
        <v>5333.4</v>
      </c>
      <c r="E9" s="746">
        <v>5028.8999999999996</v>
      </c>
      <c r="F9" s="746">
        <v>4508.1000000000004</v>
      </c>
      <c r="G9" s="747"/>
      <c r="H9" s="1090"/>
      <c r="I9" s="742">
        <f t="shared" si="0"/>
        <v>23</v>
      </c>
      <c r="J9" s="735"/>
      <c r="K9" s="748" t="s">
        <v>332</v>
      </c>
      <c r="L9" s="753" t="s">
        <v>337</v>
      </c>
      <c r="M9" s="749">
        <v>5333.4</v>
      </c>
      <c r="N9" s="746">
        <v>5028.8999999999996</v>
      </c>
      <c r="O9" s="746">
        <v>4508.1000000000004</v>
      </c>
      <c r="P9" s="735"/>
    </row>
    <row r="10" spans="1:16" ht="14.25" customHeight="1">
      <c r="A10" s="735"/>
      <c r="B10" s="735"/>
      <c r="C10" s="735"/>
      <c r="D10" s="735"/>
      <c r="E10" s="735"/>
      <c r="F10" s="735"/>
      <c r="G10" s="735"/>
      <c r="H10" s="1090"/>
      <c r="I10" s="742">
        <f t="shared" si="0"/>
        <v>24</v>
      </c>
      <c r="J10" s="735"/>
      <c r="K10" s="735"/>
      <c r="L10" s="735"/>
      <c r="M10" s="735"/>
      <c r="N10" s="735"/>
      <c r="O10" s="735"/>
      <c r="P10" s="735"/>
    </row>
    <row r="11" spans="1:16" ht="14.25" customHeight="1">
      <c r="A11" s="735"/>
      <c r="B11" s="735"/>
      <c r="C11" s="735"/>
      <c r="D11" s="735"/>
      <c r="E11" s="735"/>
      <c r="F11" s="735"/>
      <c r="G11" s="735"/>
      <c r="H11" s="1090"/>
      <c r="I11" s="742">
        <f t="shared" si="0"/>
        <v>25</v>
      </c>
      <c r="J11" s="735"/>
      <c r="K11" s="735"/>
      <c r="L11" s="735"/>
      <c r="M11" s="735"/>
      <c r="N11" s="750"/>
      <c r="O11" s="750"/>
      <c r="P11" s="735"/>
    </row>
    <row r="12" spans="1:16" ht="14.25" customHeight="1">
      <c r="A12" s="735"/>
      <c r="B12" s="735"/>
      <c r="C12" s="735"/>
      <c r="D12" s="735"/>
      <c r="E12" s="735"/>
      <c r="F12" s="735"/>
      <c r="G12" s="735"/>
      <c r="H12" s="1090"/>
      <c r="I12" s="742">
        <f t="shared" si="0"/>
        <v>26</v>
      </c>
      <c r="J12" s="735"/>
      <c r="K12" s="735"/>
      <c r="L12" s="735"/>
      <c r="M12" s="735"/>
      <c r="N12" s="750"/>
      <c r="O12" s="750"/>
      <c r="P12" s="735"/>
    </row>
    <row r="13" spans="1:16" ht="14.25" customHeight="1">
      <c r="A13" s="735"/>
      <c r="B13" s="735"/>
      <c r="C13" s="735"/>
      <c r="D13" s="735"/>
      <c r="E13" s="735"/>
      <c r="F13" s="735"/>
      <c r="G13" s="735"/>
      <c r="H13" s="1090"/>
      <c r="I13" s="742">
        <f t="shared" si="0"/>
        <v>27</v>
      </c>
      <c r="J13" s="735"/>
      <c r="K13" s="735"/>
      <c r="L13" s="735"/>
      <c r="M13" s="735"/>
      <c r="N13" s="750"/>
      <c r="O13" s="750"/>
      <c r="P13" s="735"/>
    </row>
    <row r="14" spans="1:16" ht="14.25" customHeight="1">
      <c r="A14" s="735"/>
      <c r="B14" s="735"/>
      <c r="C14" s="735"/>
      <c r="D14" s="735"/>
      <c r="E14" s="735"/>
      <c r="F14" s="735"/>
      <c r="G14" s="735"/>
      <c r="H14" s="1090"/>
      <c r="I14" s="742">
        <f t="shared" si="0"/>
        <v>28</v>
      </c>
      <c r="J14" s="735"/>
      <c r="K14" s="735"/>
      <c r="L14" s="735"/>
      <c r="M14" s="735"/>
      <c r="N14" s="750"/>
      <c r="O14" s="750"/>
      <c r="P14" s="735"/>
    </row>
    <row r="15" spans="1:16" ht="14.25" customHeight="1">
      <c r="A15" s="735"/>
      <c r="B15" s="735"/>
      <c r="C15" s="735"/>
      <c r="D15" s="735"/>
      <c r="E15" s="735"/>
      <c r="F15" s="735"/>
      <c r="G15" s="735"/>
      <c r="H15" s="1090"/>
      <c r="I15" s="742">
        <f t="shared" si="0"/>
        <v>29</v>
      </c>
      <c r="J15" s="735"/>
      <c r="K15" s="735"/>
      <c r="L15" s="735"/>
      <c r="M15" s="735"/>
      <c r="N15" s="750"/>
      <c r="O15" s="750"/>
      <c r="P15" s="735"/>
    </row>
    <row r="16" spans="1:16" ht="14.25" customHeight="1">
      <c r="A16" s="735"/>
      <c r="B16" s="735"/>
      <c r="C16" s="735"/>
      <c r="D16" s="735"/>
      <c r="E16" s="735"/>
      <c r="F16" s="735"/>
      <c r="G16" s="735"/>
      <c r="H16" s="1090"/>
      <c r="I16" s="742">
        <f t="shared" si="0"/>
        <v>30</v>
      </c>
      <c r="J16" s="735"/>
      <c r="K16" s="735"/>
      <c r="L16" s="735"/>
      <c r="M16" s="735"/>
      <c r="N16" s="750"/>
      <c r="O16" s="750"/>
      <c r="P16" s="735"/>
    </row>
    <row r="17" spans="1:16" ht="14.25" customHeight="1">
      <c r="A17" s="735"/>
      <c r="B17" s="735"/>
      <c r="C17" s="735"/>
      <c r="D17" s="735"/>
      <c r="E17" s="735"/>
      <c r="F17" s="735"/>
      <c r="G17" s="735"/>
      <c r="H17" s="1090"/>
      <c r="I17" s="742">
        <f t="shared" si="0"/>
        <v>31</v>
      </c>
      <c r="J17" s="735"/>
      <c r="K17" s="735"/>
      <c r="L17" s="735"/>
      <c r="M17" s="735"/>
      <c r="N17" s="750"/>
      <c r="O17" s="750"/>
      <c r="P17" s="735"/>
    </row>
    <row r="18" spans="1:16" ht="14.25" customHeight="1">
      <c r="A18" s="735"/>
      <c r="B18" s="735"/>
      <c r="C18" s="735"/>
      <c r="D18" s="735"/>
      <c r="E18" s="735"/>
      <c r="F18" s="735"/>
      <c r="G18" s="735"/>
      <c r="H18" s="1090"/>
      <c r="I18" s="742">
        <f t="shared" si="0"/>
        <v>32</v>
      </c>
      <c r="J18" s="735"/>
      <c r="K18" s="735"/>
      <c r="L18" s="735"/>
      <c r="M18" s="735"/>
      <c r="N18" s="750"/>
      <c r="O18" s="750"/>
      <c r="P18" s="735"/>
    </row>
    <row r="19" spans="1:16" ht="14.25" customHeight="1">
      <c r="A19" s="735"/>
      <c r="B19" s="735"/>
      <c r="C19" s="735"/>
      <c r="D19" s="735"/>
      <c r="E19" s="735"/>
      <c r="F19" s="735"/>
      <c r="G19" s="735"/>
      <c r="H19" s="1090"/>
      <c r="I19" s="742">
        <f t="shared" si="0"/>
        <v>33</v>
      </c>
      <c r="J19" s="735"/>
      <c r="K19" s="735"/>
      <c r="L19" s="735"/>
      <c r="M19" s="735"/>
      <c r="N19" s="735"/>
      <c r="O19" s="735"/>
      <c r="P19" s="735"/>
    </row>
    <row r="20" spans="1:16" ht="14.25" customHeight="1">
      <c r="A20" s="735"/>
      <c r="B20" s="735"/>
      <c r="C20" s="735"/>
      <c r="D20" s="735"/>
      <c r="E20" s="735"/>
      <c r="F20" s="735"/>
      <c r="G20" s="735"/>
      <c r="H20" s="1090"/>
      <c r="I20" s="742">
        <f t="shared" si="0"/>
        <v>34</v>
      </c>
      <c r="J20" s="735"/>
      <c r="K20" s="735"/>
      <c r="L20" s="735"/>
      <c r="M20" s="735"/>
      <c r="N20" s="750"/>
      <c r="O20" s="750"/>
      <c r="P20" s="735"/>
    </row>
    <row r="21" spans="1:16" ht="14.25" customHeight="1">
      <c r="A21" s="735"/>
      <c r="B21" s="735"/>
      <c r="C21" s="735"/>
      <c r="D21" s="735"/>
      <c r="E21" s="735"/>
      <c r="F21" s="735"/>
      <c r="G21" s="735"/>
      <c r="H21" s="1090"/>
      <c r="I21" s="742">
        <f t="shared" si="0"/>
        <v>35</v>
      </c>
      <c r="J21" s="735"/>
      <c r="K21" s="735"/>
      <c r="L21" s="735"/>
      <c r="M21" s="735"/>
      <c r="N21" s="750"/>
      <c r="O21" s="750"/>
      <c r="P21" s="735"/>
    </row>
    <row r="22" spans="1:16" ht="14.25" customHeight="1">
      <c r="A22" s="735"/>
      <c r="B22" s="735"/>
      <c r="C22" s="735"/>
      <c r="D22" s="735"/>
      <c r="E22" s="735"/>
      <c r="F22" s="735"/>
      <c r="G22" s="735"/>
      <c r="H22" s="1090"/>
      <c r="I22" s="742">
        <f t="shared" si="0"/>
        <v>36</v>
      </c>
      <c r="J22" s="735"/>
      <c r="K22" s="735"/>
      <c r="L22" s="735"/>
      <c r="M22" s="735"/>
      <c r="N22" s="750"/>
      <c r="O22" s="750"/>
      <c r="P22" s="735"/>
    </row>
    <row r="23" spans="1:16" ht="14.25" customHeight="1">
      <c r="A23" s="735"/>
      <c r="B23" s="735"/>
      <c r="C23" s="735"/>
      <c r="D23" s="735"/>
      <c r="E23" s="735"/>
      <c r="F23" s="735"/>
      <c r="G23" s="735"/>
      <c r="H23" s="1090"/>
      <c r="I23" s="742">
        <f t="shared" si="0"/>
        <v>37</v>
      </c>
      <c r="J23" s="735"/>
      <c r="K23" s="735"/>
      <c r="L23" s="735"/>
      <c r="M23" s="735"/>
      <c r="N23" s="750"/>
      <c r="O23" s="750"/>
      <c r="P23" s="735"/>
    </row>
    <row r="24" spans="1:16" ht="14.25" customHeight="1">
      <c r="A24" s="735"/>
      <c r="B24" s="735"/>
      <c r="C24" s="735"/>
      <c r="D24" s="735"/>
      <c r="E24" s="735"/>
      <c r="F24" s="735"/>
      <c r="G24" s="735"/>
      <c r="H24" s="1090"/>
      <c r="I24" s="742">
        <f t="shared" si="0"/>
        <v>38</v>
      </c>
      <c r="J24" s="735"/>
      <c r="K24" s="735"/>
      <c r="L24" s="735"/>
      <c r="M24" s="735"/>
      <c r="N24" s="750"/>
      <c r="O24" s="750"/>
      <c r="P24" s="735"/>
    </row>
    <row r="25" spans="1:16" ht="14.25" customHeight="1">
      <c r="A25" s="735"/>
      <c r="B25" s="735"/>
      <c r="C25" s="735"/>
      <c r="D25" s="735"/>
      <c r="E25" s="735"/>
      <c r="F25" s="735"/>
      <c r="G25" s="735"/>
      <c r="H25" s="1090"/>
      <c r="I25" s="742">
        <f t="shared" si="0"/>
        <v>39</v>
      </c>
      <c r="J25" s="735"/>
      <c r="K25" s="735"/>
      <c r="L25" s="735"/>
      <c r="M25" s="735"/>
      <c r="N25" s="750"/>
      <c r="O25" s="750"/>
      <c r="P25" s="735"/>
    </row>
    <row r="26" spans="1:16" ht="14.25" customHeight="1">
      <c r="A26" s="735"/>
      <c r="B26" s="735"/>
      <c r="C26" s="735"/>
      <c r="D26" s="735"/>
      <c r="E26" s="735"/>
      <c r="F26" s="735"/>
      <c r="G26" s="735"/>
      <c r="H26" s="1090"/>
      <c r="I26" s="751">
        <f t="shared" si="0"/>
        <v>40</v>
      </c>
      <c r="J26" s="735"/>
      <c r="K26" s="735"/>
      <c r="L26" s="735"/>
      <c r="M26" s="735"/>
      <c r="N26" s="750"/>
      <c r="O26" s="750"/>
      <c r="P26" s="735"/>
    </row>
    <row r="27" spans="1:16" ht="14.25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54"/>
      <c r="O27" s="754"/>
      <c r="P27" s="734"/>
    </row>
    <row r="28" spans="1:16">
      <c r="A28" s="755"/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6"/>
      <c r="O28" s="756"/>
      <c r="P28" s="755"/>
    </row>
    <row r="29" spans="1:16">
      <c r="A29" s="755"/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756"/>
      <c r="P29" s="755"/>
    </row>
    <row r="30" spans="1:16">
      <c r="A30" s="755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</row>
  </sheetData>
  <sheetProtection password="CFE7" sheet="1" objects="1" scenarios="1"/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9b-IC DD - JP</vt:lpstr>
      <vt:lpstr>9c-B-ACAD-TEM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'9b-IC DD - JP'!Area_de_impressao</vt:lpstr>
      <vt:lpstr>CONSOLIDADA!Area_de_impressao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Margaret de Castro</cp:lastModifiedBy>
  <cp:lastPrinted>2012-10-05T03:03:49Z</cp:lastPrinted>
  <dcterms:created xsi:type="dcterms:W3CDTF">2004-06-09T18:15:42Z</dcterms:created>
  <dcterms:modified xsi:type="dcterms:W3CDTF">2012-10-05T12:58:27Z</dcterms:modified>
  <cp:category>Planilha do Microsoft Excel</cp:category>
</cp:coreProperties>
</file>