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1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39" i="2" l="1"/>
  <c r="F38" i="2"/>
  <c r="C47" i="2"/>
  <c r="C43" i="2"/>
  <c r="D42" i="2"/>
  <c r="D41" i="2"/>
  <c r="C34" i="2"/>
  <c r="D31" i="2" s="1"/>
  <c r="D33" i="2"/>
  <c r="E28" i="2"/>
  <c r="E7" i="2" s="1"/>
  <c r="D28" i="2"/>
  <c r="D8" i="2" s="1"/>
  <c r="G23" i="2"/>
  <c r="C28" i="2" s="1"/>
  <c r="G22" i="2"/>
  <c r="C27" i="2" s="1"/>
  <c r="C6" i="2" s="1"/>
  <c r="G21" i="2"/>
  <c r="C26" i="2" s="1"/>
  <c r="C4" i="2" s="1"/>
  <c r="E8" i="2"/>
  <c r="E5" i="2"/>
  <c r="D5" i="2"/>
  <c r="F39" i="1"/>
  <c r="F38" i="1"/>
  <c r="E39" i="1"/>
  <c r="E38" i="1"/>
  <c r="D39" i="1"/>
  <c r="D38" i="1"/>
  <c r="G15" i="1"/>
  <c r="G14" i="1"/>
  <c r="D16" i="1"/>
  <c r="C16" i="1"/>
  <c r="D15" i="1"/>
  <c r="D14" i="1"/>
  <c r="C43" i="1"/>
  <c r="D42" i="1" s="1"/>
  <c r="C15" i="1" s="1"/>
  <c r="G12" i="1"/>
  <c r="G13" i="1"/>
  <c r="E13" i="1"/>
  <c r="D13" i="1"/>
  <c r="C13" i="1"/>
  <c r="C12" i="1"/>
  <c r="D12" i="1"/>
  <c r="G11" i="1"/>
  <c r="G10" i="1"/>
  <c r="F11" i="1"/>
  <c r="E11" i="1"/>
  <c r="D11" i="1"/>
  <c r="C11" i="1"/>
  <c r="C10" i="1"/>
  <c r="D10" i="1"/>
  <c r="E10" i="1"/>
  <c r="F9" i="1"/>
  <c r="E9" i="1"/>
  <c r="D9" i="1"/>
  <c r="G9" i="1" s="1"/>
  <c r="C9" i="1"/>
  <c r="F8" i="1"/>
  <c r="E8" i="1"/>
  <c r="D8" i="1"/>
  <c r="G8" i="1" s="1"/>
  <c r="F7" i="1"/>
  <c r="E7" i="1"/>
  <c r="D7" i="1"/>
  <c r="F6" i="1"/>
  <c r="E6" i="1"/>
  <c r="D6" i="1"/>
  <c r="F5" i="1"/>
  <c r="E5" i="1"/>
  <c r="G5" i="1" s="1"/>
  <c r="D5" i="1"/>
  <c r="C8" i="1"/>
  <c r="C7" i="1"/>
  <c r="C5" i="1"/>
  <c r="G7" i="1"/>
  <c r="G6" i="1"/>
  <c r="C6" i="1"/>
  <c r="G4" i="1"/>
  <c r="F4" i="1"/>
  <c r="E4" i="1"/>
  <c r="D4" i="1"/>
  <c r="C4" i="1"/>
  <c r="F28" i="1"/>
  <c r="E28" i="1"/>
  <c r="D28" i="1"/>
  <c r="C28" i="1"/>
  <c r="F27" i="1"/>
  <c r="E27" i="1"/>
  <c r="D27" i="1"/>
  <c r="C27" i="1"/>
  <c r="F26" i="1"/>
  <c r="E26" i="1"/>
  <c r="D26" i="1"/>
  <c r="C26" i="1"/>
  <c r="D33" i="1"/>
  <c r="D32" i="1"/>
  <c r="D31" i="1"/>
  <c r="C34" i="1"/>
  <c r="G23" i="1"/>
  <c r="G22" i="1"/>
  <c r="G21" i="1"/>
  <c r="C5" i="2" l="1"/>
  <c r="C8" i="2"/>
  <c r="C7" i="2"/>
  <c r="D26" i="2"/>
  <c r="D4" i="2" s="1"/>
  <c r="D9" i="2" s="1"/>
  <c r="D27" i="2"/>
  <c r="D6" i="2" s="1"/>
  <c r="D32" i="2"/>
  <c r="E26" i="2"/>
  <c r="E4" i="2" s="1"/>
  <c r="E27" i="2"/>
  <c r="E6" i="2" s="1"/>
  <c r="G6" i="2" s="1"/>
  <c r="D7" i="2"/>
  <c r="F26" i="2"/>
  <c r="F4" i="2" s="1"/>
  <c r="F27" i="2"/>
  <c r="F6" i="2" s="1"/>
  <c r="F28" i="2"/>
  <c r="D41" i="1"/>
  <c r="C14" i="1" s="1"/>
  <c r="F5" i="2" l="1"/>
  <c r="F9" i="2" s="1"/>
  <c r="F8" i="2"/>
  <c r="G8" i="2" s="1"/>
  <c r="F7" i="2"/>
  <c r="G7" i="2" s="1"/>
  <c r="E9" i="2"/>
  <c r="G4" i="2"/>
  <c r="C9" i="2"/>
  <c r="G5" i="2"/>
  <c r="F11" i="2" l="1"/>
  <c r="E10" i="2"/>
  <c r="C10" i="2"/>
  <c r="G10" i="2" s="1"/>
  <c r="D10" i="2"/>
  <c r="D11" i="2" s="1"/>
  <c r="G9" i="2"/>
  <c r="E11" i="2"/>
  <c r="E13" i="2" l="1"/>
  <c r="D12" i="2"/>
  <c r="D13" i="2" s="1"/>
  <c r="C12" i="2"/>
  <c r="C11" i="2"/>
  <c r="G11" i="2" s="1"/>
  <c r="G12" i="2" l="1"/>
  <c r="C13" i="2"/>
  <c r="D14" i="2"/>
  <c r="D16" i="2" s="1"/>
  <c r="D15" i="2"/>
  <c r="C15" i="2" l="1"/>
  <c r="G15" i="2" s="1"/>
  <c r="D39" i="2" s="1"/>
  <c r="E39" i="2" s="1"/>
  <c r="G13" i="2"/>
  <c r="C14" i="2"/>
  <c r="C16" i="2" l="1"/>
  <c r="G14" i="2"/>
  <c r="D38" i="2" s="1"/>
  <c r="E38" i="2" s="1"/>
</calcChain>
</file>

<file path=xl/sharedStrings.xml><?xml version="1.0" encoding="utf-8"?>
<sst xmlns="http://schemas.openxmlformats.org/spreadsheetml/2006/main" count="108" uniqueCount="25">
  <si>
    <t>CUSTOS INDIRETOS</t>
  </si>
  <si>
    <t>PASTEURIZACAO</t>
  </si>
  <si>
    <t>EMBALAGEM</t>
  </si>
  <si>
    <t>MANUTENCAO</t>
  </si>
  <si>
    <t>ADM PROD</t>
  </si>
  <si>
    <t>TOTAL</t>
  </si>
  <si>
    <t>ALUGUEL</t>
  </si>
  <si>
    <t>MATERIAL</t>
  </si>
  <si>
    <t>EE</t>
  </si>
  <si>
    <t>DEPRECIACAO</t>
  </si>
  <si>
    <t>OUTROS</t>
  </si>
  <si>
    <t>RATEIO ADM</t>
  </si>
  <si>
    <t>SOMA</t>
  </si>
  <si>
    <t>RATEIO MANUT</t>
  </si>
  <si>
    <t>GENOVEVA</t>
  </si>
  <si>
    <t>GENOVEVA SUPER</t>
  </si>
  <si>
    <t>AREAL M2</t>
  </si>
  <si>
    <t>CONSUMO KWH</t>
  </si>
  <si>
    <t>HORAS MO</t>
  </si>
  <si>
    <t>No. FUNCIONARIOS</t>
  </si>
  <si>
    <t>DEPARTAMENTOS</t>
  </si>
  <si>
    <t>CUSTO DIRETO</t>
  </si>
  <si>
    <t>Custo indireto</t>
  </si>
  <si>
    <t>total</t>
  </si>
  <si>
    <t>por litro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</si>
</sst>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8" formatCode="0.0%"/>
    <numFmt numFmtId="169" formatCode="#,##0.0"/>
    <numFmt numFmtId="170" formatCode="_-&quot;R$&quot;\ * #,##0.000_-;\-&quot;R$&quot;\ * #,##0.0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/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9" fontId="0" fillId="0" borderId="0" xfId="2" applyFont="1"/>
    <xf numFmtId="168" fontId="4" fillId="0" borderId="4" xfId="2" applyNumberFormat="1" applyFont="1" applyBorder="1" applyAlignment="1">
      <alignment horizontal="right" vertical="center"/>
    </xf>
    <xf numFmtId="44" fontId="4" fillId="0" borderId="4" xfId="1" applyFont="1" applyBorder="1" applyAlignment="1">
      <alignment vertical="center"/>
    </xf>
    <xf numFmtId="44" fontId="3" fillId="0" borderId="4" xfId="0" applyNumberFormat="1" applyFont="1" applyBorder="1" applyAlignment="1">
      <alignment vertical="center"/>
    </xf>
    <xf numFmtId="44" fontId="4" fillId="0" borderId="4" xfId="0" applyNumberFormat="1" applyFont="1" applyBorder="1" applyAlignment="1">
      <alignment vertical="center"/>
    </xf>
    <xf numFmtId="4" fontId="0" fillId="0" borderId="0" xfId="0" applyNumberFormat="1"/>
    <xf numFmtId="3" fontId="0" fillId="0" borderId="0" xfId="0" applyNumberFormat="1"/>
    <xf numFmtId="169" fontId="0" fillId="0" borderId="0" xfId="0" applyNumberFormat="1"/>
    <xf numFmtId="168" fontId="0" fillId="0" borderId="0" xfId="2" applyNumberFormat="1" applyFont="1"/>
    <xf numFmtId="44" fontId="0" fillId="0" borderId="0" xfId="0" applyNumberFormat="1"/>
    <xf numFmtId="170" fontId="0" fillId="0" borderId="0" xfId="0" applyNumberFormat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topLeftCell="A16" workbookViewId="0">
      <selection sqref="A1:XFD1048576"/>
    </sheetView>
  </sheetViews>
  <sheetFormatPr defaultRowHeight="15" x14ac:dyDescent="0.25"/>
  <cols>
    <col min="2" max="2" width="18.140625" bestFit="1" customWidth="1"/>
    <col min="3" max="3" width="16" bestFit="1" customWidth="1"/>
    <col min="4" max="4" width="13.28515625" bestFit="1" customWidth="1"/>
    <col min="5" max="5" width="14.5703125" bestFit="1" customWidth="1"/>
    <col min="6" max="6" width="12.140625" bestFit="1" customWidth="1"/>
    <col min="7" max="7" width="13.28515625" bestFit="1" customWidth="1"/>
    <col min="9" max="9" width="13.5703125" bestFit="1" customWidth="1"/>
    <col min="10" max="10" width="18.140625" bestFit="1" customWidth="1"/>
  </cols>
  <sheetData>
    <row r="1" spans="2:10" ht="15.75" thickBot="1" x14ac:dyDescent="0.3"/>
    <row r="2" spans="2:10" ht="15.75" thickBot="1" x14ac:dyDescent="0.3">
      <c r="I2" s="7"/>
      <c r="J2" s="1" t="s">
        <v>0</v>
      </c>
    </row>
    <row r="3" spans="2:10" ht="15.75" thickBot="1" x14ac:dyDescent="0.3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I3" s="8" t="s">
        <v>6</v>
      </c>
      <c r="J3" s="9">
        <v>8500</v>
      </c>
    </row>
    <row r="4" spans="2:10" ht="15.75" thickBot="1" x14ac:dyDescent="0.3">
      <c r="B4" s="3" t="s">
        <v>6</v>
      </c>
      <c r="C4" s="17">
        <f>$J$3*C26</f>
        <v>3740</v>
      </c>
      <c r="D4" s="17">
        <f t="shared" ref="D4:F4" si="0">$J$3*D26</f>
        <v>3247</v>
      </c>
      <c r="E4" s="17">
        <f t="shared" si="0"/>
        <v>578</v>
      </c>
      <c r="F4" s="17">
        <f t="shared" si="0"/>
        <v>935</v>
      </c>
      <c r="G4" s="17">
        <f>SUM(C4:F4)</f>
        <v>8500</v>
      </c>
      <c r="I4" s="10" t="s">
        <v>7</v>
      </c>
      <c r="J4" s="9">
        <v>5200</v>
      </c>
    </row>
    <row r="5" spans="2:10" ht="15.75" thickBot="1" x14ac:dyDescent="0.3">
      <c r="B5" s="3" t="s">
        <v>7</v>
      </c>
      <c r="C5" s="17">
        <f>$J$4*C28</f>
        <v>3120</v>
      </c>
      <c r="D5" s="17">
        <f t="shared" ref="D5:F5" si="1">$J$4*D28</f>
        <v>1560</v>
      </c>
      <c r="E5" s="17">
        <f t="shared" si="1"/>
        <v>260</v>
      </c>
      <c r="F5" s="17">
        <f t="shared" si="1"/>
        <v>260</v>
      </c>
      <c r="G5" s="17">
        <f t="shared" ref="G5:G13" si="2">SUM(C5:F5)</f>
        <v>5200</v>
      </c>
      <c r="I5" s="10" t="s">
        <v>8</v>
      </c>
      <c r="J5" s="9">
        <v>7300</v>
      </c>
    </row>
    <row r="6" spans="2:10" ht="15.75" thickBot="1" x14ac:dyDescent="0.3">
      <c r="B6" s="3" t="s">
        <v>8</v>
      </c>
      <c r="C6" s="17">
        <f>$J$5*C27</f>
        <v>3650</v>
      </c>
      <c r="D6" s="17">
        <f t="shared" ref="D6:F6" si="3">$J$5*D27</f>
        <v>3066</v>
      </c>
      <c r="E6" s="17">
        <f t="shared" si="3"/>
        <v>365</v>
      </c>
      <c r="F6" s="17">
        <f t="shared" si="3"/>
        <v>219</v>
      </c>
      <c r="G6" s="17">
        <f t="shared" si="2"/>
        <v>7300</v>
      </c>
      <c r="I6" s="10" t="s">
        <v>9</v>
      </c>
      <c r="J6" s="9">
        <v>4720</v>
      </c>
    </row>
    <row r="7" spans="2:10" ht="15.75" thickBot="1" x14ac:dyDescent="0.3">
      <c r="B7" s="3" t="s">
        <v>9</v>
      </c>
      <c r="C7" s="17">
        <f>$J$6*C28</f>
        <v>2832</v>
      </c>
      <c r="D7" s="17">
        <f t="shared" ref="D7:F7" si="4">$J$6*D28</f>
        <v>1416</v>
      </c>
      <c r="E7" s="17">
        <f t="shared" si="4"/>
        <v>236</v>
      </c>
      <c r="F7" s="17">
        <f t="shared" si="4"/>
        <v>236</v>
      </c>
      <c r="G7" s="17">
        <f t="shared" si="2"/>
        <v>4720</v>
      </c>
      <c r="I7" s="10" t="s">
        <v>10</v>
      </c>
      <c r="J7" s="9">
        <v>6600</v>
      </c>
    </row>
    <row r="8" spans="2:10" ht="15.75" thickBot="1" x14ac:dyDescent="0.3">
      <c r="B8" s="3" t="s">
        <v>10</v>
      </c>
      <c r="C8" s="17">
        <f>$J$7*C28</f>
        <v>3960</v>
      </c>
      <c r="D8" s="17">
        <f t="shared" ref="D8:F8" si="5">$J$7*D28</f>
        <v>1980</v>
      </c>
      <c r="E8" s="17">
        <f t="shared" si="5"/>
        <v>330</v>
      </c>
      <c r="F8" s="17">
        <f t="shared" si="5"/>
        <v>330</v>
      </c>
      <c r="G8" s="17">
        <f t="shared" si="2"/>
        <v>6600</v>
      </c>
      <c r="I8" s="5" t="s">
        <v>5</v>
      </c>
      <c r="J8" s="11">
        <v>32320</v>
      </c>
    </row>
    <row r="9" spans="2:10" ht="15.75" thickBot="1" x14ac:dyDescent="0.3">
      <c r="B9" s="5" t="s">
        <v>5</v>
      </c>
      <c r="C9" s="18">
        <f>SUM(C4:C8)</f>
        <v>17302</v>
      </c>
      <c r="D9" s="18">
        <f t="shared" ref="D9:F9" si="6">SUM(D4:D8)</f>
        <v>11269</v>
      </c>
      <c r="E9" s="18">
        <f t="shared" si="6"/>
        <v>1769</v>
      </c>
      <c r="F9" s="18">
        <f t="shared" si="6"/>
        <v>1980</v>
      </c>
      <c r="G9" s="17">
        <f t="shared" si="2"/>
        <v>32320</v>
      </c>
    </row>
    <row r="10" spans="2:10" ht="15.75" thickBot="1" x14ac:dyDescent="0.3">
      <c r="B10" s="3" t="s">
        <v>11</v>
      </c>
      <c r="C10" s="19">
        <f>F9*D31</f>
        <v>792</v>
      </c>
      <c r="D10" s="19">
        <f>F9*D32</f>
        <v>792</v>
      </c>
      <c r="E10" s="19">
        <f>F9*D33</f>
        <v>396</v>
      </c>
      <c r="F10" s="17">
        <v>-1980</v>
      </c>
      <c r="G10" s="17">
        <f t="shared" si="2"/>
        <v>0</v>
      </c>
    </row>
    <row r="11" spans="2:10" ht="15.75" thickBot="1" x14ac:dyDescent="0.3">
      <c r="B11" s="5" t="s">
        <v>12</v>
      </c>
      <c r="C11" s="18">
        <f>SUM(C9:C10)</f>
        <v>18094</v>
      </c>
      <c r="D11" s="18">
        <f t="shared" ref="D11:F11" si="7">SUM(D9:D10)</f>
        <v>12061</v>
      </c>
      <c r="E11" s="18">
        <f t="shared" si="7"/>
        <v>2165</v>
      </c>
      <c r="F11" s="18">
        <f t="shared" si="7"/>
        <v>0</v>
      </c>
      <c r="G11" s="17">
        <f t="shared" si="2"/>
        <v>32320</v>
      </c>
    </row>
    <row r="12" spans="2:10" ht="15.75" thickBot="1" x14ac:dyDescent="0.3">
      <c r="B12" s="3" t="s">
        <v>13</v>
      </c>
      <c r="C12" s="19">
        <f>E11-D12</f>
        <v>1732</v>
      </c>
      <c r="D12" s="19">
        <f>E11/5</f>
        <v>433</v>
      </c>
      <c r="E12" s="17">
        <v>-2165</v>
      </c>
      <c r="F12" s="4"/>
      <c r="G12" s="17">
        <f t="shared" si="2"/>
        <v>0</v>
      </c>
    </row>
    <row r="13" spans="2:10" ht="15.75" thickBot="1" x14ac:dyDescent="0.3">
      <c r="B13" s="5" t="s">
        <v>5</v>
      </c>
      <c r="C13" s="18">
        <f>C12+C11</f>
        <v>19826</v>
      </c>
      <c r="D13" s="18">
        <f t="shared" ref="D13:E13" si="8">D12+D11</f>
        <v>12494</v>
      </c>
      <c r="E13" s="18">
        <f t="shared" si="8"/>
        <v>0</v>
      </c>
      <c r="F13" s="6"/>
      <c r="G13" s="17">
        <f t="shared" si="2"/>
        <v>32320</v>
      </c>
    </row>
    <row r="14" spans="2:10" ht="15.75" thickBot="1" x14ac:dyDescent="0.3">
      <c r="B14" s="3" t="s">
        <v>14</v>
      </c>
      <c r="C14" s="19">
        <f>$C$13*D41</f>
        <v>14869.5</v>
      </c>
      <c r="D14" s="19">
        <f>$D$13*D41</f>
        <v>9370.5</v>
      </c>
      <c r="E14" s="4"/>
      <c r="F14" s="4"/>
      <c r="G14" s="18">
        <f>SUM(C14:D14)</f>
        <v>24240</v>
      </c>
    </row>
    <row r="15" spans="2:10" ht="15.75" thickBot="1" x14ac:dyDescent="0.3">
      <c r="B15" s="3" t="s">
        <v>15</v>
      </c>
      <c r="C15" s="19">
        <f>$C$13*D42</f>
        <v>4956.5</v>
      </c>
      <c r="D15" s="19">
        <f>$D$13*D42</f>
        <v>3123.5</v>
      </c>
      <c r="E15" s="4"/>
      <c r="F15" s="4"/>
      <c r="G15" s="18">
        <f>SUM(C15:D15)</f>
        <v>8080</v>
      </c>
    </row>
    <row r="16" spans="2:10" ht="15.75" thickBot="1" x14ac:dyDescent="0.3">
      <c r="B16" s="5" t="s">
        <v>5</v>
      </c>
      <c r="C16" s="18">
        <f>SUM(C14:C15)</f>
        <v>19826</v>
      </c>
      <c r="D16" s="18">
        <f>SUM(D14:D15)</f>
        <v>12494</v>
      </c>
      <c r="E16" s="6"/>
      <c r="F16" s="6"/>
      <c r="G16" s="6"/>
    </row>
    <row r="19" spans="2:7" ht="15.75" thickBot="1" x14ac:dyDescent="0.3"/>
    <row r="20" spans="2:7" ht="15.75" thickBot="1" x14ac:dyDescent="0.3">
      <c r="B20" s="7"/>
      <c r="C20" s="1" t="s">
        <v>1</v>
      </c>
      <c r="D20" s="2" t="s">
        <v>2</v>
      </c>
      <c r="E20" s="2" t="s">
        <v>3</v>
      </c>
      <c r="F20" s="2" t="s">
        <v>4</v>
      </c>
    </row>
    <row r="21" spans="2:7" ht="15.75" thickBot="1" x14ac:dyDescent="0.3">
      <c r="B21" s="12" t="s">
        <v>16</v>
      </c>
      <c r="C21" s="13">
        <v>1100</v>
      </c>
      <c r="D21" s="13">
        <v>955</v>
      </c>
      <c r="E21" s="13">
        <v>170</v>
      </c>
      <c r="F21" s="13">
        <v>275</v>
      </c>
      <c r="G21">
        <f>SUM(C21:F21)</f>
        <v>2500</v>
      </c>
    </row>
    <row r="22" spans="2:7" ht="15.75" thickBot="1" x14ac:dyDescent="0.3">
      <c r="B22" s="3" t="s">
        <v>17</v>
      </c>
      <c r="C22" s="13">
        <v>17000</v>
      </c>
      <c r="D22" s="13">
        <v>14280</v>
      </c>
      <c r="E22" s="13">
        <v>1700</v>
      </c>
      <c r="F22" s="13">
        <v>1020</v>
      </c>
      <c r="G22">
        <f t="shared" ref="G22:G23" si="9">SUM(C22:F22)</f>
        <v>34000</v>
      </c>
    </row>
    <row r="23" spans="2:7" ht="15.75" thickBot="1" x14ac:dyDescent="0.3">
      <c r="B23" s="3" t="s">
        <v>18</v>
      </c>
      <c r="C23" s="13">
        <v>24000</v>
      </c>
      <c r="D23" s="13">
        <v>12000</v>
      </c>
      <c r="E23" s="13">
        <v>2000</v>
      </c>
      <c r="F23" s="13">
        <v>2000</v>
      </c>
      <c r="G23">
        <f t="shared" si="9"/>
        <v>40000</v>
      </c>
    </row>
    <row r="24" spans="2:7" ht="15.75" thickBot="1" x14ac:dyDescent="0.3"/>
    <row r="25" spans="2:7" ht="15.75" thickBot="1" x14ac:dyDescent="0.3">
      <c r="B25" s="7"/>
      <c r="C25" s="1" t="s">
        <v>1</v>
      </c>
      <c r="D25" s="2" t="s">
        <v>2</v>
      </c>
      <c r="E25" s="2" t="s">
        <v>3</v>
      </c>
      <c r="F25" s="2" t="s">
        <v>4</v>
      </c>
    </row>
    <row r="26" spans="2:7" ht="15.75" thickBot="1" x14ac:dyDescent="0.3">
      <c r="B26" s="12" t="s">
        <v>16</v>
      </c>
      <c r="C26" s="16">
        <f>C21/$G21</f>
        <v>0.44</v>
      </c>
      <c r="D26" s="16">
        <f t="shared" ref="D26:F26" si="10">D21/$G21</f>
        <v>0.38200000000000001</v>
      </c>
      <c r="E26" s="16">
        <f t="shared" si="10"/>
        <v>6.8000000000000005E-2</v>
      </c>
      <c r="F26" s="16">
        <f t="shared" si="10"/>
        <v>0.11</v>
      </c>
    </row>
    <row r="27" spans="2:7" ht="15.75" thickBot="1" x14ac:dyDescent="0.3">
      <c r="B27" s="3" t="s">
        <v>17</v>
      </c>
      <c r="C27" s="16">
        <f t="shared" ref="C27:F27" si="11">C22/$G22</f>
        <v>0.5</v>
      </c>
      <c r="D27" s="16">
        <f t="shared" si="11"/>
        <v>0.42</v>
      </c>
      <c r="E27" s="16">
        <f t="shared" si="11"/>
        <v>0.05</v>
      </c>
      <c r="F27" s="16">
        <f t="shared" si="11"/>
        <v>0.03</v>
      </c>
    </row>
    <row r="28" spans="2:7" ht="15.75" thickBot="1" x14ac:dyDescent="0.3">
      <c r="B28" s="3" t="s">
        <v>18</v>
      </c>
      <c r="C28" s="16">
        <f t="shared" ref="C28:F28" si="12">C23/$G23</f>
        <v>0.6</v>
      </c>
      <c r="D28" s="16">
        <f t="shared" si="12"/>
        <v>0.3</v>
      </c>
      <c r="E28" s="16">
        <f t="shared" si="12"/>
        <v>0.05</v>
      </c>
      <c r="F28" s="16">
        <f t="shared" si="12"/>
        <v>0.05</v>
      </c>
    </row>
    <row r="29" spans="2:7" ht="15.75" thickBot="1" x14ac:dyDescent="0.3"/>
    <row r="30" spans="2:7" ht="15.75" thickBot="1" x14ac:dyDescent="0.3">
      <c r="B30" s="1" t="s">
        <v>19</v>
      </c>
      <c r="C30" s="2" t="s">
        <v>20</v>
      </c>
    </row>
    <row r="31" spans="2:7" ht="15.75" thickBot="1" x14ac:dyDescent="0.3">
      <c r="B31" s="14" t="s">
        <v>1</v>
      </c>
      <c r="C31" s="13">
        <v>12</v>
      </c>
      <c r="D31" s="15">
        <f>C31/$C$34</f>
        <v>0.4</v>
      </c>
    </row>
    <row r="32" spans="2:7" ht="15.75" thickBot="1" x14ac:dyDescent="0.3">
      <c r="B32" s="14" t="s">
        <v>2</v>
      </c>
      <c r="C32" s="13">
        <v>12</v>
      </c>
      <c r="D32" s="15">
        <f>C32/$C$34</f>
        <v>0.4</v>
      </c>
    </row>
    <row r="33" spans="2:6" ht="15.75" thickBot="1" x14ac:dyDescent="0.3">
      <c r="B33" s="14" t="s">
        <v>3</v>
      </c>
      <c r="C33" s="13">
        <v>6</v>
      </c>
      <c r="D33" s="15">
        <f>C33/$C$34</f>
        <v>0.2</v>
      </c>
    </row>
    <row r="34" spans="2:6" x14ac:dyDescent="0.25">
      <c r="C34">
        <f>SUM(C31:C33)</f>
        <v>30</v>
      </c>
    </row>
    <row r="36" spans="2:6" ht="15.75" thickBot="1" x14ac:dyDescent="0.3"/>
    <row r="37" spans="2:6" ht="15.75" thickBot="1" x14ac:dyDescent="0.3">
      <c r="B37" s="7"/>
      <c r="C37" s="1" t="s">
        <v>21</v>
      </c>
      <c r="D37" t="s">
        <v>22</v>
      </c>
      <c r="E37" t="s">
        <v>23</v>
      </c>
      <c r="F37" t="s">
        <v>24</v>
      </c>
    </row>
    <row r="38" spans="2:6" ht="15.75" thickBot="1" x14ac:dyDescent="0.3">
      <c r="B38" s="12" t="s">
        <v>14</v>
      </c>
      <c r="C38" s="13">
        <v>87800</v>
      </c>
      <c r="D38" s="24">
        <f>G14</f>
        <v>24240</v>
      </c>
      <c r="E38" s="24">
        <f>D38+C38</f>
        <v>112040</v>
      </c>
      <c r="F38" s="24">
        <f>E38/C41</f>
        <v>0.22875296558088634</v>
      </c>
    </row>
    <row r="39" spans="2:6" ht="15.75" thickBot="1" x14ac:dyDescent="0.3">
      <c r="B39" s="3" t="s">
        <v>15</v>
      </c>
      <c r="C39" s="13">
        <v>50400</v>
      </c>
      <c r="D39" s="24">
        <f>G15</f>
        <v>8080</v>
      </c>
      <c r="E39" s="24">
        <f>D39+C39</f>
        <v>58480</v>
      </c>
      <c r="F39" s="24">
        <f>E39/C42</f>
        <v>0.35819725349438325</v>
      </c>
    </row>
    <row r="41" spans="2:6" x14ac:dyDescent="0.25">
      <c r="B41" t="s">
        <v>14</v>
      </c>
      <c r="C41" s="21">
        <v>489786</v>
      </c>
      <c r="D41" s="23">
        <f>C41/$C$43</f>
        <v>0.75</v>
      </c>
    </row>
    <row r="42" spans="2:6" x14ac:dyDescent="0.25">
      <c r="B42" t="s">
        <v>15</v>
      </c>
      <c r="C42" s="20">
        <v>163262</v>
      </c>
      <c r="D42" s="23">
        <f>C42/$C$43</f>
        <v>0.25</v>
      </c>
    </row>
    <row r="43" spans="2:6" x14ac:dyDescent="0.25">
      <c r="C43" s="22">
        <f>SUM(C41:C42)</f>
        <v>653048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7"/>
  <sheetViews>
    <sheetView tabSelected="1" topLeftCell="A31" zoomScale="120" zoomScaleNormal="120" workbookViewId="0">
      <selection activeCell="C38" sqref="C38"/>
    </sheetView>
  </sheetViews>
  <sheetFormatPr defaultRowHeight="15" x14ac:dyDescent="0.25"/>
  <cols>
    <col min="2" max="2" width="18.140625" bestFit="1" customWidth="1"/>
    <col min="3" max="3" width="16" bestFit="1" customWidth="1"/>
    <col min="4" max="4" width="14.140625" bestFit="1" customWidth="1"/>
    <col min="5" max="5" width="15" bestFit="1" customWidth="1"/>
    <col min="6" max="6" width="14.28515625" bestFit="1" customWidth="1"/>
    <col min="7" max="7" width="14.140625" bestFit="1" customWidth="1"/>
    <col min="9" max="9" width="13.5703125" bestFit="1" customWidth="1"/>
    <col min="10" max="10" width="18.140625" bestFit="1" customWidth="1"/>
  </cols>
  <sheetData>
    <row r="1" spans="2:10" ht="15.75" thickBot="1" x14ac:dyDescent="0.3"/>
    <row r="2" spans="2:10" ht="15.75" thickBot="1" x14ac:dyDescent="0.3">
      <c r="I2" s="7"/>
      <c r="J2" s="1" t="s">
        <v>0</v>
      </c>
    </row>
    <row r="3" spans="2:10" ht="15.75" thickBot="1" x14ac:dyDescent="0.3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I3" s="8" t="s">
        <v>6</v>
      </c>
      <c r="J3" s="9">
        <v>8500</v>
      </c>
    </row>
    <row r="4" spans="2:10" ht="15.75" thickBot="1" x14ac:dyDescent="0.3">
      <c r="B4" s="3" t="s">
        <v>6</v>
      </c>
      <c r="C4" s="17">
        <f>$J$3*C26</f>
        <v>3740</v>
      </c>
      <c r="D4" s="17">
        <f t="shared" ref="D4:F4" si="0">$J$3*D26</f>
        <v>3247</v>
      </c>
      <c r="E4" s="17">
        <f t="shared" si="0"/>
        <v>578</v>
      </c>
      <c r="F4" s="17">
        <f t="shared" si="0"/>
        <v>935</v>
      </c>
      <c r="G4" s="17">
        <f>SUM(C4:F4)</f>
        <v>8500</v>
      </c>
      <c r="I4" s="10" t="s">
        <v>7</v>
      </c>
      <c r="J4" s="9">
        <v>5200</v>
      </c>
    </row>
    <row r="5" spans="2:10" ht="15.75" thickBot="1" x14ac:dyDescent="0.3">
      <c r="B5" s="3" t="s">
        <v>7</v>
      </c>
      <c r="C5" s="17">
        <f>$J$4*C28</f>
        <v>3120</v>
      </c>
      <c r="D5" s="17">
        <f t="shared" ref="D5:F5" si="1">$J$4*D28</f>
        <v>1560</v>
      </c>
      <c r="E5" s="17">
        <f t="shared" si="1"/>
        <v>260</v>
      </c>
      <c r="F5" s="17">
        <f t="shared" si="1"/>
        <v>260</v>
      </c>
      <c r="G5" s="17">
        <f t="shared" ref="G5:G13" si="2">SUM(C5:F5)</f>
        <v>5200</v>
      </c>
      <c r="I5" s="10" t="s">
        <v>8</v>
      </c>
      <c r="J5" s="9">
        <v>7300</v>
      </c>
    </row>
    <row r="6" spans="2:10" ht="15.75" thickBot="1" x14ac:dyDescent="0.3">
      <c r="B6" s="3" t="s">
        <v>8</v>
      </c>
      <c r="C6" s="17">
        <f>$J$5*C27</f>
        <v>3650</v>
      </c>
      <c r="D6" s="17">
        <f t="shared" ref="D6:F6" si="3">$J$5*D27</f>
        <v>3066</v>
      </c>
      <c r="E6" s="17">
        <f t="shared" si="3"/>
        <v>365</v>
      </c>
      <c r="F6" s="17">
        <f t="shared" si="3"/>
        <v>219</v>
      </c>
      <c r="G6" s="17">
        <f t="shared" si="2"/>
        <v>7300</v>
      </c>
      <c r="I6" s="10" t="s">
        <v>9</v>
      </c>
      <c r="J6" s="9">
        <v>4720</v>
      </c>
    </row>
    <row r="7" spans="2:10" ht="15.75" thickBot="1" x14ac:dyDescent="0.3">
      <c r="B7" s="3" t="s">
        <v>9</v>
      </c>
      <c r="C7" s="17">
        <f>$J$6*C28</f>
        <v>2832</v>
      </c>
      <c r="D7" s="17">
        <f t="shared" ref="D7:F7" si="4">$J$6*D28</f>
        <v>1416</v>
      </c>
      <c r="E7" s="17">
        <f t="shared" si="4"/>
        <v>236</v>
      </c>
      <c r="F7" s="17">
        <f t="shared" si="4"/>
        <v>236</v>
      </c>
      <c r="G7" s="17">
        <f t="shared" si="2"/>
        <v>4720</v>
      </c>
      <c r="I7" s="10" t="s">
        <v>10</v>
      </c>
      <c r="J7" s="9">
        <v>6600</v>
      </c>
    </row>
    <row r="8" spans="2:10" ht="15.75" thickBot="1" x14ac:dyDescent="0.3">
      <c r="B8" s="3" t="s">
        <v>10</v>
      </c>
      <c r="C8" s="17">
        <f>$J$7*C28</f>
        <v>3960</v>
      </c>
      <c r="D8" s="17">
        <f t="shared" ref="D8:F8" si="5">$J$7*D28</f>
        <v>1980</v>
      </c>
      <c r="E8" s="17">
        <f t="shared" si="5"/>
        <v>330</v>
      </c>
      <c r="F8" s="17">
        <f t="shared" si="5"/>
        <v>330</v>
      </c>
      <c r="G8" s="17">
        <f t="shared" si="2"/>
        <v>6600</v>
      </c>
      <c r="I8" s="5" t="s">
        <v>5</v>
      </c>
      <c r="J8" s="11">
        <v>32320</v>
      </c>
    </row>
    <row r="9" spans="2:10" ht="15.75" thickBot="1" x14ac:dyDescent="0.3">
      <c r="B9" s="5" t="s">
        <v>5</v>
      </c>
      <c r="C9" s="18">
        <f>SUM(C4:C8)</f>
        <v>17302</v>
      </c>
      <c r="D9" s="18">
        <f t="shared" ref="D9:F9" si="6">SUM(D4:D8)</f>
        <v>11269</v>
      </c>
      <c r="E9" s="18">
        <f t="shared" si="6"/>
        <v>1769</v>
      </c>
      <c r="F9" s="18">
        <f t="shared" si="6"/>
        <v>1980</v>
      </c>
      <c r="G9" s="17">
        <f t="shared" si="2"/>
        <v>32320</v>
      </c>
    </row>
    <row r="10" spans="2:10" ht="15.75" thickBot="1" x14ac:dyDescent="0.3">
      <c r="B10" s="3" t="s">
        <v>11</v>
      </c>
      <c r="C10" s="19">
        <f>F9*D31</f>
        <v>792</v>
      </c>
      <c r="D10" s="19">
        <f>F9*D32</f>
        <v>792</v>
      </c>
      <c r="E10" s="19">
        <f>F9*D33</f>
        <v>396</v>
      </c>
      <c r="F10" s="17">
        <v>-1980</v>
      </c>
      <c r="G10" s="17">
        <f t="shared" si="2"/>
        <v>0</v>
      </c>
    </row>
    <row r="11" spans="2:10" ht="15.75" thickBot="1" x14ac:dyDescent="0.3">
      <c r="B11" s="5" t="s">
        <v>12</v>
      </c>
      <c r="C11" s="18">
        <f>SUM(C9:C10)</f>
        <v>18094</v>
      </c>
      <c r="D11" s="18">
        <f t="shared" ref="D11:F11" si="7">SUM(D9:D10)</f>
        <v>12061</v>
      </c>
      <c r="E11" s="18">
        <f t="shared" si="7"/>
        <v>2165</v>
      </c>
      <c r="F11" s="18">
        <f t="shared" si="7"/>
        <v>0</v>
      </c>
      <c r="G11" s="17">
        <f t="shared" si="2"/>
        <v>32320</v>
      </c>
    </row>
    <row r="12" spans="2:10" ht="15.75" thickBot="1" x14ac:dyDescent="0.3">
      <c r="B12" s="3" t="s">
        <v>13</v>
      </c>
      <c r="C12" s="19">
        <f>E11-D12</f>
        <v>1732</v>
      </c>
      <c r="D12" s="19">
        <f>E11/5</f>
        <v>433</v>
      </c>
      <c r="E12" s="17">
        <v>-2165</v>
      </c>
      <c r="F12" s="4"/>
      <c r="G12" s="17">
        <f t="shared" si="2"/>
        <v>0</v>
      </c>
    </row>
    <row r="13" spans="2:10" ht="15.75" thickBot="1" x14ac:dyDescent="0.3">
      <c r="B13" s="5" t="s">
        <v>5</v>
      </c>
      <c r="C13" s="18">
        <f>C12+C11</f>
        <v>19826</v>
      </c>
      <c r="D13" s="18">
        <f t="shared" ref="D13:E13" si="8">D12+D11</f>
        <v>12494</v>
      </c>
      <c r="E13" s="18">
        <f t="shared" si="8"/>
        <v>0</v>
      </c>
      <c r="F13" s="6"/>
      <c r="G13" s="17">
        <f t="shared" si="2"/>
        <v>32320</v>
      </c>
    </row>
    <row r="14" spans="2:10" ht="15.75" thickBot="1" x14ac:dyDescent="0.3">
      <c r="B14" s="3" t="s">
        <v>14</v>
      </c>
      <c r="C14" s="19">
        <f>$C$13*D41</f>
        <v>14869.5</v>
      </c>
      <c r="D14" s="19">
        <f>$D$13*D41</f>
        <v>9370.5</v>
      </c>
      <c r="E14" s="4"/>
      <c r="F14" s="4"/>
      <c r="G14" s="18">
        <f>SUM(C14:D14)</f>
        <v>24240</v>
      </c>
    </row>
    <row r="15" spans="2:10" ht="15.75" thickBot="1" x14ac:dyDescent="0.3">
      <c r="B15" s="3" t="s">
        <v>15</v>
      </c>
      <c r="C15" s="19">
        <f>$C$13*D42</f>
        <v>4956.5</v>
      </c>
      <c r="D15" s="19">
        <f>$D$13*D42</f>
        <v>3123.5</v>
      </c>
      <c r="E15" s="4"/>
      <c r="F15" s="4"/>
      <c r="G15" s="18">
        <f>SUM(C15:D15)</f>
        <v>8080</v>
      </c>
    </row>
    <row r="16" spans="2:10" ht="15.75" thickBot="1" x14ac:dyDescent="0.3">
      <c r="B16" s="5" t="s">
        <v>5</v>
      </c>
      <c r="C16" s="18">
        <f>SUM(C14:C15)</f>
        <v>19826</v>
      </c>
      <c r="D16" s="18">
        <f>SUM(D14:D15)</f>
        <v>12494</v>
      </c>
      <c r="E16" s="6"/>
      <c r="F16" s="6"/>
      <c r="G16" s="6"/>
    </row>
    <row r="19" spans="2:7" ht="15.75" thickBot="1" x14ac:dyDescent="0.3"/>
    <row r="20" spans="2:7" ht="15.75" thickBot="1" x14ac:dyDescent="0.3">
      <c r="B20" s="7"/>
      <c r="C20" s="1" t="s">
        <v>1</v>
      </c>
      <c r="D20" s="2" t="s">
        <v>2</v>
      </c>
      <c r="E20" s="2" t="s">
        <v>3</v>
      </c>
      <c r="F20" s="2" t="s">
        <v>4</v>
      </c>
    </row>
    <row r="21" spans="2:7" ht="15.75" thickBot="1" x14ac:dyDescent="0.3">
      <c r="B21" s="12" t="s">
        <v>16</v>
      </c>
      <c r="C21" s="13">
        <v>1100</v>
      </c>
      <c r="D21" s="13">
        <v>955</v>
      </c>
      <c r="E21" s="13">
        <v>170</v>
      </c>
      <c r="F21" s="13">
        <v>275</v>
      </c>
      <c r="G21">
        <f>SUM(C21:F21)</f>
        <v>2500</v>
      </c>
    </row>
    <row r="22" spans="2:7" ht="15.75" thickBot="1" x14ac:dyDescent="0.3">
      <c r="B22" s="3" t="s">
        <v>17</v>
      </c>
      <c r="C22" s="13">
        <v>17000</v>
      </c>
      <c r="D22" s="13">
        <v>14280</v>
      </c>
      <c r="E22" s="13">
        <v>1700</v>
      </c>
      <c r="F22" s="13">
        <v>1020</v>
      </c>
      <c r="G22">
        <f t="shared" ref="G22:G23" si="9">SUM(C22:F22)</f>
        <v>34000</v>
      </c>
    </row>
    <row r="23" spans="2:7" ht="15.75" thickBot="1" x14ac:dyDescent="0.3">
      <c r="B23" s="3" t="s">
        <v>18</v>
      </c>
      <c r="C23" s="13">
        <v>24000</v>
      </c>
      <c r="D23" s="13">
        <v>12000</v>
      </c>
      <c r="E23" s="13">
        <v>2000</v>
      </c>
      <c r="F23" s="13">
        <v>2000</v>
      </c>
      <c r="G23">
        <f t="shared" si="9"/>
        <v>40000</v>
      </c>
    </row>
    <row r="24" spans="2:7" ht="15.75" thickBot="1" x14ac:dyDescent="0.3"/>
    <row r="25" spans="2:7" ht="15.75" thickBot="1" x14ac:dyDescent="0.3">
      <c r="B25" s="7"/>
      <c r="C25" s="1" t="s">
        <v>1</v>
      </c>
      <c r="D25" s="2" t="s">
        <v>2</v>
      </c>
      <c r="E25" s="2" t="s">
        <v>3</v>
      </c>
      <c r="F25" s="2" t="s">
        <v>4</v>
      </c>
    </row>
    <row r="26" spans="2:7" ht="15.75" thickBot="1" x14ac:dyDescent="0.3">
      <c r="B26" s="12" t="s">
        <v>16</v>
      </c>
      <c r="C26" s="16">
        <f>C21/$G21</f>
        <v>0.44</v>
      </c>
      <c r="D26" s="16">
        <f t="shared" ref="D26:F26" si="10">D21/$G21</f>
        <v>0.38200000000000001</v>
      </c>
      <c r="E26" s="16">
        <f t="shared" si="10"/>
        <v>6.8000000000000005E-2</v>
      </c>
      <c r="F26" s="16">
        <f t="shared" si="10"/>
        <v>0.11</v>
      </c>
    </row>
    <row r="27" spans="2:7" ht="15.75" thickBot="1" x14ac:dyDescent="0.3">
      <c r="B27" s="3" t="s">
        <v>17</v>
      </c>
      <c r="C27" s="16">
        <f t="shared" ref="C27:F28" si="11">C22/$G22</f>
        <v>0.5</v>
      </c>
      <c r="D27" s="16">
        <f t="shared" si="11"/>
        <v>0.42</v>
      </c>
      <c r="E27" s="16">
        <f t="shared" si="11"/>
        <v>0.05</v>
      </c>
      <c r="F27" s="16">
        <f t="shared" si="11"/>
        <v>0.03</v>
      </c>
    </row>
    <row r="28" spans="2:7" ht="15.75" thickBot="1" x14ac:dyDescent="0.3">
      <c r="B28" s="3" t="s">
        <v>18</v>
      </c>
      <c r="C28" s="16">
        <f t="shared" si="11"/>
        <v>0.6</v>
      </c>
      <c r="D28" s="16">
        <f t="shared" si="11"/>
        <v>0.3</v>
      </c>
      <c r="E28" s="16">
        <f t="shared" si="11"/>
        <v>0.05</v>
      </c>
      <c r="F28" s="16">
        <f t="shared" si="11"/>
        <v>0.05</v>
      </c>
    </row>
    <row r="29" spans="2:7" ht="15.75" thickBot="1" x14ac:dyDescent="0.3"/>
    <row r="30" spans="2:7" ht="15.75" thickBot="1" x14ac:dyDescent="0.3">
      <c r="B30" s="1" t="s">
        <v>19</v>
      </c>
      <c r="C30" s="2" t="s">
        <v>20</v>
      </c>
    </row>
    <row r="31" spans="2:7" ht="15.75" thickBot="1" x14ac:dyDescent="0.3">
      <c r="B31" s="14" t="s">
        <v>1</v>
      </c>
      <c r="C31" s="13">
        <v>12</v>
      </c>
      <c r="D31" s="15">
        <f>C31/$C$34</f>
        <v>0.4</v>
      </c>
    </row>
    <row r="32" spans="2:7" ht="15.75" thickBot="1" x14ac:dyDescent="0.3">
      <c r="B32" s="14" t="s">
        <v>2</v>
      </c>
      <c r="C32" s="13">
        <v>12</v>
      </c>
      <c r="D32" s="15">
        <f>C32/$C$34</f>
        <v>0.4</v>
      </c>
    </row>
    <row r="33" spans="2:6" ht="15.75" thickBot="1" x14ac:dyDescent="0.3">
      <c r="B33" s="14" t="s">
        <v>3</v>
      </c>
      <c r="C33" s="13">
        <v>6</v>
      </c>
      <c r="D33" s="15">
        <f>C33/$C$34</f>
        <v>0.2</v>
      </c>
    </row>
    <row r="34" spans="2:6" x14ac:dyDescent="0.25">
      <c r="C34">
        <f>SUM(C31:C33)</f>
        <v>30</v>
      </c>
    </row>
    <row r="36" spans="2:6" ht="15.75" thickBot="1" x14ac:dyDescent="0.3"/>
    <row r="37" spans="2:6" ht="15.75" thickBot="1" x14ac:dyDescent="0.3">
      <c r="B37" s="7"/>
      <c r="C37" s="1" t="s">
        <v>21</v>
      </c>
      <c r="D37" t="s">
        <v>22</v>
      </c>
      <c r="E37" t="s">
        <v>23</v>
      </c>
      <c r="F37" t="s">
        <v>24</v>
      </c>
    </row>
    <row r="38" spans="2:6" ht="15.75" thickBot="1" x14ac:dyDescent="0.3">
      <c r="B38" s="12" t="s">
        <v>14</v>
      </c>
      <c r="C38" s="13">
        <v>87800</v>
      </c>
      <c r="D38" s="24">
        <f>G14</f>
        <v>24240</v>
      </c>
      <c r="E38" s="24">
        <f>D38+C38</f>
        <v>112040</v>
      </c>
      <c r="F38" s="25">
        <f>E38/C45</f>
        <v>0.25</v>
      </c>
    </row>
    <row r="39" spans="2:6" ht="15.75" thickBot="1" x14ac:dyDescent="0.3">
      <c r="B39" s="3" t="s">
        <v>15</v>
      </c>
      <c r="C39" s="13">
        <v>50400</v>
      </c>
      <c r="D39" s="24">
        <f>G15</f>
        <v>8080</v>
      </c>
      <c r="E39" s="24">
        <f>D39+C39</f>
        <v>58480</v>
      </c>
      <c r="F39" s="25">
        <f>E39/C46</f>
        <v>0.39799694832709254</v>
      </c>
    </row>
    <row r="41" spans="2:6" x14ac:dyDescent="0.25">
      <c r="B41" t="s">
        <v>14</v>
      </c>
      <c r="C41" s="21">
        <v>489786</v>
      </c>
      <c r="D41" s="23">
        <f>C41/$C$43</f>
        <v>0.75</v>
      </c>
    </row>
    <row r="42" spans="2:6" x14ac:dyDescent="0.25">
      <c r="B42" t="s">
        <v>15</v>
      </c>
      <c r="C42" s="20">
        <v>163262</v>
      </c>
      <c r="D42" s="23">
        <f>C42/$C$43</f>
        <v>0.25</v>
      </c>
    </row>
    <row r="43" spans="2:6" x14ac:dyDescent="0.25">
      <c r="C43" s="22">
        <f>SUM(C41:C42)</f>
        <v>653048</v>
      </c>
    </row>
    <row r="45" spans="2:6" x14ac:dyDescent="0.25">
      <c r="B45" t="s">
        <v>14</v>
      </c>
      <c r="C45" s="21">
        <v>448160</v>
      </c>
      <c r="D45" s="23"/>
    </row>
    <row r="46" spans="2:6" x14ac:dyDescent="0.25">
      <c r="B46" t="s">
        <v>15</v>
      </c>
      <c r="C46" s="20">
        <v>146935.79999999999</v>
      </c>
      <c r="D46" s="23"/>
    </row>
    <row r="47" spans="2:6" x14ac:dyDescent="0.25">
      <c r="C47" s="22">
        <f>SUM(C45:C46)</f>
        <v>595095.80000000005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de Souza Miranda</dc:creator>
  <cp:lastModifiedBy>Claudio de Souza Miranda</cp:lastModifiedBy>
  <dcterms:created xsi:type="dcterms:W3CDTF">2014-09-02T14:29:58Z</dcterms:created>
  <dcterms:modified xsi:type="dcterms:W3CDTF">2014-09-02T15:21:22Z</dcterms:modified>
</cp:coreProperties>
</file>