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240" windowHeight="9240" activeTab="3"/>
  </bookViews>
  <sheets>
    <sheet name="Dados" sheetId="1" r:id="rId1"/>
    <sheet name="Inicial" sheetId="14" r:id="rId2"/>
    <sheet name="Final Transporte" sheetId="12" r:id="rId3"/>
    <sheet name="Final Malha Otimizada" sheetId="11" r:id="rId4"/>
    <sheet name="Plan1" sheetId="15" r:id="rId5"/>
  </sheets>
  <definedNames>
    <definedName name="solver_adj" localSheetId="3" hidden="1">'Final Malha Otimizada'!$C$19:$S$25,'Final Malha Otimizada'!$B$19:$B$25</definedName>
    <definedName name="solver_adj" localSheetId="2" hidden="1">'Final Transporte'!$C$19:$S$25</definedName>
    <definedName name="solver_cvg" localSheetId="3" hidden="1">0.0001</definedName>
    <definedName name="solver_cvg" localSheetId="2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ng" localSheetId="3" hidden="1">2</definedName>
    <definedName name="solver_eng" localSheetId="2" hidden="1">2</definedName>
    <definedName name="solver_eng" localSheetId="1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itr" localSheetId="3" hidden="1">2147483647</definedName>
    <definedName name="solver_itr" localSheetId="2" hidden="1">2147483647</definedName>
    <definedName name="solver_itr" localSheetId="1" hidden="1">2147483647</definedName>
    <definedName name="solver_lhs1" localSheetId="3" hidden="1">'Final Malha Otimizada'!$B$19:$B$25</definedName>
    <definedName name="solver_lhs1" localSheetId="2" hidden="1">'Final Transporte'!$C$26:$S$26</definedName>
    <definedName name="solver_lhs1" localSheetId="1" hidden="1">Inicial!$C$26:$S$26</definedName>
    <definedName name="solver_lhs2" localSheetId="3" hidden="1">'Final Malha Otimizada'!$C$26:$S$26</definedName>
    <definedName name="solver_lhs2" localSheetId="2" hidden="1">'Final Transporte'!$T$19:$T$25</definedName>
    <definedName name="solver_lhs2" localSheetId="1" hidden="1">Inicial!$T$19:$T$25</definedName>
    <definedName name="solver_lhs3" localSheetId="3" hidden="1">'Final Malha Otimizada'!$T$19:$T$25</definedName>
    <definedName name="solver_lhs3" localSheetId="2" hidden="1">'Final Transporte'!$T$19:$T$25</definedName>
    <definedName name="solver_lhs3" localSheetId="1" hidden="1">Inicial!$T$19:$T$25</definedName>
    <definedName name="solver_mip" localSheetId="3" hidden="1">2147483647</definedName>
    <definedName name="solver_mip" localSheetId="2" hidden="1">2147483647</definedName>
    <definedName name="solver_mip" localSheetId="1" hidden="1">2147483647</definedName>
    <definedName name="solver_mni" localSheetId="3" hidden="1">30</definedName>
    <definedName name="solver_mni" localSheetId="2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1" hidden="1">0.075</definedName>
    <definedName name="solver_msl" localSheetId="3" hidden="1">2</definedName>
    <definedName name="solver_msl" localSheetId="2" hidden="1">2</definedName>
    <definedName name="solver_msl" localSheetId="1" hidden="1">2</definedName>
    <definedName name="solver_neg" localSheetId="3" hidden="1">1</definedName>
    <definedName name="solver_neg" localSheetId="2" hidden="1">1</definedName>
    <definedName name="solver_neg" localSheetId="1" hidden="1">1</definedName>
    <definedName name="solver_nod" localSheetId="3" hidden="1">2147483647</definedName>
    <definedName name="solver_nod" localSheetId="2" hidden="1">2147483647</definedName>
    <definedName name="solver_nod" localSheetId="1" hidden="1">2147483647</definedName>
    <definedName name="solver_num" localSheetId="3" hidden="1">3</definedName>
    <definedName name="solver_num" localSheetId="2" hidden="1">2</definedName>
    <definedName name="solver_num" localSheetId="1" hidden="1">0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3" hidden="1">'Final Malha Otimizada'!$B$33</definedName>
    <definedName name="solver_opt" localSheetId="2" hidden="1">'Final Transporte'!$B$33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rbv" localSheetId="3" hidden="1">1</definedName>
    <definedName name="solver_rbv" localSheetId="2" hidden="1">1</definedName>
    <definedName name="solver_rbv" localSheetId="1" hidden="1">1</definedName>
    <definedName name="solver_rel1" localSheetId="3" hidden="1">5</definedName>
    <definedName name="solver_rel1" localSheetId="2" hidden="1">3</definedName>
    <definedName name="solver_rel1" localSheetId="1" hidden="1">3</definedName>
    <definedName name="solver_rel2" localSheetId="3" hidden="1">3</definedName>
    <definedName name="solver_rel2" localSheetId="2" hidden="1">1</definedName>
    <definedName name="solver_rel2" localSheetId="1" hidden="1">1</definedName>
    <definedName name="solver_rel3" localSheetId="3" hidden="1">1</definedName>
    <definedName name="solver_rel3" localSheetId="2" hidden="1">1</definedName>
    <definedName name="solver_rel3" localSheetId="1" hidden="1">1</definedName>
    <definedName name="solver_rhs1" localSheetId="3" hidden="1">binário</definedName>
    <definedName name="solver_rhs1" localSheetId="2" hidden="1">'Final Transporte'!$C$28:$S$28</definedName>
    <definedName name="solver_rhs1" localSheetId="1" hidden="1">Inicial!$C$28:$S$28</definedName>
    <definedName name="solver_rhs2" localSheetId="3" hidden="1">'Final Malha Otimizada'!$C$28:$S$28</definedName>
    <definedName name="solver_rhs2" localSheetId="2" hidden="1">'Final Transporte'!$V$19:$V$25</definedName>
    <definedName name="solver_rhs2" localSheetId="1" hidden="1">Inicial!$V$19:$V$25</definedName>
    <definedName name="solver_rhs3" localSheetId="3" hidden="1">'Final Malha Otimizada'!$V$19:$V$25</definedName>
    <definedName name="solver_rhs3" localSheetId="2" hidden="1">'Final Transporte'!$V$19:$V$25</definedName>
    <definedName name="solver_rhs3" localSheetId="1" hidden="1">Inicial!$V$19:$V$25</definedName>
    <definedName name="solver_rlx" localSheetId="3" hidden="1">2</definedName>
    <definedName name="solver_rlx" localSheetId="2" hidden="1">2</definedName>
    <definedName name="solver_rlx" localSheetId="1" hidden="1">2</definedName>
    <definedName name="solver_rsd" localSheetId="3" hidden="1">0</definedName>
    <definedName name="solver_rsd" localSheetId="2" hidden="1">0</definedName>
    <definedName name="solver_rsd" localSheetId="1" hidden="1">0</definedName>
    <definedName name="solver_scl" localSheetId="3" hidden="1">1</definedName>
    <definedName name="solver_scl" localSheetId="2" hidden="1">1</definedName>
    <definedName name="solver_scl" localSheetId="1" hidden="1">1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1" hidden="1">100</definedName>
    <definedName name="solver_tim" localSheetId="3" hidden="1">2147483647</definedName>
    <definedName name="solver_tim" localSheetId="2" hidden="1">2147483647</definedName>
    <definedName name="solver_tim" localSheetId="1" hidden="1">2147483647</definedName>
    <definedName name="solver_tol" localSheetId="3" hidden="1">0.01</definedName>
    <definedName name="solver_tol" localSheetId="2" hidden="1">0.01</definedName>
    <definedName name="solver_tol" localSheetId="1" hidden="1">0.01</definedName>
    <definedName name="solver_typ" localSheetId="3" hidden="1">2</definedName>
    <definedName name="solver_typ" localSheetId="2" hidden="1">2</definedName>
    <definedName name="solver_typ" localSheetId="1" hidden="1">1</definedName>
    <definedName name="solver_val" localSheetId="3" hidden="1">0</definedName>
    <definedName name="solver_val" localSheetId="2" hidden="1">0</definedName>
    <definedName name="solver_val" localSheetId="1" hidden="1">0</definedName>
    <definedName name="solver_ver" localSheetId="3" hidden="1">3</definedName>
    <definedName name="solver_ver" localSheetId="2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W28" i="14" l="1"/>
  <c r="T28" i="14"/>
  <c r="T13" i="14"/>
  <c r="B35" i="11"/>
  <c r="B32" i="12"/>
  <c r="V25" i="12"/>
  <c r="V24" i="12"/>
  <c r="V23" i="12"/>
  <c r="V22" i="12"/>
  <c r="V21" i="12"/>
  <c r="V20" i="12"/>
  <c r="V19" i="12"/>
  <c r="B31" i="12"/>
  <c r="B33" i="12" s="1"/>
  <c r="W29" i="12"/>
  <c r="W28" i="12"/>
  <c r="T28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Y25" i="12"/>
  <c r="T25" i="12"/>
  <c r="Y24" i="12"/>
  <c r="T24" i="12"/>
  <c r="Z24" i="12" s="1"/>
  <c r="Y23" i="12"/>
  <c r="T23" i="12"/>
  <c r="Z23" i="12" s="1"/>
  <c r="Y22" i="12"/>
  <c r="T22" i="12"/>
  <c r="Z22" i="12" s="1"/>
  <c r="Y21" i="12"/>
  <c r="T21" i="12"/>
  <c r="Z21" i="12" s="1"/>
  <c r="Y20" i="12"/>
  <c r="T20" i="12"/>
  <c r="Y19" i="12"/>
  <c r="T19" i="12"/>
  <c r="Z19" i="12" s="1"/>
  <c r="T13" i="12"/>
  <c r="Z20" i="12" l="1"/>
  <c r="Z25" i="12"/>
  <c r="V28" i="12"/>
  <c r="V29" i="12" s="1"/>
  <c r="B32" i="11" l="1"/>
  <c r="Y25" i="11"/>
  <c r="Y24" i="11"/>
  <c r="Y23" i="11"/>
  <c r="Y22" i="11"/>
  <c r="Y21" i="11"/>
  <c r="Y20" i="11"/>
  <c r="Y19" i="11"/>
  <c r="W28" i="11"/>
  <c r="V25" i="11"/>
  <c r="V24" i="11"/>
  <c r="V23" i="11"/>
  <c r="V22" i="11"/>
  <c r="V21" i="11"/>
  <c r="V20" i="11"/>
  <c r="V19" i="11"/>
  <c r="V28" i="11" l="1"/>
  <c r="T13" i="11" l="1"/>
  <c r="T25" i="11"/>
  <c r="Z25" i="11" s="1"/>
  <c r="T16" i="1"/>
  <c r="S14" i="1"/>
  <c r="T14" i="1"/>
  <c r="O26" i="11"/>
  <c r="T23" i="11"/>
  <c r="Z23" i="11" s="1"/>
  <c r="T21" i="11"/>
  <c r="Z21" i="11" s="1"/>
  <c r="D26" i="11"/>
  <c r="E26" i="11"/>
  <c r="F26" i="11"/>
  <c r="G26" i="11"/>
  <c r="H26" i="11"/>
  <c r="I26" i="11"/>
  <c r="J26" i="11"/>
  <c r="K26" i="11"/>
  <c r="L26" i="11"/>
  <c r="M26" i="11"/>
  <c r="N26" i="11"/>
  <c r="P26" i="11"/>
  <c r="Q26" i="11"/>
  <c r="R26" i="11"/>
  <c r="S26" i="11"/>
  <c r="B31" i="11" l="1"/>
  <c r="B33" i="11" s="1"/>
  <c r="T28" i="11"/>
  <c r="C26" i="11"/>
  <c r="T24" i="11"/>
  <c r="Z24" i="11" s="1"/>
  <c r="T22" i="11"/>
  <c r="Z22" i="11" s="1"/>
  <c r="T20" i="11"/>
  <c r="Z20" i="11" s="1"/>
  <c r="T19" i="11"/>
  <c r="Z19" i="11" s="1"/>
  <c r="V29" i="11" l="1"/>
  <c r="W29" i="11"/>
</calcChain>
</file>

<file path=xl/sharedStrings.xml><?xml version="1.0" encoding="utf-8"?>
<sst xmlns="http://schemas.openxmlformats.org/spreadsheetml/2006/main" count="316" uniqueCount="57">
  <si>
    <t>Fábrica</t>
  </si>
  <si>
    <t>Alemanha</t>
  </si>
  <si>
    <t>Estados Unidos</t>
  </si>
  <si>
    <t>Japão</t>
  </si>
  <si>
    <t>Brasil</t>
  </si>
  <si>
    <t>India</t>
  </si>
  <si>
    <t>América Central</t>
  </si>
  <si>
    <t>Oriente Médio</t>
  </si>
  <si>
    <t>Mercado</t>
  </si>
  <si>
    <t>Restante Ásia</t>
  </si>
  <si>
    <t>Problema de Localização Capacitado</t>
  </si>
  <si>
    <t>&lt;=</t>
  </si>
  <si>
    <t>Total Recebido</t>
  </si>
  <si>
    <t>=</t>
  </si>
  <si>
    <t>Fábricas Abertas e Fluxos</t>
  </si>
  <si>
    <t>CUSTOS TOTAIS</t>
  </si>
  <si>
    <t>Transporte</t>
  </si>
  <si>
    <t>Africa</t>
  </si>
  <si>
    <t>Europa Ocidental</t>
  </si>
  <si>
    <t>Europa do Leste</t>
  </si>
  <si>
    <t>Demanda (contêineres/mês)</t>
  </si>
  <si>
    <t>Capacidade (cont/mês)</t>
  </si>
  <si>
    <t>Custos Unitários de Transporte ($/contêiner)</t>
  </si>
  <si>
    <t>Total Enviado (cont/mês)</t>
  </si>
  <si>
    <t>EUA e Canadá Costa Leste</t>
  </si>
  <si>
    <t>EUA e Canadá Costa Oeste</t>
  </si>
  <si>
    <t>México</t>
  </si>
  <si>
    <t>América do Sul - Andes</t>
  </si>
  <si>
    <t>América do Sul - Cone Sul</t>
  </si>
  <si>
    <t>Indonésia</t>
  </si>
  <si>
    <t>China</t>
  </si>
  <si>
    <t>Coréia</t>
  </si>
  <si>
    <t>Coreia</t>
  </si>
  <si>
    <t>Inspirado em "Supply Chain Management" de Sunil Chopra e Peter Meindl</t>
  </si>
  <si>
    <t>Inspirado no livro "Supply Chain Management" de Sunil Chopra e Peter Meindl</t>
  </si>
  <si>
    <t>Demanda (cont/mês)</t>
  </si>
  <si>
    <t>Custos Unitários de Transporte ($/contêiner), Capacidades e Demandas (contêineres/mês)</t>
  </si>
  <si>
    <t>otimizando apenas custos de transporte.</t>
  </si>
  <si>
    <t>Capacidade Efetiva (cont/mês)</t>
  </si>
  <si>
    <t>Custo Fixo ($/mês)</t>
  </si>
  <si>
    <t>Utilização</t>
  </si>
  <si>
    <t>Fixo</t>
  </si>
  <si>
    <t>Total</t>
  </si>
  <si>
    <r>
      <t xml:space="preserve">1) Determinar o </t>
    </r>
    <r>
      <rPr>
        <u/>
        <sz val="11"/>
        <color theme="1"/>
        <rFont val="Calibri"/>
        <family val="2"/>
        <scheme val="minor"/>
      </rPr>
      <t>novo</t>
    </r>
    <r>
      <rPr>
        <sz val="11"/>
        <color theme="1"/>
        <rFont val="Calibri"/>
        <family val="2"/>
        <scheme val="minor"/>
      </rPr>
      <t xml:space="preserve"> plano de abastecimento ótimo, em termos de qual fábrica deve atender cada mercado</t>
    </r>
  </si>
  <si>
    <t>Houve uma grave crise e as demandas cairiam muito. Para esse novo cenário, pede-se</t>
  </si>
  <si>
    <t xml:space="preserve">2) Como se alteraria a decisão se fossem considerados também os custos fixos?  Quais fábricas devem permanecer produzindo e que mercados abastecem? </t>
  </si>
  <si>
    <t>Alguma fábrica deveria ser fechada? Qual a redução de custos esperada?</t>
  </si>
  <si>
    <t>Permanece? (S/N)</t>
  </si>
  <si>
    <t>&gt;=</t>
  </si>
  <si>
    <r>
      <t>Mercado (</t>
    </r>
    <r>
      <rPr>
        <b/>
        <i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</si>
  <si>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Fábrica (</t>
    </r>
    <r>
      <rPr>
        <b/>
        <i/>
        <sz val="11"/>
        <color theme="1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)</t>
    </r>
  </si>
  <si>
    <t>Modelo Matemático</t>
  </si>
  <si>
    <t>(célula B33)</t>
  </si>
  <si>
    <t>(C26:S26 = C28:S28)</t>
  </si>
  <si>
    <t>(T19:T25 &lt;= V19:V25)</t>
  </si>
  <si>
    <t>(C19:S25)</t>
  </si>
  <si>
    <t>(B19:B25)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</si>
</sst>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/>
      <right/>
      <top style="medium">
        <color rgb="FF0033CC"/>
      </top>
      <bottom style="medium">
        <color rgb="FF0033CC"/>
      </bottom>
      <diagonal/>
    </border>
    <border>
      <left/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 style="medium">
        <color rgb="FF0033CC"/>
      </right>
      <top/>
      <bottom/>
      <diagonal/>
    </border>
    <border>
      <left style="medium">
        <color rgb="FF0033CC"/>
      </left>
      <right style="medium">
        <color rgb="FF0033CC"/>
      </right>
      <top/>
      <bottom style="medium">
        <color rgb="FF0033CC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9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438151</xdr:colOff>
          <xdr:row>17</xdr:row>
          <xdr:rowOff>9526</xdr:rowOff>
        </xdr:from>
        <xdr:to>
          <xdr:col>1</xdr:col>
          <xdr:colOff>671323</xdr:colOff>
          <xdr:row>17</xdr:row>
          <xdr:rowOff>352426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28</xdr:row>
          <xdr:rowOff>123825</xdr:rowOff>
        </xdr:from>
        <xdr:to>
          <xdr:col>8</xdr:col>
          <xdr:colOff>446645</xdr:colOff>
          <xdr:row>31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266701</xdr:colOff>
          <xdr:row>15</xdr:row>
          <xdr:rowOff>133350</xdr:rowOff>
        </xdr:from>
        <xdr:to>
          <xdr:col>21</xdr:col>
          <xdr:colOff>171585</xdr:colOff>
          <xdr:row>17</xdr:row>
          <xdr:rowOff>190500</xdr:rowOff>
        </xdr:to>
        <xdr:sp macro="" textlink="">
          <xdr:nvSpPr>
            <xdr:cNvPr id="1028" name="Object 26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38100</xdr:rowOff>
        </xdr:from>
        <xdr:to>
          <xdr:col>10</xdr:col>
          <xdr:colOff>333375</xdr:colOff>
          <xdr:row>17</xdr:row>
          <xdr:rowOff>381000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29</xdr:row>
          <xdr:rowOff>142875</xdr:rowOff>
        </xdr:from>
        <xdr:to>
          <xdr:col>3</xdr:col>
          <xdr:colOff>371475</xdr:colOff>
          <xdr:row>31</xdr:row>
          <xdr:rowOff>108562</xdr:rowOff>
        </xdr:to>
        <xdr:sp macro="" textlink="">
          <xdr:nvSpPr>
            <xdr:cNvPr id="1030" name="Object 26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209551</xdr:colOff>
          <xdr:row>31</xdr:row>
          <xdr:rowOff>9525</xdr:rowOff>
        </xdr:from>
        <xdr:to>
          <xdr:col>3</xdr:col>
          <xdr:colOff>152401</xdr:colOff>
          <xdr:row>32</xdr:row>
          <xdr:rowOff>152400</xdr:rowOff>
        </xdr:to>
        <xdr:sp macro="" textlink="">
          <xdr:nvSpPr>
            <xdr:cNvPr id="1031" name="Object 26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85726</xdr:colOff>
          <xdr:row>37</xdr:row>
          <xdr:rowOff>85725</xdr:rowOff>
        </xdr:from>
        <xdr:to>
          <xdr:col>2</xdr:col>
          <xdr:colOff>303372</xdr:colOff>
          <xdr:row>50</xdr:row>
          <xdr:rowOff>161925</xdr:rowOff>
        </xdr:to>
        <xdr:sp macro="" textlink="">
          <xdr:nvSpPr>
            <xdr:cNvPr id="1032" name="Object 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D27" sqref="D27"/>
    </sheetView>
  </sheetViews>
  <sheetFormatPr defaultRowHeight="15" x14ac:dyDescent="0.25"/>
  <cols>
    <col min="1" max="1" width="20.7109375" customWidth="1"/>
    <col min="5" max="5" width="10" customWidth="1"/>
    <col min="9" max="9" width="9.5703125" customWidth="1"/>
    <col min="11" max="11" width="10.28515625" customWidth="1"/>
    <col min="12" max="12" width="10.85546875" customWidth="1"/>
    <col min="13" max="13" width="11.28515625" customWidth="1"/>
    <col min="17" max="17" width="11.140625" customWidth="1"/>
    <col min="20" max="20" width="11" customWidth="1"/>
  </cols>
  <sheetData>
    <row r="1" spans="1:21" ht="18.75" x14ac:dyDescent="0.3">
      <c r="A1" s="4" t="s">
        <v>10</v>
      </c>
    </row>
    <row r="2" spans="1:21" x14ac:dyDescent="0.25">
      <c r="A2" t="s">
        <v>34</v>
      </c>
    </row>
    <row r="4" spans="1:21" x14ac:dyDescent="0.25">
      <c r="A4" s="38" t="s">
        <v>36</v>
      </c>
    </row>
    <row r="5" spans="1:21" x14ac:dyDescent="0.25">
      <c r="B5" s="60" t="s">
        <v>8</v>
      </c>
      <c r="C5" s="60"/>
      <c r="D5" s="60"/>
      <c r="E5" s="60"/>
      <c r="F5" s="60"/>
      <c r="G5" s="60"/>
      <c r="H5" s="60"/>
      <c r="I5" s="60"/>
      <c r="J5" s="37"/>
    </row>
    <row r="6" spans="1:21" ht="60" x14ac:dyDescent="0.25">
      <c r="A6" s="48" t="s">
        <v>0</v>
      </c>
      <c r="B6" s="46" t="s">
        <v>24</v>
      </c>
      <c r="C6" s="46" t="s">
        <v>25</v>
      </c>
      <c r="D6" s="46" t="s">
        <v>26</v>
      </c>
      <c r="E6" s="46" t="s">
        <v>6</v>
      </c>
      <c r="F6" s="46" t="s">
        <v>27</v>
      </c>
      <c r="G6" s="46" t="s">
        <v>28</v>
      </c>
      <c r="H6" s="46" t="s">
        <v>4</v>
      </c>
      <c r="I6" s="46" t="s">
        <v>18</v>
      </c>
      <c r="J6" s="46" t="s">
        <v>19</v>
      </c>
      <c r="K6" s="46" t="s">
        <v>7</v>
      </c>
      <c r="L6" s="46" t="s">
        <v>17</v>
      </c>
      <c r="M6" s="46" t="s">
        <v>3</v>
      </c>
      <c r="N6" s="46" t="s">
        <v>30</v>
      </c>
      <c r="O6" s="46" t="s">
        <v>5</v>
      </c>
      <c r="P6" s="46" t="s">
        <v>31</v>
      </c>
      <c r="Q6" s="46" t="s">
        <v>29</v>
      </c>
      <c r="R6" s="46" t="s">
        <v>9</v>
      </c>
      <c r="T6" s="46" t="s">
        <v>21</v>
      </c>
      <c r="U6" s="57" t="s">
        <v>39</v>
      </c>
    </row>
    <row r="7" spans="1:21" x14ac:dyDescent="0.25">
      <c r="A7" s="49" t="s">
        <v>2</v>
      </c>
      <c r="B7" s="51">
        <v>500</v>
      </c>
      <c r="C7" s="51">
        <v>400</v>
      </c>
      <c r="D7" s="51">
        <v>450</v>
      </c>
      <c r="E7" s="51">
        <v>800</v>
      </c>
      <c r="F7" s="51">
        <v>900</v>
      </c>
      <c r="G7" s="51">
        <v>1000</v>
      </c>
      <c r="H7" s="51">
        <v>1200</v>
      </c>
      <c r="I7" s="51">
        <v>1300</v>
      </c>
      <c r="J7" s="51">
        <v>1350</v>
      </c>
      <c r="K7" s="51">
        <v>1400</v>
      </c>
      <c r="L7" s="51">
        <v>1300</v>
      </c>
      <c r="M7" s="51">
        <v>2000</v>
      </c>
      <c r="N7" s="51">
        <v>1800</v>
      </c>
      <c r="O7" s="51">
        <v>1600</v>
      </c>
      <c r="P7" s="51">
        <v>1800</v>
      </c>
      <c r="Q7" s="51">
        <v>1900</v>
      </c>
      <c r="R7" s="51">
        <v>1700</v>
      </c>
      <c r="T7" s="40">
        <v>700</v>
      </c>
      <c r="U7">
        <v>500000</v>
      </c>
    </row>
    <row r="8" spans="1:21" x14ac:dyDescent="0.25">
      <c r="A8" s="49" t="s">
        <v>1</v>
      </c>
      <c r="B8" s="51">
        <v>1300</v>
      </c>
      <c r="C8" s="51">
        <v>1500</v>
      </c>
      <c r="D8" s="51">
        <v>1300</v>
      </c>
      <c r="E8" s="51">
        <v>1350</v>
      </c>
      <c r="F8" s="51">
        <v>1200</v>
      </c>
      <c r="G8" s="51">
        <v>1400</v>
      </c>
      <c r="H8" s="51">
        <v>1400</v>
      </c>
      <c r="I8" s="51">
        <v>400</v>
      </c>
      <c r="J8" s="51">
        <v>700</v>
      </c>
      <c r="K8" s="51">
        <v>1000</v>
      </c>
      <c r="L8" s="51">
        <v>1100</v>
      </c>
      <c r="M8" s="51">
        <v>1400</v>
      </c>
      <c r="N8" s="51">
        <v>1250</v>
      </c>
      <c r="O8" s="51">
        <v>1200</v>
      </c>
      <c r="P8" s="51">
        <v>1250</v>
      </c>
      <c r="Q8" s="51">
        <v>1250</v>
      </c>
      <c r="R8" s="51">
        <v>1300</v>
      </c>
      <c r="T8" s="40">
        <v>400</v>
      </c>
      <c r="U8">
        <v>350000</v>
      </c>
    </row>
    <row r="9" spans="1:21" x14ac:dyDescent="0.25">
      <c r="A9" s="49" t="s">
        <v>26</v>
      </c>
      <c r="B9" s="51">
        <v>600</v>
      </c>
      <c r="C9" s="51">
        <v>400</v>
      </c>
      <c r="D9" s="51">
        <v>300</v>
      </c>
      <c r="E9" s="51">
        <v>500</v>
      </c>
      <c r="F9" s="51">
        <v>600</v>
      </c>
      <c r="G9" s="51">
        <v>1000</v>
      </c>
      <c r="H9" s="51">
        <v>850</v>
      </c>
      <c r="I9" s="51">
        <v>1400</v>
      </c>
      <c r="J9" s="51">
        <v>1500</v>
      </c>
      <c r="K9" s="51">
        <v>1500</v>
      </c>
      <c r="L9" s="51">
        <v>1500</v>
      </c>
      <c r="M9" s="51">
        <v>1900</v>
      </c>
      <c r="N9" s="51">
        <v>1800</v>
      </c>
      <c r="O9" s="51">
        <v>1600</v>
      </c>
      <c r="P9" s="51">
        <v>1800</v>
      </c>
      <c r="Q9" s="51">
        <v>1900</v>
      </c>
      <c r="R9" s="51">
        <v>1700</v>
      </c>
      <c r="T9" s="40">
        <v>200</v>
      </c>
      <c r="U9">
        <v>120000</v>
      </c>
    </row>
    <row r="10" spans="1:21" x14ac:dyDescent="0.25">
      <c r="A10" s="49" t="s">
        <v>3</v>
      </c>
      <c r="B10" s="51">
        <v>2000</v>
      </c>
      <c r="C10" s="51">
        <v>1700</v>
      </c>
      <c r="D10" s="51">
        <v>1800</v>
      </c>
      <c r="E10" s="51">
        <v>1900</v>
      </c>
      <c r="F10" s="51">
        <v>2000</v>
      </c>
      <c r="G10" s="51">
        <v>2100</v>
      </c>
      <c r="H10" s="51">
        <v>2100</v>
      </c>
      <c r="I10" s="51">
        <v>1300</v>
      </c>
      <c r="J10" s="51">
        <v>1500</v>
      </c>
      <c r="K10" s="51">
        <v>1100</v>
      </c>
      <c r="L10" s="51">
        <v>1800</v>
      </c>
      <c r="M10" s="51">
        <v>300</v>
      </c>
      <c r="N10" s="51">
        <v>500</v>
      </c>
      <c r="O10" s="51">
        <v>1000</v>
      </c>
      <c r="P10" s="51">
        <v>700</v>
      </c>
      <c r="Q10" s="51">
        <v>800</v>
      </c>
      <c r="R10" s="51">
        <v>900</v>
      </c>
      <c r="T10" s="40">
        <v>400</v>
      </c>
      <c r="U10">
        <v>400000</v>
      </c>
    </row>
    <row r="11" spans="1:21" x14ac:dyDescent="0.25">
      <c r="A11" s="49" t="s">
        <v>30</v>
      </c>
      <c r="B11" s="51">
        <v>1500</v>
      </c>
      <c r="C11" s="51">
        <v>1400</v>
      </c>
      <c r="D11" s="51">
        <v>1500</v>
      </c>
      <c r="E11" s="51">
        <v>1800</v>
      </c>
      <c r="F11" s="51">
        <v>1900</v>
      </c>
      <c r="G11" s="51">
        <v>2100</v>
      </c>
      <c r="H11" s="51">
        <v>2000</v>
      </c>
      <c r="I11" s="51">
        <v>1200</v>
      </c>
      <c r="J11" s="51">
        <v>1400</v>
      </c>
      <c r="K11" s="51">
        <v>1050</v>
      </c>
      <c r="L11" s="51">
        <v>1200</v>
      </c>
      <c r="M11" s="51">
        <v>450</v>
      </c>
      <c r="N11" s="51">
        <v>200</v>
      </c>
      <c r="O11" s="51">
        <v>300</v>
      </c>
      <c r="P11" s="51">
        <v>500</v>
      </c>
      <c r="Q11" s="51">
        <v>350</v>
      </c>
      <c r="R11" s="51">
        <v>650</v>
      </c>
      <c r="T11" s="40">
        <v>300</v>
      </c>
      <c r="U11">
        <v>150000</v>
      </c>
    </row>
    <row r="12" spans="1:21" x14ac:dyDescent="0.25">
      <c r="A12" s="49" t="s">
        <v>4</v>
      </c>
      <c r="B12" s="51">
        <v>1200</v>
      </c>
      <c r="C12" s="51">
        <v>1350</v>
      </c>
      <c r="D12" s="51">
        <v>1200</v>
      </c>
      <c r="E12" s="51">
        <v>900</v>
      </c>
      <c r="F12" s="51">
        <v>600</v>
      </c>
      <c r="G12" s="51">
        <v>400</v>
      </c>
      <c r="H12" s="51">
        <v>300</v>
      </c>
      <c r="I12" s="51">
        <v>1500</v>
      </c>
      <c r="J12" s="51">
        <v>1500</v>
      </c>
      <c r="K12" s="51">
        <v>1600</v>
      </c>
      <c r="L12" s="51">
        <v>900</v>
      </c>
      <c r="M12" s="51">
        <v>2100</v>
      </c>
      <c r="N12" s="51">
        <v>1800</v>
      </c>
      <c r="O12" s="51">
        <v>1900</v>
      </c>
      <c r="P12" s="51">
        <v>1850</v>
      </c>
      <c r="Q12" s="51">
        <v>2000</v>
      </c>
      <c r="R12" s="51">
        <v>2100</v>
      </c>
      <c r="T12" s="40">
        <v>400</v>
      </c>
      <c r="U12">
        <v>250000</v>
      </c>
    </row>
    <row r="13" spans="1:21" x14ac:dyDescent="0.25">
      <c r="A13" s="49" t="s">
        <v>32</v>
      </c>
      <c r="B13" s="51">
        <v>2200</v>
      </c>
      <c r="C13" s="51">
        <v>1800</v>
      </c>
      <c r="D13" s="51">
        <v>1800</v>
      </c>
      <c r="E13" s="51">
        <v>2300</v>
      </c>
      <c r="F13" s="51">
        <v>2000</v>
      </c>
      <c r="G13" s="51">
        <v>2400</v>
      </c>
      <c r="H13" s="51">
        <v>2300</v>
      </c>
      <c r="I13" s="51">
        <v>1200</v>
      </c>
      <c r="J13" s="51">
        <v>1050</v>
      </c>
      <c r="K13" s="51">
        <v>900</v>
      </c>
      <c r="L13" s="51">
        <v>1100</v>
      </c>
      <c r="M13" s="51">
        <v>1000</v>
      </c>
      <c r="N13" s="51">
        <v>400</v>
      </c>
      <c r="O13" s="51">
        <v>400</v>
      </c>
      <c r="P13" s="51">
        <v>250</v>
      </c>
      <c r="Q13" s="51">
        <v>400</v>
      </c>
      <c r="R13" s="51">
        <v>800</v>
      </c>
      <c r="T13" s="47">
        <v>400</v>
      </c>
      <c r="U13">
        <v>300000</v>
      </c>
    </row>
    <row r="14" spans="1:21" x14ac:dyDescent="0.25">
      <c r="A14" s="50" t="s">
        <v>35</v>
      </c>
      <c r="B14" s="41">
        <v>180</v>
      </c>
      <c r="C14" s="41">
        <v>120</v>
      </c>
      <c r="D14" s="41">
        <v>100</v>
      </c>
      <c r="E14" s="41">
        <v>40</v>
      </c>
      <c r="F14" s="41">
        <v>50</v>
      </c>
      <c r="G14" s="41">
        <v>90</v>
      </c>
      <c r="H14" s="41">
        <v>140</v>
      </c>
      <c r="I14" s="41">
        <v>130</v>
      </c>
      <c r="J14" s="41">
        <v>80</v>
      </c>
      <c r="K14" s="41">
        <v>50</v>
      </c>
      <c r="L14" s="42">
        <v>40</v>
      </c>
      <c r="M14" s="42">
        <v>100</v>
      </c>
      <c r="N14" s="42">
        <v>270</v>
      </c>
      <c r="O14" s="42">
        <v>130</v>
      </c>
      <c r="P14" s="42">
        <v>100</v>
      </c>
      <c r="Q14" s="42">
        <v>85</v>
      </c>
      <c r="R14" s="42">
        <v>75</v>
      </c>
      <c r="S14" s="40">
        <f>SUM(B14:R14)</f>
        <v>1780</v>
      </c>
      <c r="T14" s="40">
        <f>SUM(T7:T13)</f>
        <v>2800</v>
      </c>
    </row>
    <row r="16" spans="1:21" x14ac:dyDescent="0.25">
      <c r="T16" s="43">
        <f>SUM(B7:R13)</f>
        <v>151050</v>
      </c>
    </row>
    <row r="17" spans="1:1" x14ac:dyDescent="0.25">
      <c r="A17" s="58" t="s">
        <v>44</v>
      </c>
    </row>
    <row r="18" spans="1:1" x14ac:dyDescent="0.25">
      <c r="A18" s="58"/>
    </row>
    <row r="19" spans="1:1" x14ac:dyDescent="0.25">
      <c r="A19" t="s">
        <v>43</v>
      </c>
    </row>
    <row r="20" spans="1:1" x14ac:dyDescent="0.25">
      <c r="A20" t="s">
        <v>37</v>
      </c>
    </row>
    <row r="22" spans="1:1" x14ac:dyDescent="0.25">
      <c r="A22" t="s">
        <v>45</v>
      </c>
    </row>
    <row r="23" spans="1:1" x14ac:dyDescent="0.25">
      <c r="A23" t="s">
        <v>46</v>
      </c>
    </row>
  </sheetData>
  <mergeCells count="1">
    <mergeCell ref="B5:I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workbookViewId="0">
      <selection activeCell="V30" sqref="V30"/>
    </sheetView>
  </sheetViews>
  <sheetFormatPr defaultRowHeight="15" x14ac:dyDescent="0.25"/>
  <cols>
    <col min="1" max="1" width="16.140625" customWidth="1"/>
    <col min="2" max="2" width="14.5703125" customWidth="1"/>
    <col min="10" max="11" width="10" customWidth="1"/>
    <col min="18" max="18" width="11.140625" customWidth="1"/>
    <col min="20" max="20" width="10.5703125" customWidth="1"/>
    <col min="21" max="21" width="5.5703125" customWidth="1"/>
    <col min="22" max="22" width="11.140625" customWidth="1"/>
    <col min="23" max="23" width="12" customWidth="1"/>
    <col min="24" max="24" width="12.42578125" customWidth="1"/>
    <col min="26" max="26" width="10.140625" customWidth="1"/>
  </cols>
  <sheetData>
    <row r="1" spans="1:24" ht="18.75" x14ac:dyDescent="0.3">
      <c r="A1" s="4" t="s">
        <v>10</v>
      </c>
      <c r="B1" s="4"/>
    </row>
    <row r="2" spans="1:24" ht="15.75" x14ac:dyDescent="0.25">
      <c r="A2" s="31" t="s">
        <v>33</v>
      </c>
    </row>
    <row r="4" spans="1:24" x14ac:dyDescent="0.25">
      <c r="A4" s="30" t="s">
        <v>22</v>
      </c>
    </row>
    <row r="5" spans="1:24" x14ac:dyDescent="0.25">
      <c r="C5" s="61" t="s">
        <v>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45"/>
      <c r="U5" s="45"/>
      <c r="V5" s="45"/>
    </row>
    <row r="6" spans="1:24" ht="60.75" thickBot="1" x14ac:dyDescent="0.3">
      <c r="B6" s="5" t="s">
        <v>0</v>
      </c>
      <c r="C6" s="2" t="s">
        <v>24</v>
      </c>
      <c r="D6" s="2" t="s">
        <v>25</v>
      </c>
      <c r="E6" s="2" t="s">
        <v>26</v>
      </c>
      <c r="F6" s="2" t="s">
        <v>6</v>
      </c>
      <c r="G6" s="2" t="s">
        <v>27</v>
      </c>
      <c r="H6" s="2" t="s">
        <v>28</v>
      </c>
      <c r="I6" s="2" t="s">
        <v>4</v>
      </c>
      <c r="J6" s="2" t="s">
        <v>18</v>
      </c>
      <c r="K6" s="2" t="s">
        <v>19</v>
      </c>
      <c r="L6" s="2" t="s">
        <v>7</v>
      </c>
      <c r="M6" s="2" t="s">
        <v>17</v>
      </c>
      <c r="N6" s="2" t="s">
        <v>3</v>
      </c>
      <c r="O6" s="2" t="s">
        <v>30</v>
      </c>
      <c r="P6" s="2" t="s">
        <v>5</v>
      </c>
      <c r="Q6" s="2" t="s">
        <v>31</v>
      </c>
      <c r="R6" s="2" t="s">
        <v>29</v>
      </c>
      <c r="S6" s="2" t="s">
        <v>9</v>
      </c>
      <c r="T6" s="2"/>
      <c r="U6" s="2"/>
      <c r="V6" s="2"/>
      <c r="W6" s="2"/>
      <c r="X6" s="2"/>
    </row>
    <row r="7" spans="1:24" x14ac:dyDescent="0.25">
      <c r="B7" s="1" t="s">
        <v>2</v>
      </c>
      <c r="C7" s="18">
        <v>500</v>
      </c>
      <c r="D7" s="19">
        <v>400</v>
      </c>
      <c r="E7" s="19">
        <v>450</v>
      </c>
      <c r="F7" s="19">
        <v>800</v>
      </c>
      <c r="G7" s="19">
        <v>900</v>
      </c>
      <c r="H7" s="19">
        <v>1000</v>
      </c>
      <c r="I7" s="19">
        <v>1200</v>
      </c>
      <c r="J7" s="19">
        <v>1300</v>
      </c>
      <c r="K7" s="19">
        <v>1350</v>
      </c>
      <c r="L7" s="19">
        <v>1400</v>
      </c>
      <c r="M7" s="19">
        <v>1300</v>
      </c>
      <c r="N7" s="19">
        <v>2000</v>
      </c>
      <c r="O7" s="19">
        <v>1800</v>
      </c>
      <c r="P7" s="19">
        <v>1600</v>
      </c>
      <c r="Q7" s="19">
        <v>1800</v>
      </c>
      <c r="R7" s="19">
        <v>1900</v>
      </c>
      <c r="S7" s="20">
        <v>1700</v>
      </c>
      <c r="T7" s="17"/>
      <c r="U7" s="17"/>
      <c r="V7" s="17"/>
      <c r="W7" s="45"/>
    </row>
    <row r="8" spans="1:24" x14ac:dyDescent="0.25">
      <c r="B8" s="1" t="s">
        <v>1</v>
      </c>
      <c r="C8" s="21">
        <v>1300</v>
      </c>
      <c r="D8" s="6">
        <v>1500</v>
      </c>
      <c r="E8" s="6">
        <v>1300</v>
      </c>
      <c r="F8" s="6">
        <v>1350</v>
      </c>
      <c r="G8" s="6">
        <v>1200</v>
      </c>
      <c r="H8" s="6">
        <v>1400</v>
      </c>
      <c r="I8" s="6">
        <v>1400</v>
      </c>
      <c r="J8" s="6">
        <v>400</v>
      </c>
      <c r="K8" s="6">
        <v>700</v>
      </c>
      <c r="L8" s="6">
        <v>1000</v>
      </c>
      <c r="M8" s="6">
        <v>1100</v>
      </c>
      <c r="N8" s="6">
        <v>1400</v>
      </c>
      <c r="O8" s="6">
        <v>1250</v>
      </c>
      <c r="P8" s="6">
        <v>1200</v>
      </c>
      <c r="Q8" s="6">
        <v>1250</v>
      </c>
      <c r="R8" s="6">
        <v>1250</v>
      </c>
      <c r="S8" s="22">
        <v>1300</v>
      </c>
      <c r="T8" s="17"/>
      <c r="U8" s="17"/>
      <c r="V8" s="17"/>
      <c r="W8" s="45"/>
    </row>
    <row r="9" spans="1:24" x14ac:dyDescent="0.25">
      <c r="B9" s="1" t="s">
        <v>26</v>
      </c>
      <c r="C9" s="21">
        <v>600</v>
      </c>
      <c r="D9" s="6">
        <v>400</v>
      </c>
      <c r="E9" s="6">
        <v>300</v>
      </c>
      <c r="F9" s="6">
        <v>500</v>
      </c>
      <c r="G9" s="6">
        <v>600</v>
      </c>
      <c r="H9" s="6">
        <v>1000</v>
      </c>
      <c r="I9" s="6">
        <v>850</v>
      </c>
      <c r="J9" s="6">
        <v>1400</v>
      </c>
      <c r="K9" s="6">
        <v>1500</v>
      </c>
      <c r="L9" s="6">
        <v>1500</v>
      </c>
      <c r="M9" s="6">
        <v>1500</v>
      </c>
      <c r="N9" s="6">
        <v>1900</v>
      </c>
      <c r="O9" s="6">
        <v>1800</v>
      </c>
      <c r="P9" s="6">
        <v>1600</v>
      </c>
      <c r="Q9" s="6">
        <v>1800</v>
      </c>
      <c r="R9" s="6">
        <v>1900</v>
      </c>
      <c r="S9" s="22">
        <v>1700</v>
      </c>
      <c r="T9" s="17"/>
      <c r="U9" s="17"/>
      <c r="V9" s="17"/>
      <c r="W9" s="45"/>
    </row>
    <row r="10" spans="1:24" x14ac:dyDescent="0.25">
      <c r="B10" s="1" t="s">
        <v>3</v>
      </c>
      <c r="C10" s="21">
        <v>2000</v>
      </c>
      <c r="D10" s="6">
        <v>1700</v>
      </c>
      <c r="E10" s="6">
        <v>1800</v>
      </c>
      <c r="F10" s="6">
        <v>1900</v>
      </c>
      <c r="G10" s="6">
        <v>2000</v>
      </c>
      <c r="H10" s="6">
        <v>2100</v>
      </c>
      <c r="I10" s="6">
        <v>2100</v>
      </c>
      <c r="J10" s="6">
        <v>1300</v>
      </c>
      <c r="K10" s="6">
        <v>1500</v>
      </c>
      <c r="L10" s="6">
        <v>1100</v>
      </c>
      <c r="M10" s="6">
        <v>1800</v>
      </c>
      <c r="N10" s="6">
        <v>300</v>
      </c>
      <c r="O10" s="6">
        <v>500</v>
      </c>
      <c r="P10" s="6">
        <v>1000</v>
      </c>
      <c r="Q10" s="6">
        <v>700</v>
      </c>
      <c r="R10" s="6">
        <v>800</v>
      </c>
      <c r="S10" s="22">
        <v>900</v>
      </c>
      <c r="T10" s="17"/>
      <c r="U10" s="17"/>
      <c r="V10" s="17"/>
      <c r="W10" s="45"/>
    </row>
    <row r="11" spans="1:24" x14ac:dyDescent="0.25">
      <c r="B11" s="1" t="s">
        <v>30</v>
      </c>
      <c r="C11" s="21">
        <v>1500</v>
      </c>
      <c r="D11" s="6">
        <v>1400</v>
      </c>
      <c r="E11" s="6">
        <v>1500</v>
      </c>
      <c r="F11" s="6">
        <v>1800</v>
      </c>
      <c r="G11" s="6">
        <v>1900</v>
      </c>
      <c r="H11" s="6">
        <v>2100</v>
      </c>
      <c r="I11" s="6">
        <v>2000</v>
      </c>
      <c r="J11" s="6">
        <v>1200</v>
      </c>
      <c r="K11" s="6">
        <v>1400</v>
      </c>
      <c r="L11" s="6">
        <v>1050</v>
      </c>
      <c r="M11" s="6">
        <v>1200</v>
      </c>
      <c r="N11" s="6">
        <v>450</v>
      </c>
      <c r="O11" s="6">
        <v>200</v>
      </c>
      <c r="P11" s="6">
        <v>300</v>
      </c>
      <c r="Q11" s="6">
        <v>500</v>
      </c>
      <c r="R11" s="6">
        <v>350</v>
      </c>
      <c r="S11" s="22">
        <v>650</v>
      </c>
      <c r="T11" s="17"/>
      <c r="U11" s="17"/>
      <c r="V11" s="17"/>
      <c r="W11" s="45"/>
    </row>
    <row r="12" spans="1:24" x14ac:dyDescent="0.25">
      <c r="B12" s="1" t="s">
        <v>4</v>
      </c>
      <c r="C12" s="21">
        <v>1200</v>
      </c>
      <c r="D12" s="6">
        <v>1350</v>
      </c>
      <c r="E12" s="6">
        <v>1200</v>
      </c>
      <c r="F12" s="6">
        <v>900</v>
      </c>
      <c r="G12" s="6">
        <v>600</v>
      </c>
      <c r="H12" s="6">
        <v>400</v>
      </c>
      <c r="I12" s="6">
        <v>300</v>
      </c>
      <c r="J12" s="6">
        <v>1500</v>
      </c>
      <c r="K12" s="6">
        <v>1500</v>
      </c>
      <c r="L12" s="6">
        <v>1600</v>
      </c>
      <c r="M12" s="6">
        <v>900</v>
      </c>
      <c r="N12" s="6">
        <v>2100</v>
      </c>
      <c r="O12" s="6">
        <v>1800</v>
      </c>
      <c r="P12" s="6">
        <v>1900</v>
      </c>
      <c r="Q12" s="6">
        <v>1850</v>
      </c>
      <c r="R12" s="6">
        <v>2000</v>
      </c>
      <c r="S12" s="22">
        <v>2100</v>
      </c>
      <c r="T12" s="17"/>
      <c r="U12" s="17"/>
      <c r="V12" s="17"/>
      <c r="W12" s="45"/>
    </row>
    <row r="13" spans="1:24" ht="15.75" thickBot="1" x14ac:dyDescent="0.3">
      <c r="B13" s="1" t="s">
        <v>32</v>
      </c>
      <c r="C13" s="23">
        <v>2200</v>
      </c>
      <c r="D13" s="24">
        <v>1800</v>
      </c>
      <c r="E13" s="24">
        <v>1800</v>
      </c>
      <c r="F13" s="24">
        <v>2300</v>
      </c>
      <c r="G13" s="24">
        <v>2000</v>
      </c>
      <c r="H13" s="24">
        <v>2400</v>
      </c>
      <c r="I13" s="24">
        <v>2300</v>
      </c>
      <c r="J13" s="24">
        <v>1200</v>
      </c>
      <c r="K13" s="24">
        <v>1050</v>
      </c>
      <c r="L13" s="24">
        <v>900</v>
      </c>
      <c r="M13" s="24">
        <v>1100</v>
      </c>
      <c r="N13" s="24">
        <v>1000</v>
      </c>
      <c r="O13" s="24">
        <v>400</v>
      </c>
      <c r="P13" s="24">
        <v>400</v>
      </c>
      <c r="Q13" s="24">
        <v>250</v>
      </c>
      <c r="R13" s="24">
        <v>400</v>
      </c>
      <c r="S13" s="25">
        <v>800</v>
      </c>
      <c r="T13" s="17">
        <f>SUM(C7:S13)</f>
        <v>151050</v>
      </c>
      <c r="U13" s="17"/>
      <c r="V13" s="17"/>
      <c r="W13" s="45"/>
    </row>
    <row r="16" spans="1:24" x14ac:dyDescent="0.25">
      <c r="A16" s="32" t="s">
        <v>14</v>
      </c>
    </row>
    <row r="17" spans="1:26" x14ac:dyDescent="0.25">
      <c r="C17" s="61" t="s">
        <v>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45"/>
      <c r="U17" s="45"/>
      <c r="V17" s="45"/>
    </row>
    <row r="18" spans="1:26" ht="60.75" thickBot="1" x14ac:dyDescent="0.3">
      <c r="A18" s="5" t="s">
        <v>0</v>
      </c>
      <c r="B18" s="52"/>
      <c r="C18" s="2" t="s">
        <v>24</v>
      </c>
      <c r="D18" s="2" t="s">
        <v>25</v>
      </c>
      <c r="E18" s="2" t="s">
        <v>26</v>
      </c>
      <c r="F18" s="2" t="s">
        <v>6</v>
      </c>
      <c r="G18" s="2" t="s">
        <v>27</v>
      </c>
      <c r="H18" s="2" t="s">
        <v>28</v>
      </c>
      <c r="I18" s="2" t="s">
        <v>4</v>
      </c>
      <c r="J18" s="2" t="s">
        <v>18</v>
      </c>
      <c r="K18" s="2" t="s">
        <v>19</v>
      </c>
      <c r="L18" s="2" t="s">
        <v>7</v>
      </c>
      <c r="M18" s="2" t="s">
        <v>17</v>
      </c>
      <c r="N18" s="2" t="s">
        <v>3</v>
      </c>
      <c r="O18" s="2" t="s">
        <v>30</v>
      </c>
      <c r="P18" s="2" t="s">
        <v>5</v>
      </c>
      <c r="Q18" s="2" t="s">
        <v>31</v>
      </c>
      <c r="R18" s="2" t="s">
        <v>29</v>
      </c>
      <c r="S18" s="2" t="s">
        <v>9</v>
      </c>
      <c r="T18" s="2" t="s">
        <v>23</v>
      </c>
      <c r="U18" s="2"/>
      <c r="V18" s="2" t="s">
        <v>38</v>
      </c>
      <c r="W18" s="2" t="s">
        <v>21</v>
      </c>
      <c r="X18" s="2" t="s">
        <v>39</v>
      </c>
      <c r="Z18" s="2"/>
    </row>
    <row r="19" spans="1:26" x14ac:dyDescent="0.25">
      <c r="A19" s="1" t="s">
        <v>2</v>
      </c>
      <c r="B19" s="12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11"/>
      <c r="U19" s="11" t="s">
        <v>11</v>
      </c>
      <c r="V19" s="11"/>
      <c r="W19" s="34">
        <v>700</v>
      </c>
      <c r="X19" s="34">
        <v>500000</v>
      </c>
    </row>
    <row r="20" spans="1:26" x14ac:dyDescent="0.25">
      <c r="A20" s="1" t="s">
        <v>1</v>
      </c>
      <c r="B20" s="12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/>
      <c r="T20" s="11"/>
      <c r="U20" s="11" t="s">
        <v>11</v>
      </c>
      <c r="V20" s="11"/>
      <c r="W20" s="35">
        <v>400</v>
      </c>
      <c r="X20" s="35">
        <v>350000</v>
      </c>
    </row>
    <row r="21" spans="1:26" x14ac:dyDescent="0.25">
      <c r="A21" s="1" t="s">
        <v>26</v>
      </c>
      <c r="B21" s="12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1"/>
      <c r="U21" s="11" t="s">
        <v>11</v>
      </c>
      <c r="V21" s="11"/>
      <c r="W21" s="35">
        <v>200</v>
      </c>
      <c r="X21" s="35">
        <v>120000</v>
      </c>
    </row>
    <row r="22" spans="1:26" x14ac:dyDescent="0.25">
      <c r="A22" s="1" t="s">
        <v>3</v>
      </c>
      <c r="B22" s="12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1"/>
      <c r="U22" s="11" t="s">
        <v>11</v>
      </c>
      <c r="V22" s="11"/>
      <c r="W22" s="35">
        <v>400</v>
      </c>
      <c r="X22" s="35">
        <v>400000</v>
      </c>
    </row>
    <row r="23" spans="1:26" x14ac:dyDescent="0.25">
      <c r="A23" s="1" t="s">
        <v>30</v>
      </c>
      <c r="B23" s="12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  <c r="T23" s="11"/>
      <c r="U23" s="11" t="s">
        <v>11</v>
      </c>
      <c r="V23" s="11"/>
      <c r="W23" s="35">
        <v>300</v>
      </c>
      <c r="X23" s="35">
        <v>150000</v>
      </c>
    </row>
    <row r="24" spans="1:26" x14ac:dyDescent="0.25">
      <c r="A24" s="1" t="s">
        <v>4</v>
      </c>
      <c r="B24" s="12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1"/>
      <c r="U24" s="11" t="s">
        <v>11</v>
      </c>
      <c r="V24" s="11"/>
      <c r="W24" s="35">
        <v>400</v>
      </c>
      <c r="X24" s="35">
        <v>250000</v>
      </c>
    </row>
    <row r="25" spans="1:26" ht="15.75" thickBot="1" x14ac:dyDescent="0.3">
      <c r="A25" s="1" t="s">
        <v>32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1"/>
      <c r="U25" s="11" t="s">
        <v>11</v>
      </c>
      <c r="V25" s="11"/>
      <c r="W25" s="36">
        <v>400</v>
      </c>
      <c r="X25" s="36">
        <v>300000</v>
      </c>
    </row>
    <row r="26" spans="1:26" x14ac:dyDescent="0.25">
      <c r="A26" s="1"/>
      <c r="B26" s="16" t="s">
        <v>12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6" ht="15.75" thickBot="1" x14ac:dyDescent="0.3">
      <c r="A27" s="1"/>
      <c r="B27" s="16"/>
      <c r="C27" s="26" t="s">
        <v>48</v>
      </c>
      <c r="D27" s="26" t="s">
        <v>48</v>
      </c>
      <c r="E27" s="26" t="s">
        <v>48</v>
      </c>
      <c r="F27" s="26" t="s">
        <v>48</v>
      </c>
      <c r="G27" s="26" t="s">
        <v>48</v>
      </c>
      <c r="H27" s="26" t="s">
        <v>48</v>
      </c>
      <c r="I27" s="26" t="s">
        <v>48</v>
      </c>
      <c r="J27" s="26" t="s">
        <v>48</v>
      </c>
      <c r="K27" s="26" t="s">
        <v>48</v>
      </c>
      <c r="L27" s="26" t="s">
        <v>48</v>
      </c>
      <c r="M27" s="26" t="s">
        <v>48</v>
      </c>
      <c r="N27" s="26" t="s">
        <v>48</v>
      </c>
      <c r="O27" s="26" t="s">
        <v>48</v>
      </c>
      <c r="P27" s="26" t="s">
        <v>48</v>
      </c>
      <c r="Q27" s="26" t="s">
        <v>48</v>
      </c>
      <c r="R27" s="26" t="s">
        <v>48</v>
      </c>
      <c r="S27" s="26" t="s">
        <v>48</v>
      </c>
      <c r="T27" s="11"/>
      <c r="U27" s="11"/>
      <c r="V27" s="11"/>
      <c r="W27" s="45"/>
    </row>
    <row r="28" spans="1:26" ht="15.75" thickBot="1" x14ac:dyDescent="0.3">
      <c r="A28" s="1" t="s">
        <v>20</v>
      </c>
      <c r="B28" s="1"/>
      <c r="C28" s="27">
        <v>180</v>
      </c>
      <c r="D28" s="28">
        <v>120</v>
      </c>
      <c r="E28" s="28">
        <v>100</v>
      </c>
      <c r="F28" s="28">
        <v>40</v>
      </c>
      <c r="G28" s="28">
        <v>50</v>
      </c>
      <c r="H28" s="28">
        <v>90</v>
      </c>
      <c r="I28" s="28">
        <v>140</v>
      </c>
      <c r="J28" s="28">
        <v>130</v>
      </c>
      <c r="K28" s="28">
        <v>80</v>
      </c>
      <c r="L28" s="28">
        <v>50</v>
      </c>
      <c r="M28" s="28">
        <v>40</v>
      </c>
      <c r="N28" s="28">
        <v>100</v>
      </c>
      <c r="O28" s="28">
        <v>270</v>
      </c>
      <c r="P28" s="28">
        <v>130</v>
      </c>
      <c r="Q28" s="28">
        <v>100</v>
      </c>
      <c r="R28" s="28">
        <v>85</v>
      </c>
      <c r="S28" s="29">
        <v>75</v>
      </c>
      <c r="T28" s="45">
        <f>SUM(C28:S28)</f>
        <v>1780</v>
      </c>
      <c r="U28" s="45"/>
      <c r="V28" s="45"/>
      <c r="W28" s="45">
        <f>SUM(W19:W25)</f>
        <v>2800</v>
      </c>
    </row>
    <row r="29" spans="1:26" x14ac:dyDescent="0.25">
      <c r="V29" s="44"/>
      <c r="W29" s="44"/>
    </row>
    <row r="30" spans="1:26" ht="15.75" thickBot="1" x14ac:dyDescent="0.3">
      <c r="A30" s="3" t="s">
        <v>15</v>
      </c>
    </row>
    <row r="31" spans="1:26" ht="16.5" thickTop="1" thickBot="1" x14ac:dyDescent="0.3">
      <c r="A31" t="s">
        <v>16</v>
      </c>
      <c r="B31" s="33"/>
    </row>
    <row r="32" spans="1:26" ht="15.75" thickTop="1" x14ac:dyDescent="0.25">
      <c r="A32" t="s">
        <v>41</v>
      </c>
    </row>
    <row r="33" spans="1:2" x14ac:dyDescent="0.25">
      <c r="A33" t="s">
        <v>42</v>
      </c>
      <c r="B33" s="56"/>
    </row>
  </sheetData>
  <mergeCells count="2">
    <mergeCell ref="C5:S5"/>
    <mergeCell ref="C17:S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opLeftCell="A5" zoomScaleNormal="100" workbookViewId="0">
      <selection activeCell="A18" sqref="A18:B26"/>
    </sheetView>
  </sheetViews>
  <sheetFormatPr defaultRowHeight="15" x14ac:dyDescent="0.25"/>
  <cols>
    <col min="1" max="1" width="16.140625" customWidth="1"/>
    <col min="2" max="2" width="14.5703125" customWidth="1"/>
    <col min="10" max="11" width="10" customWidth="1"/>
    <col min="18" max="18" width="11.140625" customWidth="1"/>
    <col min="20" max="20" width="10.5703125" customWidth="1"/>
    <col min="21" max="21" width="5.5703125" customWidth="1"/>
    <col min="22" max="22" width="11.140625" customWidth="1"/>
    <col min="23" max="23" width="12" customWidth="1"/>
    <col min="24" max="24" width="12.42578125" customWidth="1"/>
    <col min="26" max="26" width="10.140625" customWidth="1"/>
  </cols>
  <sheetData>
    <row r="1" spans="1:24" ht="18.75" x14ac:dyDescent="0.3">
      <c r="A1" s="4" t="s">
        <v>10</v>
      </c>
      <c r="B1" s="4"/>
    </row>
    <row r="2" spans="1:24" ht="15.75" x14ac:dyDescent="0.25">
      <c r="A2" s="31" t="s">
        <v>33</v>
      </c>
    </row>
    <row r="4" spans="1:24" x14ac:dyDescent="0.25">
      <c r="A4" s="30" t="s">
        <v>22</v>
      </c>
    </row>
    <row r="5" spans="1:24" x14ac:dyDescent="0.25">
      <c r="C5" s="61" t="s">
        <v>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45"/>
      <c r="U5" s="45"/>
      <c r="V5" s="45"/>
    </row>
    <row r="6" spans="1:24" ht="60.75" thickBot="1" x14ac:dyDescent="0.3">
      <c r="B6" s="5" t="s">
        <v>0</v>
      </c>
      <c r="C6" s="2" t="s">
        <v>24</v>
      </c>
      <c r="D6" s="2" t="s">
        <v>25</v>
      </c>
      <c r="E6" s="2" t="s">
        <v>26</v>
      </c>
      <c r="F6" s="2" t="s">
        <v>6</v>
      </c>
      <c r="G6" s="2" t="s">
        <v>27</v>
      </c>
      <c r="H6" s="2" t="s">
        <v>28</v>
      </c>
      <c r="I6" s="2" t="s">
        <v>4</v>
      </c>
      <c r="J6" s="2" t="s">
        <v>18</v>
      </c>
      <c r="K6" s="2" t="s">
        <v>19</v>
      </c>
      <c r="L6" s="2" t="s">
        <v>7</v>
      </c>
      <c r="M6" s="2" t="s">
        <v>17</v>
      </c>
      <c r="N6" s="2" t="s">
        <v>3</v>
      </c>
      <c r="O6" s="2" t="s">
        <v>30</v>
      </c>
      <c r="P6" s="2" t="s">
        <v>5</v>
      </c>
      <c r="Q6" s="2" t="s">
        <v>31</v>
      </c>
      <c r="R6" s="2" t="s">
        <v>29</v>
      </c>
      <c r="S6" s="2" t="s">
        <v>9</v>
      </c>
      <c r="T6" s="2"/>
      <c r="U6" s="2"/>
      <c r="V6" s="2"/>
      <c r="W6" s="2"/>
      <c r="X6" s="2"/>
    </row>
    <row r="7" spans="1:24" x14ac:dyDescent="0.25">
      <c r="B7" s="1" t="s">
        <v>2</v>
      </c>
      <c r="C7" s="18">
        <v>500</v>
      </c>
      <c r="D7" s="19">
        <v>400</v>
      </c>
      <c r="E7" s="19">
        <v>450</v>
      </c>
      <c r="F7" s="19">
        <v>800</v>
      </c>
      <c r="G7" s="19">
        <v>900</v>
      </c>
      <c r="H7" s="19">
        <v>1000</v>
      </c>
      <c r="I7" s="19">
        <v>1200</v>
      </c>
      <c r="J7" s="19">
        <v>1300</v>
      </c>
      <c r="K7" s="19">
        <v>1350</v>
      </c>
      <c r="L7" s="19">
        <v>1400</v>
      </c>
      <c r="M7" s="19">
        <v>1300</v>
      </c>
      <c r="N7" s="19">
        <v>2000</v>
      </c>
      <c r="O7" s="19">
        <v>1800</v>
      </c>
      <c r="P7" s="19">
        <v>1600</v>
      </c>
      <c r="Q7" s="19">
        <v>1800</v>
      </c>
      <c r="R7" s="19">
        <v>1900</v>
      </c>
      <c r="S7" s="20">
        <v>1700</v>
      </c>
      <c r="T7" s="17"/>
      <c r="U7" s="17"/>
      <c r="V7" s="17"/>
      <c r="W7" s="45"/>
    </row>
    <row r="8" spans="1:24" x14ac:dyDescent="0.25">
      <c r="B8" s="1" t="s">
        <v>1</v>
      </c>
      <c r="C8" s="21">
        <v>1300</v>
      </c>
      <c r="D8" s="6">
        <v>1500</v>
      </c>
      <c r="E8" s="6">
        <v>1300</v>
      </c>
      <c r="F8" s="6">
        <v>1350</v>
      </c>
      <c r="G8" s="6">
        <v>1200</v>
      </c>
      <c r="H8" s="6">
        <v>1400</v>
      </c>
      <c r="I8" s="6">
        <v>1400</v>
      </c>
      <c r="J8" s="6">
        <v>400</v>
      </c>
      <c r="K8" s="6">
        <v>700</v>
      </c>
      <c r="L8" s="6">
        <v>1000</v>
      </c>
      <c r="M8" s="6">
        <v>1100</v>
      </c>
      <c r="N8" s="6">
        <v>1400</v>
      </c>
      <c r="O8" s="6">
        <v>1250</v>
      </c>
      <c r="P8" s="6">
        <v>1200</v>
      </c>
      <c r="Q8" s="6">
        <v>1250</v>
      </c>
      <c r="R8" s="6">
        <v>1250</v>
      </c>
      <c r="S8" s="22">
        <v>1300</v>
      </c>
      <c r="T8" s="17"/>
      <c r="U8" s="17"/>
      <c r="V8" s="17"/>
      <c r="W8" s="45"/>
    </row>
    <row r="9" spans="1:24" x14ac:dyDescent="0.25">
      <c r="B9" s="1" t="s">
        <v>26</v>
      </c>
      <c r="C9" s="21">
        <v>600</v>
      </c>
      <c r="D9" s="6">
        <v>400</v>
      </c>
      <c r="E9" s="6">
        <v>300</v>
      </c>
      <c r="F9" s="6">
        <v>500</v>
      </c>
      <c r="G9" s="6">
        <v>600</v>
      </c>
      <c r="H9" s="6">
        <v>1000</v>
      </c>
      <c r="I9" s="6">
        <v>850</v>
      </c>
      <c r="J9" s="6">
        <v>1400</v>
      </c>
      <c r="K9" s="6">
        <v>1500</v>
      </c>
      <c r="L9" s="6">
        <v>1500</v>
      </c>
      <c r="M9" s="6">
        <v>1500</v>
      </c>
      <c r="N9" s="6">
        <v>1900</v>
      </c>
      <c r="O9" s="6">
        <v>1800</v>
      </c>
      <c r="P9" s="6">
        <v>1600</v>
      </c>
      <c r="Q9" s="6">
        <v>1800</v>
      </c>
      <c r="R9" s="6">
        <v>1900</v>
      </c>
      <c r="S9" s="22">
        <v>1700</v>
      </c>
      <c r="T9" s="17"/>
      <c r="U9" s="17"/>
      <c r="V9" s="17"/>
      <c r="W9" s="45"/>
    </row>
    <row r="10" spans="1:24" x14ac:dyDescent="0.25">
      <c r="B10" s="1" t="s">
        <v>3</v>
      </c>
      <c r="C10" s="21">
        <v>2000</v>
      </c>
      <c r="D10" s="6">
        <v>1700</v>
      </c>
      <c r="E10" s="6">
        <v>1800</v>
      </c>
      <c r="F10" s="6">
        <v>1900</v>
      </c>
      <c r="G10" s="6">
        <v>2000</v>
      </c>
      <c r="H10" s="6">
        <v>2100</v>
      </c>
      <c r="I10" s="6">
        <v>2100</v>
      </c>
      <c r="J10" s="6">
        <v>1300</v>
      </c>
      <c r="K10" s="6">
        <v>1500</v>
      </c>
      <c r="L10" s="6">
        <v>1100</v>
      </c>
      <c r="M10" s="6">
        <v>1800</v>
      </c>
      <c r="N10" s="6">
        <v>300</v>
      </c>
      <c r="O10" s="6">
        <v>500</v>
      </c>
      <c r="P10" s="6">
        <v>1000</v>
      </c>
      <c r="Q10" s="6">
        <v>700</v>
      </c>
      <c r="R10" s="6">
        <v>800</v>
      </c>
      <c r="S10" s="22">
        <v>900</v>
      </c>
      <c r="T10" s="17"/>
      <c r="U10" s="17"/>
      <c r="V10" s="17"/>
      <c r="W10" s="45"/>
    </row>
    <row r="11" spans="1:24" x14ac:dyDescent="0.25">
      <c r="B11" s="1" t="s">
        <v>30</v>
      </c>
      <c r="C11" s="21">
        <v>1500</v>
      </c>
      <c r="D11" s="6">
        <v>1400</v>
      </c>
      <c r="E11" s="6">
        <v>1500</v>
      </c>
      <c r="F11" s="6">
        <v>1800</v>
      </c>
      <c r="G11" s="6">
        <v>1900</v>
      </c>
      <c r="H11" s="6">
        <v>2100</v>
      </c>
      <c r="I11" s="6">
        <v>2000</v>
      </c>
      <c r="J11" s="6">
        <v>1200</v>
      </c>
      <c r="K11" s="6">
        <v>1400</v>
      </c>
      <c r="L11" s="6">
        <v>1050</v>
      </c>
      <c r="M11" s="6">
        <v>1200</v>
      </c>
      <c r="N11" s="6">
        <v>450</v>
      </c>
      <c r="O11" s="6">
        <v>200</v>
      </c>
      <c r="P11" s="6">
        <v>300</v>
      </c>
      <c r="Q11" s="6">
        <v>500</v>
      </c>
      <c r="R11" s="6">
        <v>350</v>
      </c>
      <c r="S11" s="22">
        <v>650</v>
      </c>
      <c r="T11" s="17"/>
      <c r="U11" s="17"/>
      <c r="V11" s="17"/>
      <c r="W11" s="45"/>
    </row>
    <row r="12" spans="1:24" x14ac:dyDescent="0.25">
      <c r="B12" s="1" t="s">
        <v>4</v>
      </c>
      <c r="C12" s="21">
        <v>1200</v>
      </c>
      <c r="D12" s="6">
        <v>1350</v>
      </c>
      <c r="E12" s="6">
        <v>1200</v>
      </c>
      <c r="F12" s="6">
        <v>900</v>
      </c>
      <c r="G12" s="6">
        <v>600</v>
      </c>
      <c r="H12" s="6">
        <v>400</v>
      </c>
      <c r="I12" s="6">
        <v>300</v>
      </c>
      <c r="J12" s="6">
        <v>1500</v>
      </c>
      <c r="K12" s="6">
        <v>1500</v>
      </c>
      <c r="L12" s="6">
        <v>1600</v>
      </c>
      <c r="M12" s="6">
        <v>900</v>
      </c>
      <c r="N12" s="6">
        <v>2100</v>
      </c>
      <c r="O12" s="6">
        <v>1800</v>
      </c>
      <c r="P12" s="6">
        <v>1900</v>
      </c>
      <c r="Q12" s="6">
        <v>1850</v>
      </c>
      <c r="R12" s="6">
        <v>2000</v>
      </c>
      <c r="S12" s="22">
        <v>2100</v>
      </c>
      <c r="T12" s="17"/>
      <c r="U12" s="17"/>
      <c r="V12" s="17"/>
      <c r="W12" s="45"/>
    </row>
    <row r="13" spans="1:24" ht="15.75" thickBot="1" x14ac:dyDescent="0.3">
      <c r="B13" s="1" t="s">
        <v>32</v>
      </c>
      <c r="C13" s="23">
        <v>2200</v>
      </c>
      <c r="D13" s="24">
        <v>1800</v>
      </c>
      <c r="E13" s="24">
        <v>1800</v>
      </c>
      <c r="F13" s="24">
        <v>2300</v>
      </c>
      <c r="G13" s="24">
        <v>2000</v>
      </c>
      <c r="H13" s="24">
        <v>2400</v>
      </c>
      <c r="I13" s="24">
        <v>2300</v>
      </c>
      <c r="J13" s="24">
        <v>1200</v>
      </c>
      <c r="K13" s="24">
        <v>1050</v>
      </c>
      <c r="L13" s="24">
        <v>900</v>
      </c>
      <c r="M13" s="24">
        <v>1100</v>
      </c>
      <c r="N13" s="24">
        <v>1000</v>
      </c>
      <c r="O13" s="24">
        <v>400</v>
      </c>
      <c r="P13" s="24">
        <v>400</v>
      </c>
      <c r="Q13" s="24">
        <v>250</v>
      </c>
      <c r="R13" s="24">
        <v>400</v>
      </c>
      <c r="S13" s="25">
        <v>800</v>
      </c>
      <c r="T13" s="17">
        <f>SUM(C7:S13)</f>
        <v>151050</v>
      </c>
      <c r="U13" s="17"/>
      <c r="V13" s="17"/>
      <c r="W13" s="45"/>
    </row>
    <row r="16" spans="1:24" x14ac:dyDescent="0.25">
      <c r="A16" s="32" t="s">
        <v>14</v>
      </c>
    </row>
    <row r="17" spans="1:26" x14ac:dyDescent="0.25">
      <c r="C17" s="61" t="s">
        <v>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45"/>
      <c r="U17" s="45"/>
      <c r="V17" s="45"/>
    </row>
    <row r="18" spans="1:26" ht="60.75" thickBot="1" x14ac:dyDescent="0.3">
      <c r="A18" s="5" t="s">
        <v>0</v>
      </c>
      <c r="B18" s="52"/>
      <c r="C18" s="2" t="s">
        <v>24</v>
      </c>
      <c r="D18" s="2" t="s">
        <v>25</v>
      </c>
      <c r="E18" s="2" t="s">
        <v>26</v>
      </c>
      <c r="F18" s="2" t="s">
        <v>6</v>
      </c>
      <c r="G18" s="2" t="s">
        <v>27</v>
      </c>
      <c r="H18" s="2" t="s">
        <v>28</v>
      </c>
      <c r="I18" s="2" t="s">
        <v>4</v>
      </c>
      <c r="J18" s="2" t="s">
        <v>18</v>
      </c>
      <c r="K18" s="2" t="s">
        <v>19</v>
      </c>
      <c r="L18" s="2" t="s">
        <v>7</v>
      </c>
      <c r="M18" s="2" t="s">
        <v>17</v>
      </c>
      <c r="N18" s="2" t="s">
        <v>3</v>
      </c>
      <c r="O18" s="2" t="s">
        <v>30</v>
      </c>
      <c r="P18" s="2" t="s">
        <v>5</v>
      </c>
      <c r="Q18" s="2" t="s">
        <v>31</v>
      </c>
      <c r="R18" s="2" t="s">
        <v>29</v>
      </c>
      <c r="S18" s="2" t="s">
        <v>9</v>
      </c>
      <c r="T18" s="2" t="s">
        <v>23</v>
      </c>
      <c r="U18" s="2"/>
      <c r="V18" s="2" t="s">
        <v>38</v>
      </c>
      <c r="W18" s="2" t="s">
        <v>21</v>
      </c>
      <c r="X18" s="2" t="s">
        <v>39</v>
      </c>
      <c r="Z18" s="2" t="s">
        <v>40</v>
      </c>
    </row>
    <row r="19" spans="1:26" x14ac:dyDescent="0.25">
      <c r="A19" s="1" t="s">
        <v>2</v>
      </c>
      <c r="B19" s="12"/>
      <c r="C19" s="7">
        <v>180</v>
      </c>
      <c r="D19" s="8">
        <v>120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9">
        <v>0</v>
      </c>
      <c r="T19" s="11">
        <f t="shared" ref="T19:T25" si="0">SUM(C19:S19)</f>
        <v>300</v>
      </c>
      <c r="U19" s="11" t="s">
        <v>11</v>
      </c>
      <c r="V19" s="11">
        <f>W19</f>
        <v>700</v>
      </c>
      <c r="W19" s="34">
        <v>700</v>
      </c>
      <c r="X19" s="34">
        <v>500000</v>
      </c>
      <c r="Y19">
        <f>+X19/W19</f>
        <v>714.28571428571433</v>
      </c>
      <c r="Z19">
        <f>+T19/V19</f>
        <v>0.42857142857142855</v>
      </c>
    </row>
    <row r="20" spans="1:26" x14ac:dyDescent="0.25">
      <c r="A20" s="1" t="s">
        <v>1</v>
      </c>
      <c r="B20" s="12"/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130</v>
      </c>
      <c r="K20" s="11">
        <v>80</v>
      </c>
      <c r="L20" s="11">
        <v>10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0</v>
      </c>
      <c r="T20" s="11">
        <f t="shared" si="0"/>
        <v>220</v>
      </c>
      <c r="U20" s="11" t="s">
        <v>11</v>
      </c>
      <c r="V20" s="11">
        <f t="shared" ref="V20:V25" si="1">W20</f>
        <v>400</v>
      </c>
      <c r="W20" s="35">
        <v>400</v>
      </c>
      <c r="X20" s="35">
        <v>350000</v>
      </c>
      <c r="Y20">
        <f>+X20/W20</f>
        <v>875</v>
      </c>
      <c r="Z20">
        <f>+T20/V20</f>
        <v>0.55000000000000004</v>
      </c>
    </row>
    <row r="21" spans="1:26" x14ac:dyDescent="0.25">
      <c r="A21" s="1" t="s">
        <v>26</v>
      </c>
      <c r="B21" s="12"/>
      <c r="C21" s="10">
        <v>0</v>
      </c>
      <c r="D21" s="11">
        <v>0</v>
      </c>
      <c r="E21" s="11">
        <v>100</v>
      </c>
      <c r="F21" s="11">
        <v>40</v>
      </c>
      <c r="G21" s="11">
        <v>50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>
        <v>0</v>
      </c>
      <c r="T21" s="11">
        <f t="shared" si="0"/>
        <v>190</v>
      </c>
      <c r="U21" s="11" t="s">
        <v>11</v>
      </c>
      <c r="V21" s="11">
        <f t="shared" si="1"/>
        <v>200</v>
      </c>
      <c r="W21" s="35">
        <v>200</v>
      </c>
      <c r="X21" s="35">
        <v>120000</v>
      </c>
      <c r="Y21">
        <f t="shared" ref="Y21:Y25" si="2">+X21/W21</f>
        <v>600</v>
      </c>
      <c r="Z21">
        <f t="shared" ref="Z21:Z25" si="3">+T21/V21</f>
        <v>0.95</v>
      </c>
    </row>
    <row r="22" spans="1:26" x14ac:dyDescent="0.25">
      <c r="A22" s="1" t="s">
        <v>3</v>
      </c>
      <c r="B22" s="12"/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  <c r="T22" s="11">
        <f t="shared" si="0"/>
        <v>100</v>
      </c>
      <c r="U22" s="11" t="s">
        <v>11</v>
      </c>
      <c r="V22" s="11">
        <f t="shared" si="1"/>
        <v>400</v>
      </c>
      <c r="W22" s="35">
        <v>400</v>
      </c>
      <c r="X22" s="35">
        <v>400000</v>
      </c>
      <c r="Y22">
        <f t="shared" si="2"/>
        <v>1000</v>
      </c>
      <c r="Z22">
        <f t="shared" si="3"/>
        <v>0.25</v>
      </c>
    </row>
    <row r="23" spans="1:26" x14ac:dyDescent="0.25">
      <c r="A23" s="1" t="s">
        <v>30</v>
      </c>
      <c r="B23" s="12"/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270</v>
      </c>
      <c r="P23" s="11">
        <v>0</v>
      </c>
      <c r="Q23" s="11">
        <v>0</v>
      </c>
      <c r="R23" s="11">
        <v>0</v>
      </c>
      <c r="S23" s="12">
        <v>30</v>
      </c>
      <c r="T23" s="11">
        <f t="shared" si="0"/>
        <v>300</v>
      </c>
      <c r="U23" s="11" t="s">
        <v>11</v>
      </c>
      <c r="V23" s="11">
        <f t="shared" si="1"/>
        <v>300</v>
      </c>
      <c r="W23" s="35">
        <v>300</v>
      </c>
      <c r="X23" s="35">
        <v>150000</v>
      </c>
      <c r="Y23">
        <f t="shared" si="2"/>
        <v>500</v>
      </c>
      <c r="Z23">
        <f t="shared" si="3"/>
        <v>1</v>
      </c>
    </row>
    <row r="24" spans="1:26" x14ac:dyDescent="0.25">
      <c r="A24" s="1" t="s">
        <v>4</v>
      </c>
      <c r="B24" s="12"/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90</v>
      </c>
      <c r="I24" s="11">
        <v>140</v>
      </c>
      <c r="J24" s="11">
        <v>0</v>
      </c>
      <c r="K24" s="11">
        <v>0</v>
      </c>
      <c r="L24" s="11">
        <v>0</v>
      </c>
      <c r="M24" s="11">
        <v>40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0</v>
      </c>
      <c r="T24" s="11">
        <f t="shared" si="0"/>
        <v>270</v>
      </c>
      <c r="U24" s="11" t="s">
        <v>11</v>
      </c>
      <c r="V24" s="11">
        <f t="shared" si="1"/>
        <v>400</v>
      </c>
      <c r="W24" s="35">
        <v>400</v>
      </c>
      <c r="X24" s="35">
        <v>250000</v>
      </c>
      <c r="Y24">
        <f t="shared" si="2"/>
        <v>625</v>
      </c>
      <c r="Z24">
        <f t="shared" si="3"/>
        <v>0.67500000000000004</v>
      </c>
    </row>
    <row r="25" spans="1:26" ht="15.75" thickBot="1" x14ac:dyDescent="0.3">
      <c r="A25" s="1" t="s">
        <v>32</v>
      </c>
      <c r="B25" s="12"/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40</v>
      </c>
      <c r="M25" s="14">
        <v>0</v>
      </c>
      <c r="N25" s="14">
        <v>0</v>
      </c>
      <c r="O25" s="14">
        <v>0</v>
      </c>
      <c r="P25" s="14">
        <v>130</v>
      </c>
      <c r="Q25" s="14">
        <v>100</v>
      </c>
      <c r="R25" s="14">
        <v>85</v>
      </c>
      <c r="S25" s="15">
        <v>45</v>
      </c>
      <c r="T25" s="11">
        <f t="shared" si="0"/>
        <v>400</v>
      </c>
      <c r="U25" s="11" t="s">
        <v>11</v>
      </c>
      <c r="V25" s="11">
        <f t="shared" si="1"/>
        <v>400</v>
      </c>
      <c r="W25" s="36">
        <v>400</v>
      </c>
      <c r="X25" s="36">
        <v>300000</v>
      </c>
      <c r="Y25">
        <f t="shared" si="2"/>
        <v>750</v>
      </c>
      <c r="Z25">
        <f t="shared" si="3"/>
        <v>1</v>
      </c>
    </row>
    <row r="26" spans="1:26" x14ac:dyDescent="0.25">
      <c r="A26" s="1"/>
      <c r="B26" s="16" t="s">
        <v>12</v>
      </c>
      <c r="C26" s="11">
        <f t="shared" ref="C26:S26" si="4">SUM(C19:C25)</f>
        <v>180</v>
      </c>
      <c r="D26" s="11">
        <f t="shared" si="4"/>
        <v>120</v>
      </c>
      <c r="E26" s="11">
        <f t="shared" si="4"/>
        <v>100</v>
      </c>
      <c r="F26" s="11">
        <f t="shared" si="4"/>
        <v>40</v>
      </c>
      <c r="G26" s="11">
        <f t="shared" si="4"/>
        <v>50</v>
      </c>
      <c r="H26" s="11">
        <f t="shared" si="4"/>
        <v>90</v>
      </c>
      <c r="I26" s="11">
        <f t="shared" si="4"/>
        <v>140</v>
      </c>
      <c r="J26" s="11">
        <f t="shared" si="4"/>
        <v>130</v>
      </c>
      <c r="K26" s="11">
        <f t="shared" si="4"/>
        <v>80</v>
      </c>
      <c r="L26" s="11">
        <f t="shared" si="4"/>
        <v>50</v>
      </c>
      <c r="M26" s="11">
        <f t="shared" si="4"/>
        <v>40</v>
      </c>
      <c r="N26" s="11">
        <f t="shared" si="4"/>
        <v>100</v>
      </c>
      <c r="O26" s="11">
        <f t="shared" si="4"/>
        <v>270</v>
      </c>
      <c r="P26" s="11">
        <f t="shared" si="4"/>
        <v>130</v>
      </c>
      <c r="Q26" s="11">
        <f t="shared" si="4"/>
        <v>100</v>
      </c>
      <c r="R26" s="11">
        <f t="shared" si="4"/>
        <v>85</v>
      </c>
      <c r="S26" s="11">
        <f t="shared" si="4"/>
        <v>75</v>
      </c>
      <c r="T26" s="11"/>
      <c r="U26" s="11"/>
      <c r="V26" s="11"/>
    </row>
    <row r="27" spans="1:26" ht="15.75" thickBot="1" x14ac:dyDescent="0.3">
      <c r="A27" s="1"/>
      <c r="B27" s="16"/>
      <c r="C27" s="26" t="s">
        <v>13</v>
      </c>
      <c r="D27" s="26" t="s">
        <v>13</v>
      </c>
      <c r="E27" s="26" t="s">
        <v>13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 t="s">
        <v>13</v>
      </c>
      <c r="L27" s="26" t="s">
        <v>13</v>
      </c>
      <c r="M27" s="26" t="s">
        <v>13</v>
      </c>
      <c r="N27" s="26" t="s">
        <v>13</v>
      </c>
      <c r="O27" s="26" t="s">
        <v>13</v>
      </c>
      <c r="P27" s="26" t="s">
        <v>13</v>
      </c>
      <c r="Q27" s="26" t="s">
        <v>13</v>
      </c>
      <c r="R27" s="26" t="s">
        <v>13</v>
      </c>
      <c r="S27" s="26" t="s">
        <v>13</v>
      </c>
      <c r="T27" s="11"/>
      <c r="U27" s="11"/>
      <c r="V27" s="11"/>
      <c r="W27" s="45"/>
    </row>
    <row r="28" spans="1:26" ht="15.75" thickBot="1" x14ac:dyDescent="0.3">
      <c r="A28" s="1" t="s">
        <v>20</v>
      </c>
      <c r="B28" s="1"/>
      <c r="C28" s="27">
        <v>180</v>
      </c>
      <c r="D28" s="28">
        <v>120</v>
      </c>
      <c r="E28" s="28">
        <v>100</v>
      </c>
      <c r="F28" s="28">
        <v>40</v>
      </c>
      <c r="G28" s="28">
        <v>50</v>
      </c>
      <c r="H28" s="28">
        <v>90</v>
      </c>
      <c r="I28" s="28">
        <v>140</v>
      </c>
      <c r="J28" s="28">
        <v>130</v>
      </c>
      <c r="K28" s="28">
        <v>80</v>
      </c>
      <c r="L28" s="28">
        <v>50</v>
      </c>
      <c r="M28" s="28">
        <v>40</v>
      </c>
      <c r="N28" s="28">
        <v>100</v>
      </c>
      <c r="O28" s="28">
        <v>270</v>
      </c>
      <c r="P28" s="28">
        <v>130</v>
      </c>
      <c r="Q28" s="28">
        <v>100</v>
      </c>
      <c r="R28" s="28">
        <v>85</v>
      </c>
      <c r="S28" s="29">
        <v>75</v>
      </c>
      <c r="T28" s="45">
        <f>SUM(C28:S28)</f>
        <v>1780</v>
      </c>
      <c r="U28" s="45"/>
      <c r="V28" s="45">
        <f>SUM(V19:V25)</f>
        <v>2800</v>
      </c>
      <c r="W28" s="45">
        <f>SUM(W19:W25)</f>
        <v>2800</v>
      </c>
    </row>
    <row r="29" spans="1:26" x14ac:dyDescent="0.25">
      <c r="V29" s="44">
        <f>+T28/V28</f>
        <v>0.63571428571428568</v>
      </c>
      <c r="W29" s="44">
        <f>+T28/W28</f>
        <v>0.63571428571428568</v>
      </c>
    </row>
    <row r="30" spans="1:26" ht="15.75" thickBot="1" x14ac:dyDescent="0.3">
      <c r="A30" s="3" t="s">
        <v>15</v>
      </c>
    </row>
    <row r="31" spans="1:26" ht="16.5" thickTop="1" thickBot="1" x14ac:dyDescent="0.3">
      <c r="A31" t="s">
        <v>16</v>
      </c>
      <c r="B31" s="33">
        <f>SUMPRODUCT(C7:S13,C19:S25)</f>
        <v>736500</v>
      </c>
    </row>
    <row r="32" spans="1:26" ht="15.75" thickTop="1" x14ac:dyDescent="0.25">
      <c r="A32" t="s">
        <v>41</v>
      </c>
      <c r="B32">
        <f>SUM(X19:X25)</f>
        <v>2070000</v>
      </c>
    </row>
    <row r="33" spans="1:2" x14ac:dyDescent="0.25">
      <c r="A33" t="s">
        <v>42</v>
      </c>
      <c r="B33" s="56">
        <f>SUM(B31:B32)</f>
        <v>2806500</v>
      </c>
    </row>
  </sheetData>
  <mergeCells count="2">
    <mergeCell ref="C5:S5"/>
    <mergeCell ref="C17:S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"/>
  <sheetViews>
    <sheetView tabSelected="1" zoomScaleNormal="100" workbookViewId="0">
      <selection activeCell="J45" sqref="J45"/>
    </sheetView>
  </sheetViews>
  <sheetFormatPr defaultRowHeight="15" x14ac:dyDescent="0.25"/>
  <cols>
    <col min="1" max="1" width="16.140625" customWidth="1"/>
    <col min="2" max="2" width="14.5703125" customWidth="1"/>
    <col min="10" max="11" width="10" customWidth="1"/>
    <col min="18" max="18" width="11.140625" customWidth="1"/>
    <col min="20" max="20" width="10.5703125" customWidth="1"/>
    <col min="21" max="21" width="5.5703125" customWidth="1"/>
    <col min="22" max="22" width="11.140625" customWidth="1"/>
    <col min="23" max="23" width="12" customWidth="1"/>
    <col min="24" max="24" width="12.42578125" customWidth="1"/>
    <col min="26" max="26" width="10.140625" customWidth="1"/>
  </cols>
  <sheetData>
    <row r="1" spans="1:24" ht="18.75" x14ac:dyDescent="0.3">
      <c r="A1" s="4" t="s">
        <v>10</v>
      </c>
      <c r="B1" s="4"/>
    </row>
    <row r="2" spans="1:24" ht="15.75" x14ac:dyDescent="0.25">
      <c r="A2" s="31" t="s">
        <v>33</v>
      </c>
    </row>
    <row r="4" spans="1:24" x14ac:dyDescent="0.25">
      <c r="A4" s="30" t="s">
        <v>22</v>
      </c>
    </row>
    <row r="5" spans="1:24" x14ac:dyDescent="0.25">
      <c r="C5" s="61" t="s">
        <v>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39"/>
      <c r="U5" s="39"/>
      <c r="V5" s="39"/>
    </row>
    <row r="6" spans="1:24" ht="60.75" thickBot="1" x14ac:dyDescent="0.3">
      <c r="B6" s="5" t="s">
        <v>0</v>
      </c>
      <c r="C6" s="2" t="s">
        <v>24</v>
      </c>
      <c r="D6" s="2" t="s">
        <v>25</v>
      </c>
      <c r="E6" s="2" t="s">
        <v>26</v>
      </c>
      <c r="F6" s="2" t="s">
        <v>6</v>
      </c>
      <c r="G6" s="2" t="s">
        <v>27</v>
      </c>
      <c r="H6" s="2" t="s">
        <v>28</v>
      </c>
      <c r="I6" s="2" t="s">
        <v>4</v>
      </c>
      <c r="J6" s="2" t="s">
        <v>18</v>
      </c>
      <c r="K6" s="2" t="s">
        <v>19</v>
      </c>
      <c r="L6" s="2" t="s">
        <v>7</v>
      </c>
      <c r="M6" s="2" t="s">
        <v>17</v>
      </c>
      <c r="N6" s="2" t="s">
        <v>3</v>
      </c>
      <c r="O6" s="2" t="s">
        <v>30</v>
      </c>
      <c r="P6" s="2" t="s">
        <v>5</v>
      </c>
      <c r="Q6" s="2" t="s">
        <v>31</v>
      </c>
      <c r="R6" s="2" t="s">
        <v>29</v>
      </c>
      <c r="S6" s="2" t="s">
        <v>9</v>
      </c>
      <c r="T6" s="2"/>
      <c r="U6" s="2"/>
      <c r="V6" s="2"/>
      <c r="W6" s="2"/>
      <c r="X6" s="2"/>
    </row>
    <row r="7" spans="1:24" x14ac:dyDescent="0.25">
      <c r="B7" s="1" t="s">
        <v>2</v>
      </c>
      <c r="C7" s="18">
        <v>500</v>
      </c>
      <c r="D7" s="19">
        <v>400</v>
      </c>
      <c r="E7" s="19">
        <v>450</v>
      </c>
      <c r="F7" s="19">
        <v>800</v>
      </c>
      <c r="G7" s="19">
        <v>900</v>
      </c>
      <c r="H7" s="19">
        <v>1000</v>
      </c>
      <c r="I7" s="19">
        <v>1200</v>
      </c>
      <c r="J7" s="19">
        <v>1300</v>
      </c>
      <c r="K7" s="19">
        <v>1350</v>
      </c>
      <c r="L7" s="19">
        <v>1400</v>
      </c>
      <c r="M7" s="19">
        <v>1300</v>
      </c>
      <c r="N7" s="19">
        <v>2000</v>
      </c>
      <c r="O7" s="19">
        <v>1800</v>
      </c>
      <c r="P7" s="19">
        <v>1600</v>
      </c>
      <c r="Q7" s="19">
        <v>1800</v>
      </c>
      <c r="R7" s="19">
        <v>1900</v>
      </c>
      <c r="S7" s="20">
        <v>1700</v>
      </c>
      <c r="T7" s="17"/>
      <c r="U7" s="17"/>
      <c r="V7" s="17"/>
      <c r="W7" s="39"/>
    </row>
    <row r="8" spans="1:24" x14ac:dyDescent="0.25">
      <c r="B8" s="1" t="s">
        <v>1</v>
      </c>
      <c r="C8" s="21">
        <v>1300</v>
      </c>
      <c r="D8" s="6">
        <v>1500</v>
      </c>
      <c r="E8" s="6">
        <v>1300</v>
      </c>
      <c r="F8" s="6">
        <v>1350</v>
      </c>
      <c r="G8" s="6">
        <v>1200</v>
      </c>
      <c r="H8" s="6">
        <v>1400</v>
      </c>
      <c r="I8" s="6">
        <v>1400</v>
      </c>
      <c r="J8" s="6">
        <v>400</v>
      </c>
      <c r="K8" s="6">
        <v>700</v>
      </c>
      <c r="L8" s="6">
        <v>1000</v>
      </c>
      <c r="M8" s="6">
        <v>1100</v>
      </c>
      <c r="N8" s="6">
        <v>1400</v>
      </c>
      <c r="O8" s="6">
        <v>1250</v>
      </c>
      <c r="P8" s="6">
        <v>1200</v>
      </c>
      <c r="Q8" s="6">
        <v>1250</v>
      </c>
      <c r="R8" s="6">
        <v>1250</v>
      </c>
      <c r="S8" s="22">
        <v>1300</v>
      </c>
      <c r="T8" s="17"/>
      <c r="U8" s="17"/>
      <c r="V8" s="17"/>
      <c r="W8" s="39"/>
    </row>
    <row r="9" spans="1:24" x14ac:dyDescent="0.25">
      <c r="B9" s="1" t="s">
        <v>26</v>
      </c>
      <c r="C9" s="21">
        <v>600</v>
      </c>
      <c r="D9" s="6">
        <v>400</v>
      </c>
      <c r="E9" s="6">
        <v>300</v>
      </c>
      <c r="F9" s="6">
        <v>500</v>
      </c>
      <c r="G9" s="6">
        <v>600</v>
      </c>
      <c r="H9" s="6">
        <v>1000</v>
      </c>
      <c r="I9" s="6">
        <v>850</v>
      </c>
      <c r="J9" s="6">
        <v>1400</v>
      </c>
      <c r="K9" s="6">
        <v>1500</v>
      </c>
      <c r="L9" s="6">
        <v>1500</v>
      </c>
      <c r="M9" s="6">
        <v>1500</v>
      </c>
      <c r="N9" s="6">
        <v>1900</v>
      </c>
      <c r="O9" s="6">
        <v>1800</v>
      </c>
      <c r="P9" s="6">
        <v>1600</v>
      </c>
      <c r="Q9" s="6">
        <v>1800</v>
      </c>
      <c r="R9" s="6">
        <v>1900</v>
      </c>
      <c r="S9" s="22">
        <v>1700</v>
      </c>
      <c r="T9" s="17"/>
      <c r="U9" s="17"/>
      <c r="V9" s="17"/>
      <c r="W9" s="40"/>
    </row>
    <row r="10" spans="1:24" x14ac:dyDescent="0.25">
      <c r="B10" s="1" t="s">
        <v>3</v>
      </c>
      <c r="C10" s="21">
        <v>2000</v>
      </c>
      <c r="D10" s="6">
        <v>1700</v>
      </c>
      <c r="E10" s="6">
        <v>1800</v>
      </c>
      <c r="F10" s="6">
        <v>1900</v>
      </c>
      <c r="G10" s="6">
        <v>2000</v>
      </c>
      <c r="H10" s="6">
        <v>2100</v>
      </c>
      <c r="I10" s="6">
        <v>2100</v>
      </c>
      <c r="J10" s="6">
        <v>1300</v>
      </c>
      <c r="K10" s="6">
        <v>1500</v>
      </c>
      <c r="L10" s="6">
        <v>1100</v>
      </c>
      <c r="M10" s="6">
        <v>1800</v>
      </c>
      <c r="N10" s="6">
        <v>300</v>
      </c>
      <c r="O10" s="6">
        <v>500</v>
      </c>
      <c r="P10" s="6">
        <v>1000</v>
      </c>
      <c r="Q10" s="6">
        <v>700</v>
      </c>
      <c r="R10" s="6">
        <v>800</v>
      </c>
      <c r="S10" s="22">
        <v>900</v>
      </c>
      <c r="T10" s="17"/>
      <c r="U10" s="17"/>
      <c r="V10" s="17"/>
      <c r="W10" s="39"/>
    </row>
    <row r="11" spans="1:24" x14ac:dyDescent="0.25">
      <c r="B11" s="1" t="s">
        <v>30</v>
      </c>
      <c r="C11" s="21">
        <v>1500</v>
      </c>
      <c r="D11" s="6">
        <v>1400</v>
      </c>
      <c r="E11" s="6">
        <v>1500</v>
      </c>
      <c r="F11" s="6">
        <v>1800</v>
      </c>
      <c r="G11" s="6">
        <v>1900</v>
      </c>
      <c r="H11" s="6">
        <v>2100</v>
      </c>
      <c r="I11" s="6">
        <v>2000</v>
      </c>
      <c r="J11" s="6">
        <v>1200</v>
      </c>
      <c r="K11" s="6">
        <v>1400</v>
      </c>
      <c r="L11" s="6">
        <v>1050</v>
      </c>
      <c r="M11" s="6">
        <v>1200</v>
      </c>
      <c r="N11" s="6">
        <v>450</v>
      </c>
      <c r="O11" s="6">
        <v>200</v>
      </c>
      <c r="P11" s="6">
        <v>300</v>
      </c>
      <c r="Q11" s="6">
        <v>500</v>
      </c>
      <c r="R11" s="6">
        <v>350</v>
      </c>
      <c r="S11" s="22">
        <v>650</v>
      </c>
      <c r="T11" s="17"/>
      <c r="U11" s="17"/>
      <c r="V11" s="17"/>
      <c r="W11" s="40"/>
    </row>
    <row r="12" spans="1:24" x14ac:dyDescent="0.25">
      <c r="B12" s="1" t="s">
        <v>4</v>
      </c>
      <c r="C12" s="21">
        <v>1200</v>
      </c>
      <c r="D12" s="6">
        <v>1350</v>
      </c>
      <c r="E12" s="6">
        <v>1200</v>
      </c>
      <c r="F12" s="6">
        <v>900</v>
      </c>
      <c r="G12" s="6">
        <v>600</v>
      </c>
      <c r="H12" s="6">
        <v>400</v>
      </c>
      <c r="I12" s="6">
        <v>300</v>
      </c>
      <c r="J12" s="6">
        <v>1500</v>
      </c>
      <c r="K12" s="6">
        <v>1500</v>
      </c>
      <c r="L12" s="6">
        <v>1600</v>
      </c>
      <c r="M12" s="6">
        <v>900</v>
      </c>
      <c r="N12" s="6">
        <v>2100</v>
      </c>
      <c r="O12" s="6">
        <v>1800</v>
      </c>
      <c r="P12" s="6">
        <v>1900</v>
      </c>
      <c r="Q12" s="6">
        <v>1850</v>
      </c>
      <c r="R12" s="6">
        <v>2000</v>
      </c>
      <c r="S12" s="22">
        <v>2100</v>
      </c>
      <c r="T12" s="17"/>
      <c r="U12" s="17"/>
      <c r="V12" s="17"/>
      <c r="W12" s="39"/>
    </row>
    <row r="13" spans="1:24" ht="15.75" thickBot="1" x14ac:dyDescent="0.3">
      <c r="B13" s="1" t="s">
        <v>32</v>
      </c>
      <c r="C13" s="23">
        <v>2200</v>
      </c>
      <c r="D13" s="24">
        <v>1800</v>
      </c>
      <c r="E13" s="24">
        <v>1800</v>
      </c>
      <c r="F13" s="24">
        <v>2300</v>
      </c>
      <c r="G13" s="24">
        <v>2000</v>
      </c>
      <c r="H13" s="24">
        <v>2400</v>
      </c>
      <c r="I13" s="24">
        <v>2300</v>
      </c>
      <c r="J13" s="24">
        <v>1200</v>
      </c>
      <c r="K13" s="24">
        <v>1050</v>
      </c>
      <c r="L13" s="24">
        <v>900</v>
      </c>
      <c r="M13" s="24">
        <v>1100</v>
      </c>
      <c r="N13" s="24">
        <v>1000</v>
      </c>
      <c r="O13" s="24">
        <v>400</v>
      </c>
      <c r="P13" s="24">
        <v>400</v>
      </c>
      <c r="Q13" s="24">
        <v>250</v>
      </c>
      <c r="R13" s="24">
        <v>400</v>
      </c>
      <c r="S13" s="25">
        <v>800</v>
      </c>
      <c r="T13" s="17">
        <f>SUM(C7:S13)</f>
        <v>151050</v>
      </c>
      <c r="U13" s="17"/>
      <c r="V13" s="17"/>
      <c r="W13" s="39"/>
    </row>
    <row r="16" spans="1:24" x14ac:dyDescent="0.25">
      <c r="A16" s="32" t="s">
        <v>14</v>
      </c>
    </row>
    <row r="17" spans="1:26" x14ac:dyDescent="0.25">
      <c r="C17" s="61" t="s">
        <v>49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39"/>
      <c r="U17" s="39"/>
      <c r="V17" s="39"/>
    </row>
    <row r="18" spans="1:26" ht="60.75" thickBot="1" x14ac:dyDescent="0.3">
      <c r="A18" s="5" t="s">
        <v>50</v>
      </c>
      <c r="B18" s="52" t="s">
        <v>47</v>
      </c>
      <c r="C18" s="2" t="s">
        <v>24</v>
      </c>
      <c r="D18" s="2" t="s">
        <v>25</v>
      </c>
      <c r="E18" s="2" t="s">
        <v>26</v>
      </c>
      <c r="F18" s="2" t="s">
        <v>6</v>
      </c>
      <c r="G18" s="2" t="s">
        <v>27</v>
      </c>
      <c r="H18" s="2" t="s">
        <v>28</v>
      </c>
      <c r="I18" s="2" t="s">
        <v>4</v>
      </c>
      <c r="J18" s="2" t="s">
        <v>18</v>
      </c>
      <c r="K18" s="2" t="s">
        <v>19</v>
      </c>
      <c r="L18" s="2" t="s">
        <v>7</v>
      </c>
      <c r="M18" s="2" t="s">
        <v>17</v>
      </c>
      <c r="N18" s="2" t="s">
        <v>3</v>
      </c>
      <c r="O18" s="2" t="s">
        <v>30</v>
      </c>
      <c r="P18" s="2" t="s">
        <v>5</v>
      </c>
      <c r="Q18" s="2" t="s">
        <v>31</v>
      </c>
      <c r="R18" s="2" t="s">
        <v>29</v>
      </c>
      <c r="S18" s="2" t="s">
        <v>9</v>
      </c>
      <c r="T18" s="2" t="s">
        <v>23</v>
      </c>
      <c r="U18" s="2"/>
      <c r="V18" s="2" t="s">
        <v>38</v>
      </c>
      <c r="W18" s="2" t="s">
        <v>21</v>
      </c>
      <c r="X18" s="2" t="s">
        <v>39</v>
      </c>
      <c r="Z18" s="2" t="s">
        <v>40</v>
      </c>
    </row>
    <row r="19" spans="1:26" x14ac:dyDescent="0.25">
      <c r="A19" s="1" t="s">
        <v>2</v>
      </c>
      <c r="B19" s="53">
        <v>1</v>
      </c>
      <c r="C19" s="7">
        <v>179.99999999999994</v>
      </c>
      <c r="D19" s="8">
        <v>120</v>
      </c>
      <c r="E19" s="8">
        <v>100</v>
      </c>
      <c r="F19" s="8">
        <v>0</v>
      </c>
      <c r="G19" s="8">
        <v>0</v>
      </c>
      <c r="H19" s="8">
        <v>0</v>
      </c>
      <c r="I19" s="8">
        <v>0</v>
      </c>
      <c r="J19" s="8">
        <v>130.00000000000011</v>
      </c>
      <c r="K19" s="8">
        <v>59.999999999999787</v>
      </c>
      <c r="L19" s="8">
        <v>49.999999999999993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9">
        <v>60.00000000000005</v>
      </c>
      <c r="T19" s="11">
        <f t="shared" ref="T19:T25" si="0">SUM(C19:S19)</f>
        <v>699.99999999999977</v>
      </c>
      <c r="U19" s="11" t="s">
        <v>11</v>
      </c>
      <c r="V19" s="11">
        <f>W19*B19</f>
        <v>700</v>
      </c>
      <c r="W19" s="34">
        <v>700</v>
      </c>
      <c r="X19" s="34">
        <v>500000</v>
      </c>
      <c r="Y19">
        <f>+X19/W19</f>
        <v>714.28571428571433</v>
      </c>
      <c r="Z19">
        <f>+T19/V19</f>
        <v>0.99999999999999967</v>
      </c>
    </row>
    <row r="20" spans="1:26" x14ac:dyDescent="0.25">
      <c r="A20" s="1" t="s">
        <v>1</v>
      </c>
      <c r="B20" s="54">
        <v>0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0</v>
      </c>
      <c r="T20" s="11">
        <f t="shared" si="0"/>
        <v>0</v>
      </c>
      <c r="U20" s="11" t="s">
        <v>11</v>
      </c>
      <c r="V20" s="11">
        <f t="shared" ref="V20:V25" si="1">W20*B20</f>
        <v>0</v>
      </c>
      <c r="W20" s="35">
        <v>400</v>
      </c>
      <c r="X20" s="35">
        <v>350000</v>
      </c>
      <c r="Y20">
        <f>+X20/W20</f>
        <v>875</v>
      </c>
      <c r="Z20" t="e">
        <f>+T20/V20</f>
        <v>#DIV/0!</v>
      </c>
    </row>
    <row r="21" spans="1:26" x14ac:dyDescent="0.25">
      <c r="A21" s="1" t="s">
        <v>26</v>
      </c>
      <c r="B21" s="54">
        <v>0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>
        <v>0</v>
      </c>
      <c r="T21" s="11">
        <f t="shared" si="0"/>
        <v>0</v>
      </c>
      <c r="U21" s="11" t="s">
        <v>11</v>
      </c>
      <c r="V21" s="11">
        <f t="shared" si="1"/>
        <v>0</v>
      </c>
      <c r="W21" s="35">
        <v>200</v>
      </c>
      <c r="X21" s="35">
        <v>120000</v>
      </c>
      <c r="Y21">
        <f t="shared" ref="Y21:Y25" si="2">+X21/W21</f>
        <v>600</v>
      </c>
      <c r="Z21" t="e">
        <f t="shared" ref="Z21:Z25" si="3">+T21/V21</f>
        <v>#DIV/0!</v>
      </c>
    </row>
    <row r="22" spans="1:26" x14ac:dyDescent="0.25">
      <c r="A22" s="1" t="s">
        <v>3</v>
      </c>
      <c r="B22" s="54">
        <v>0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  <c r="T22" s="11">
        <f t="shared" si="0"/>
        <v>0</v>
      </c>
      <c r="U22" s="11" t="s">
        <v>11</v>
      </c>
      <c r="V22" s="11">
        <f t="shared" si="1"/>
        <v>0</v>
      </c>
      <c r="W22" s="35">
        <v>400</v>
      </c>
      <c r="X22" s="35">
        <v>400000</v>
      </c>
      <c r="Y22">
        <f t="shared" si="2"/>
        <v>1000</v>
      </c>
      <c r="Z22" t="e">
        <f t="shared" si="3"/>
        <v>#DIV/0!</v>
      </c>
    </row>
    <row r="23" spans="1:26" x14ac:dyDescent="0.25">
      <c r="A23" s="1" t="s">
        <v>30</v>
      </c>
      <c r="B23" s="54">
        <v>1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100.00000000000013</v>
      </c>
      <c r="O23" s="11">
        <v>199.99999999999994</v>
      </c>
      <c r="P23" s="11">
        <v>0</v>
      </c>
      <c r="Q23" s="11">
        <v>0</v>
      </c>
      <c r="R23" s="11">
        <v>0</v>
      </c>
      <c r="S23" s="12">
        <v>0</v>
      </c>
      <c r="T23" s="11">
        <f t="shared" si="0"/>
        <v>300.00000000000006</v>
      </c>
      <c r="U23" s="11" t="s">
        <v>11</v>
      </c>
      <c r="V23" s="11">
        <f t="shared" si="1"/>
        <v>300</v>
      </c>
      <c r="W23" s="35">
        <v>300</v>
      </c>
      <c r="X23" s="35">
        <v>150000</v>
      </c>
      <c r="Y23">
        <f t="shared" si="2"/>
        <v>500</v>
      </c>
      <c r="Z23">
        <f t="shared" si="3"/>
        <v>1.0000000000000002</v>
      </c>
    </row>
    <row r="24" spans="1:26" x14ac:dyDescent="0.25">
      <c r="A24" s="1" t="s">
        <v>4</v>
      </c>
      <c r="B24" s="54">
        <v>1</v>
      </c>
      <c r="C24" s="10">
        <v>0</v>
      </c>
      <c r="D24" s="11">
        <v>0</v>
      </c>
      <c r="E24" s="11">
        <v>0</v>
      </c>
      <c r="F24" s="11">
        <v>40</v>
      </c>
      <c r="G24" s="11">
        <v>50</v>
      </c>
      <c r="H24" s="11">
        <v>90</v>
      </c>
      <c r="I24" s="11">
        <v>140</v>
      </c>
      <c r="J24" s="11">
        <v>0</v>
      </c>
      <c r="K24" s="11">
        <v>20.000000000000213</v>
      </c>
      <c r="L24" s="11">
        <v>0</v>
      </c>
      <c r="M24" s="11">
        <v>40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0</v>
      </c>
      <c r="T24" s="11">
        <f t="shared" si="0"/>
        <v>380.00000000000023</v>
      </c>
      <c r="U24" s="11" t="s">
        <v>11</v>
      </c>
      <c r="V24" s="11">
        <f t="shared" si="1"/>
        <v>400</v>
      </c>
      <c r="W24" s="35">
        <v>400</v>
      </c>
      <c r="X24" s="35">
        <v>250000</v>
      </c>
      <c r="Y24">
        <f t="shared" si="2"/>
        <v>625</v>
      </c>
      <c r="Z24">
        <f t="shared" si="3"/>
        <v>0.95000000000000062</v>
      </c>
    </row>
    <row r="25" spans="1:26" ht="15.75" thickBot="1" x14ac:dyDescent="0.3">
      <c r="A25" s="1" t="s">
        <v>32</v>
      </c>
      <c r="B25" s="55">
        <v>1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70.000000000000071</v>
      </c>
      <c r="P25" s="14">
        <v>130</v>
      </c>
      <c r="Q25" s="14">
        <v>100</v>
      </c>
      <c r="R25" s="14">
        <v>85</v>
      </c>
      <c r="S25" s="15">
        <v>14.999999999999936</v>
      </c>
      <c r="T25" s="11">
        <f t="shared" si="0"/>
        <v>400</v>
      </c>
      <c r="U25" s="11" t="s">
        <v>11</v>
      </c>
      <c r="V25" s="11">
        <f t="shared" si="1"/>
        <v>400</v>
      </c>
      <c r="W25" s="36">
        <v>400</v>
      </c>
      <c r="X25" s="36">
        <v>300000</v>
      </c>
      <c r="Y25">
        <f t="shared" si="2"/>
        <v>750</v>
      </c>
      <c r="Z25">
        <f t="shared" si="3"/>
        <v>1</v>
      </c>
    </row>
    <row r="26" spans="1:26" x14ac:dyDescent="0.25">
      <c r="A26" s="1"/>
      <c r="B26" s="16" t="s">
        <v>12</v>
      </c>
      <c r="C26" s="11">
        <f t="shared" ref="C26:S26" si="4">SUM(C19:C25)</f>
        <v>179.99999999999994</v>
      </c>
      <c r="D26" s="11">
        <f t="shared" si="4"/>
        <v>120</v>
      </c>
      <c r="E26" s="11">
        <f t="shared" si="4"/>
        <v>100</v>
      </c>
      <c r="F26" s="11">
        <f t="shared" si="4"/>
        <v>40</v>
      </c>
      <c r="G26" s="11">
        <f t="shared" si="4"/>
        <v>50</v>
      </c>
      <c r="H26" s="11">
        <f t="shared" si="4"/>
        <v>90</v>
      </c>
      <c r="I26" s="11">
        <f t="shared" si="4"/>
        <v>140</v>
      </c>
      <c r="J26" s="11">
        <f t="shared" si="4"/>
        <v>130.00000000000011</v>
      </c>
      <c r="K26" s="11">
        <f t="shared" si="4"/>
        <v>80</v>
      </c>
      <c r="L26" s="11">
        <f t="shared" si="4"/>
        <v>49.999999999999993</v>
      </c>
      <c r="M26" s="11">
        <f t="shared" si="4"/>
        <v>40</v>
      </c>
      <c r="N26" s="11">
        <f t="shared" si="4"/>
        <v>100.00000000000013</v>
      </c>
      <c r="O26" s="11">
        <f t="shared" si="4"/>
        <v>270</v>
      </c>
      <c r="P26" s="11">
        <f t="shared" si="4"/>
        <v>130</v>
      </c>
      <c r="Q26" s="11">
        <f t="shared" si="4"/>
        <v>100</v>
      </c>
      <c r="R26" s="11">
        <f t="shared" si="4"/>
        <v>85</v>
      </c>
      <c r="S26" s="11">
        <f t="shared" si="4"/>
        <v>74.999999999999986</v>
      </c>
      <c r="T26" s="11"/>
      <c r="U26" s="11"/>
      <c r="V26" s="11"/>
    </row>
    <row r="27" spans="1:26" ht="15.75" thickBot="1" x14ac:dyDescent="0.3">
      <c r="A27" s="1"/>
      <c r="B27" s="16"/>
      <c r="C27" s="26" t="s">
        <v>13</v>
      </c>
      <c r="D27" s="26" t="s">
        <v>13</v>
      </c>
      <c r="E27" s="26" t="s">
        <v>13</v>
      </c>
      <c r="F27" s="26" t="s">
        <v>13</v>
      </c>
      <c r="G27" s="26" t="s">
        <v>13</v>
      </c>
      <c r="H27" s="26" t="s">
        <v>13</v>
      </c>
      <c r="I27" s="26" t="s">
        <v>13</v>
      </c>
      <c r="J27" s="26" t="s">
        <v>13</v>
      </c>
      <c r="K27" s="26" t="s">
        <v>13</v>
      </c>
      <c r="L27" s="26" t="s">
        <v>13</v>
      </c>
      <c r="M27" s="26" t="s">
        <v>13</v>
      </c>
      <c r="N27" s="26" t="s">
        <v>13</v>
      </c>
      <c r="O27" s="26" t="s">
        <v>13</v>
      </c>
      <c r="P27" s="26" t="s">
        <v>13</v>
      </c>
      <c r="Q27" s="26" t="s">
        <v>13</v>
      </c>
      <c r="R27" s="26" t="s">
        <v>13</v>
      </c>
      <c r="S27" s="26" t="s">
        <v>13</v>
      </c>
      <c r="T27" s="11"/>
      <c r="U27" s="11"/>
      <c r="V27" s="11"/>
      <c r="W27" s="39"/>
    </row>
    <row r="28" spans="1:26" ht="15.75" thickBot="1" x14ac:dyDescent="0.3">
      <c r="A28" s="1" t="s">
        <v>20</v>
      </c>
      <c r="B28" s="1"/>
      <c r="C28" s="27">
        <v>180</v>
      </c>
      <c r="D28" s="28">
        <v>120</v>
      </c>
      <c r="E28" s="28">
        <v>100</v>
      </c>
      <c r="F28" s="28">
        <v>40</v>
      </c>
      <c r="G28" s="28">
        <v>50</v>
      </c>
      <c r="H28" s="28">
        <v>90</v>
      </c>
      <c r="I28" s="28">
        <v>140</v>
      </c>
      <c r="J28" s="28">
        <v>130</v>
      </c>
      <c r="K28" s="28">
        <v>80</v>
      </c>
      <c r="L28" s="28">
        <v>50</v>
      </c>
      <c r="M28" s="28">
        <v>40</v>
      </c>
      <c r="N28" s="28">
        <v>100</v>
      </c>
      <c r="O28" s="28">
        <v>270</v>
      </c>
      <c r="P28" s="28">
        <v>130</v>
      </c>
      <c r="Q28" s="28">
        <v>100</v>
      </c>
      <c r="R28" s="28">
        <v>85</v>
      </c>
      <c r="S28" s="29">
        <v>75</v>
      </c>
      <c r="T28" s="39">
        <f>SUM(C28:S28)</f>
        <v>1780</v>
      </c>
      <c r="U28" s="39"/>
      <c r="V28" s="39">
        <f>SUM(V19:V25)</f>
        <v>1800</v>
      </c>
      <c r="W28" s="45">
        <f>SUM(W19:W25)</f>
        <v>2800</v>
      </c>
    </row>
    <row r="29" spans="1:26" x14ac:dyDescent="0.25">
      <c r="V29" s="44">
        <f>+T28/V28</f>
        <v>0.98888888888888893</v>
      </c>
      <c r="W29" s="44">
        <f>+T28/W28</f>
        <v>0.63571428571428568</v>
      </c>
    </row>
    <row r="30" spans="1:26" x14ac:dyDescent="0.25">
      <c r="A30" s="3" t="s">
        <v>15</v>
      </c>
    </row>
    <row r="31" spans="1:26" x14ac:dyDescent="0.25">
      <c r="A31" t="s">
        <v>16</v>
      </c>
      <c r="B31" s="56">
        <f>SUMPRODUCT(C7:S13,C19:S25)</f>
        <v>1051000.0000000002</v>
      </c>
    </row>
    <row r="32" spans="1:26" ht="15.75" thickBot="1" x14ac:dyDescent="0.3">
      <c r="A32" t="s">
        <v>41</v>
      </c>
      <c r="B32">
        <f>SUMPRODUCT(B19:B25,X19:X25)</f>
        <v>1200000</v>
      </c>
    </row>
    <row r="33" spans="1:4" ht="16.5" thickTop="1" thickBot="1" x14ac:dyDescent="0.3">
      <c r="A33" t="s">
        <v>42</v>
      </c>
      <c r="B33" s="33">
        <f>SUM(B31:B32)</f>
        <v>2251000</v>
      </c>
    </row>
    <row r="34" spans="1:4" ht="15.75" thickTop="1" x14ac:dyDescent="0.25"/>
    <row r="35" spans="1:4" x14ac:dyDescent="0.25">
      <c r="B35" s="59">
        <f>B33/'Final Transporte'!B33</f>
        <v>0.80206663103509712</v>
      </c>
    </row>
    <row r="37" spans="1:4" x14ac:dyDescent="0.25">
      <c r="A37" s="3" t="s">
        <v>51</v>
      </c>
    </row>
    <row r="39" spans="1:4" x14ac:dyDescent="0.25">
      <c r="D39" t="s">
        <v>52</v>
      </c>
    </row>
    <row r="43" spans="1:4" x14ac:dyDescent="0.25">
      <c r="D43" t="s">
        <v>53</v>
      </c>
    </row>
    <row r="46" spans="1:4" x14ac:dyDescent="0.25">
      <c r="D46" t="s">
        <v>54</v>
      </c>
    </row>
    <row r="48" spans="1:4" x14ac:dyDescent="0.25">
      <c r="D48" t="s">
        <v>55</v>
      </c>
    </row>
    <row r="50" spans="4:4" x14ac:dyDescent="0.25">
      <c r="D50" t="s">
        <v>56</v>
      </c>
    </row>
  </sheetData>
  <mergeCells count="2">
    <mergeCell ref="C5:S5"/>
    <mergeCell ref="C17:S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438150</xdr:colOff>
                <xdr:row>17</xdr:row>
                <xdr:rowOff>9525</xdr:rowOff>
              </from>
              <to>
                <xdr:col>1</xdr:col>
                <xdr:colOff>666750</xdr:colOff>
                <xdr:row>17</xdr:row>
                <xdr:rowOff>352425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7</xdr:col>
                <xdr:colOff>180975</xdr:colOff>
                <xdr:row>28</xdr:row>
                <xdr:rowOff>123825</xdr:rowOff>
              </from>
              <to>
                <xdr:col>8</xdr:col>
                <xdr:colOff>447675</xdr:colOff>
                <xdr:row>31</xdr:row>
                <xdr:rowOff>28575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19</xdr:col>
                <xdr:colOff>266700</xdr:colOff>
                <xdr:row>15</xdr:row>
                <xdr:rowOff>133350</xdr:rowOff>
              </from>
              <to>
                <xdr:col>21</xdr:col>
                <xdr:colOff>171450</xdr:colOff>
                <xdr:row>17</xdr:row>
                <xdr:rowOff>190500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>
              <from>
                <xdr:col>10</xdr:col>
                <xdr:colOff>104775</xdr:colOff>
                <xdr:row>17</xdr:row>
                <xdr:rowOff>38100</xdr:rowOff>
              </from>
              <to>
                <xdr:col>10</xdr:col>
                <xdr:colOff>333375</xdr:colOff>
                <xdr:row>17</xdr:row>
                <xdr:rowOff>381000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 sizeWithCells="1">
              <from>
                <xdr:col>2</xdr:col>
                <xdr:colOff>152400</xdr:colOff>
                <xdr:row>29</xdr:row>
                <xdr:rowOff>142875</xdr:rowOff>
              </from>
              <to>
                <xdr:col>3</xdr:col>
                <xdr:colOff>371475</xdr:colOff>
                <xdr:row>31</xdr:row>
                <xdr:rowOff>104775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1" r:id="rId14">
          <objectPr defaultSize="0" autoPict="0" r:id="rId15">
            <anchor moveWithCells="1" sizeWithCells="1">
              <from>
                <xdr:col>2</xdr:col>
                <xdr:colOff>209550</xdr:colOff>
                <xdr:row>31</xdr:row>
                <xdr:rowOff>9525</xdr:rowOff>
              </from>
              <to>
                <xdr:col>3</xdr:col>
                <xdr:colOff>152400</xdr:colOff>
                <xdr:row>32</xdr:row>
                <xdr:rowOff>152400</xdr:rowOff>
              </to>
            </anchor>
          </objectPr>
        </oleObject>
      </mc:Choice>
      <mc:Fallback>
        <oleObject progId="Equation.3" shapeId="1031" r:id="rId14"/>
      </mc:Fallback>
    </mc:AlternateContent>
    <mc:AlternateContent xmlns:mc="http://schemas.openxmlformats.org/markup-compatibility/2006">
      <mc:Choice Requires="x14">
        <oleObject progId="Equation.3" shapeId="1032" r:id="rId16">
          <objectPr defaultSize="0" autoPict="0" r:id="rId17">
            <anchor moveWithCells="1" sizeWithCells="1">
              <from>
                <xdr:col>0</xdr:col>
                <xdr:colOff>85725</xdr:colOff>
                <xdr:row>37</xdr:row>
                <xdr:rowOff>85725</xdr:rowOff>
              </from>
              <to>
                <xdr:col>2</xdr:col>
                <xdr:colOff>304800</xdr:colOff>
                <xdr:row>50</xdr:row>
                <xdr:rowOff>161925</xdr:rowOff>
              </to>
            </anchor>
          </objectPr>
        </oleObject>
      </mc:Choice>
      <mc:Fallback>
        <oleObject progId="Equation.3" shapeId="1032" r:id="rId1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</vt:lpstr>
      <vt:lpstr>Inicial</vt:lpstr>
      <vt:lpstr>Final Transporte</vt:lpstr>
      <vt:lpstr>Final Malha Otimizada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Barbieri da Cunha</dc:creator>
  <cp:lastModifiedBy>Claudio Barbieri da Cunha</cp:lastModifiedBy>
  <cp:lastPrinted>2012-09-10T21:42:40Z</cp:lastPrinted>
  <dcterms:created xsi:type="dcterms:W3CDTF">2011-09-26T14:07:21Z</dcterms:created>
  <dcterms:modified xsi:type="dcterms:W3CDTF">2016-05-04T11:48:52Z</dcterms:modified>
</cp:coreProperties>
</file>