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Lista de Presença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<sst xmlns="http://schemas.openxmlformats.org/spreadsheetml/2006/main" count="331" uniqueCount="190">
  <si>
    <t xml:space="preserve">Relatório: </t>
  </si>
  <si>
    <t>Lista de Presença</t>
  </si>
  <si>
    <t>Disciplina:</t>
  </si>
  <si>
    <t>QFL0406</t>
  </si>
  <si>
    <t>Turma:</t>
  </si>
  <si>
    <t>2016202</t>
  </si>
  <si>
    <t>Código</t>
  </si>
  <si>
    <t>Ingresso</t>
  </si>
  <si>
    <t>Curso</t>
  </si>
  <si>
    <t>Nome</t>
  </si>
  <si>
    <t>9820384</t>
  </si>
  <si>
    <t>2016/1</t>
  </si>
  <si>
    <t>9012</t>
  </si>
  <si>
    <t>Adriana Hiromi Uehara</t>
  </si>
  <si>
    <t>9819621</t>
  </si>
  <si>
    <t>Alessandra Zorzete Brisolla de Campos</t>
  </si>
  <si>
    <t>9898989</t>
  </si>
  <si>
    <t>Aline Dias da Purificacao</t>
  </si>
  <si>
    <t>9913255</t>
  </si>
  <si>
    <t>Amanda Antunes Graciano</t>
  </si>
  <si>
    <t>9822010</t>
  </si>
  <si>
    <t>Amanda Atanes Buss</t>
  </si>
  <si>
    <t>8567309</t>
  </si>
  <si>
    <t>2014/1</t>
  </si>
  <si>
    <t>Amanda da Cruz Nunes de Moraes</t>
  </si>
  <si>
    <t>9819893</t>
  </si>
  <si>
    <t>Andreas Genesi e Silva</t>
  </si>
  <si>
    <t>9819913</t>
  </si>
  <si>
    <t>Barbara Maffei Sampaio</t>
  </si>
  <si>
    <t>9876397</t>
  </si>
  <si>
    <t>Beatriz Ujvari Mendes</t>
  </si>
  <si>
    <t>9867403</t>
  </si>
  <si>
    <t>Brenda Ferreira Santos</t>
  </si>
  <si>
    <t>9819805</t>
  </si>
  <si>
    <t>Breno Cantuara Marcolino</t>
  </si>
  <si>
    <t>9328137</t>
  </si>
  <si>
    <t>2015/1</t>
  </si>
  <si>
    <t>Breno Nascimento Silverio</t>
  </si>
  <si>
    <t>8021551</t>
  </si>
  <si>
    <t>2012/1</t>
  </si>
  <si>
    <t>Caio Cesar Marques dos Santos</t>
  </si>
  <si>
    <t>9913276</t>
  </si>
  <si>
    <t>Camila Carli</t>
  </si>
  <si>
    <t>9819750</t>
  </si>
  <si>
    <t>Camila Carneiro Lambertucci</t>
  </si>
  <si>
    <t>9819531</t>
  </si>
  <si>
    <t>Camila Pereira Rodrigues da Silva</t>
  </si>
  <si>
    <t>9851566</t>
  </si>
  <si>
    <t>Carolina Kimi Aita</t>
  </si>
  <si>
    <t>9328680</t>
  </si>
  <si>
    <t>Cintia Naomi Kohatsu</t>
  </si>
  <si>
    <t>9763881</t>
  </si>
  <si>
    <t>Cleyner Soares Pereira</t>
  </si>
  <si>
    <t>9328756</t>
  </si>
  <si>
    <t>Derick Carneiro Ribeiro</t>
  </si>
  <si>
    <t>9820404</t>
  </si>
  <si>
    <t>Eliezer Aparecido Almeida Junior</t>
  </si>
  <si>
    <t>5688282</t>
  </si>
  <si>
    <t>Erika Kishima</t>
  </si>
  <si>
    <t>9273804</t>
  </si>
  <si>
    <t>Fernanda Saori Kibe</t>
  </si>
  <si>
    <t>9851611</t>
  </si>
  <si>
    <t>Fideles Fernando Simoes de Andrade</t>
  </si>
  <si>
    <t>9764412</t>
  </si>
  <si>
    <t>Filipe de Lima Pizzico</t>
  </si>
  <si>
    <t>9819594</t>
  </si>
  <si>
    <t>Giovanna Araki Leal</t>
  </si>
  <si>
    <t>9867383</t>
  </si>
  <si>
    <t>Guilherme Seiffert de Oliveira</t>
  </si>
  <si>
    <t>9881149</t>
  </si>
  <si>
    <t>Ingrid Fayer Ambrozio</t>
  </si>
  <si>
    <t>9851607</t>
  </si>
  <si>
    <t>Isabela Fernandes de Oliveira</t>
  </si>
  <si>
    <t>9876400</t>
  </si>
  <si>
    <t>Isabele Resende Goncalves</t>
  </si>
  <si>
    <t>9819997</t>
  </si>
  <si>
    <t>Isabella Correa von Wallwitz</t>
  </si>
  <si>
    <t>9328102</t>
  </si>
  <si>
    <t>Italo Dutra de Assis</t>
  </si>
  <si>
    <t>9819722</t>
  </si>
  <si>
    <t>Janaina Tenorio Novais</t>
  </si>
  <si>
    <t>9820220</t>
  </si>
  <si>
    <t>Jessica de Alcantara Ferreira</t>
  </si>
  <si>
    <t>9819980</t>
  </si>
  <si>
    <t>Jessica Lins dos Santos</t>
  </si>
  <si>
    <t>9370712</t>
  </si>
  <si>
    <t>Jonatan Biasoli Prieto</t>
  </si>
  <si>
    <t>9820391</t>
  </si>
  <si>
    <t>Karina Satie Kanno</t>
  </si>
  <si>
    <t>8971972</t>
  </si>
  <si>
    <t>Lais Ayami Higa de Moraes</t>
  </si>
  <si>
    <t>8971523</t>
  </si>
  <si>
    <t>Larissa Fernandes de Biagi</t>
  </si>
  <si>
    <t>9851587</t>
  </si>
  <si>
    <t>Larissa Rodrigues Carrasco da Silva</t>
  </si>
  <si>
    <t>9851552</t>
  </si>
  <si>
    <t>Larissa Soares Capecci</t>
  </si>
  <si>
    <t>9898912</t>
  </si>
  <si>
    <t>Leticia Taborda Veronez</t>
  </si>
  <si>
    <t>9898972</t>
  </si>
  <si>
    <t>Lucas Saori Arimura Sinbo</t>
  </si>
  <si>
    <t>9867379</t>
  </si>
  <si>
    <t>Luiza Gomes de Araujo</t>
  </si>
  <si>
    <t>9898951</t>
  </si>
  <si>
    <t>Marcio Hideo Hoshino</t>
  </si>
  <si>
    <t>9820168</t>
  </si>
  <si>
    <t>Maria Eduarda Fett Nishida</t>
  </si>
  <si>
    <t>9898993</t>
  </si>
  <si>
    <t>Mariana Ribeiro Gubitoso</t>
  </si>
  <si>
    <t>9764472</t>
  </si>
  <si>
    <t>Matheus Delaqua Rocha de Jesus</t>
  </si>
  <si>
    <t>9881132</t>
  </si>
  <si>
    <t>Matheus Kenzo Yoshioca</t>
  </si>
  <si>
    <t>9819718</t>
  </si>
  <si>
    <t>Matheus Ribeiro Rodrigues</t>
  </si>
  <si>
    <t>7989757</t>
  </si>
  <si>
    <t>46300</t>
  </si>
  <si>
    <t>Mayra Souza Sala Oliveira</t>
  </si>
  <si>
    <t>6828693</t>
  </si>
  <si>
    <t>2009/1</t>
  </si>
  <si>
    <t>Monica Ferreira Santana</t>
  </si>
  <si>
    <t>9819614</t>
  </si>
  <si>
    <t>Murillo Turgante Bedinotti</t>
  </si>
  <si>
    <t>9867445</t>
  </si>
  <si>
    <t>Naomi Crispim Tropeia</t>
  </si>
  <si>
    <t>5873657</t>
  </si>
  <si>
    <t>Natália Mendes Schöwe</t>
  </si>
  <si>
    <t>9820126</t>
  </si>
  <si>
    <t>Nathalia Tenguan Silva</t>
  </si>
  <si>
    <t>9819934</t>
  </si>
  <si>
    <t>Nayale Maria dos Santos</t>
  </si>
  <si>
    <t>9820043</t>
  </si>
  <si>
    <t>Nayara Soares Pina</t>
  </si>
  <si>
    <t>9851570</t>
  </si>
  <si>
    <t>Niara Tanabe da Silva</t>
  </si>
  <si>
    <t>8514835</t>
  </si>
  <si>
    <t>Patricia Naomi Kataoka</t>
  </si>
  <si>
    <t>9876421</t>
  </si>
  <si>
    <t>Rafael Avelino Silva</t>
  </si>
  <si>
    <t>9820262</t>
  </si>
  <si>
    <t>Renan Fernandes de Paula</t>
  </si>
  <si>
    <t>7251153</t>
  </si>
  <si>
    <t>Sara de Souza Lima</t>
  </si>
  <si>
    <t>9820234</t>
  </si>
  <si>
    <t>Tamires Andrade Garcia de Oliveira</t>
  </si>
  <si>
    <t>9923090</t>
  </si>
  <si>
    <t>Thaina Santos Silva</t>
  </si>
  <si>
    <t>7655699</t>
  </si>
  <si>
    <t>Thamys Porto</t>
  </si>
  <si>
    <t>9876417</t>
  </si>
  <si>
    <t>Vanessa Cavalaro do Carmo</t>
  </si>
  <si>
    <t>9851591</t>
  </si>
  <si>
    <t>Vanice Harumi de Oliveira Kanashiro</t>
  </si>
  <si>
    <t>4172365</t>
  </si>
  <si>
    <t>Victor Luis de Campos Mina</t>
  </si>
  <si>
    <t>9867390</t>
  </si>
  <si>
    <t>Victor Matheus Fushimi Durante</t>
  </si>
  <si>
    <t>9819889</t>
  </si>
  <si>
    <t>Victoria Vieira Ribeiro</t>
  </si>
  <si>
    <t>9913241</t>
  </si>
  <si>
    <t>Vitor Marques Ciucio</t>
  </si>
  <si>
    <t>9876438</t>
  </si>
  <si>
    <t>Vitoria Marti Gomes</t>
  </si>
  <si>
    <t>8021231</t>
  </si>
  <si>
    <t>William Gushiken Nishijima</t>
  </si>
  <si>
    <t>P1</t>
  </si>
  <si>
    <t>P2</t>
  </si>
  <si>
    <t xml:space="preserve">Psub </t>
  </si>
  <si>
    <t xml:space="preserve">aprovado </t>
  </si>
  <si>
    <t xml:space="preserve">media </t>
  </si>
  <si>
    <t>MEDIAS</t>
  </si>
  <si>
    <t xml:space="preserve">n° aprovados </t>
  </si>
  <si>
    <t xml:space="preserve">n° inscritos </t>
  </si>
  <si>
    <t xml:space="preserve">n° Psub </t>
  </si>
  <si>
    <t xml:space="preserve">nota min para aprovar </t>
  </si>
  <si>
    <t>n° reprovados</t>
  </si>
  <si>
    <t xml:space="preserve">relação entre provas </t>
  </si>
  <si>
    <t>↑</t>
  </si>
  <si>
    <t>↓</t>
  </si>
  <si>
    <t>subidas da P1 -&gt; P2</t>
  </si>
  <si>
    <t>descidas da P1-&gt; P2</t>
  </si>
  <si>
    <t>Sub</t>
  </si>
  <si>
    <t xml:space="preserve">Nota Final </t>
  </si>
  <si>
    <t xml:space="preserve">biohakking </t>
  </si>
  <si>
    <t xml:space="preserve">Media final </t>
  </si>
  <si>
    <t xml:space="preserve">taxa de aprovação </t>
  </si>
  <si>
    <t>Rec</t>
  </si>
  <si>
    <t xml:space="preserve">reprovado </t>
  </si>
  <si>
    <t>aprovados</t>
  </si>
  <si>
    <t xml:space="preserve">reprovados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</si>
</sst>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</numFmts>
  <fonts count="42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75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175" fontId="0" fillId="34" borderId="0" xfId="0" applyNumberFormat="1" applyFill="1" applyAlignment="1">
      <alignment horizontal="center"/>
    </xf>
    <xf numFmtId="9" fontId="0" fillId="0" borderId="0" xfId="49" applyFon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40" fillId="0" borderId="0" xfId="49" applyFont="1" applyAlignment="1">
      <alignment horizontal="center"/>
    </xf>
    <xf numFmtId="9" fontId="41" fillId="0" borderId="0" xfId="49" applyFont="1" applyAlignment="1">
      <alignment horizontal="center"/>
    </xf>
    <xf numFmtId="175" fontId="0" fillId="35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75" fontId="0" fillId="34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C1">
      <selection activeCell="N88" sqref="N88"/>
    </sheetView>
  </sheetViews>
  <sheetFormatPr defaultColWidth="9.140625" defaultRowHeight="12.75"/>
  <cols>
    <col min="4" max="4" width="30.57421875" style="0" bestFit="1" customWidth="1"/>
    <col min="9" max="9" width="19.421875" style="0" bestFit="1" customWidth="1"/>
    <col min="10" max="10" width="18.140625" style="0" bestFit="1" customWidth="1"/>
    <col min="13" max="13" width="9.8515625" style="0" bestFit="1" customWidth="1"/>
    <col min="14" max="14" width="9.421875" style="0" bestFit="1" customWidth="1"/>
  </cols>
  <sheetData>
    <row r="1" spans="1:13" ht="12.75">
      <c r="A1" s="2" t="s">
        <v>0</v>
      </c>
      <c r="B1" s="1" t="s">
        <v>1</v>
      </c>
      <c r="G1" t="s">
        <v>186</v>
      </c>
      <c r="H1" t="s">
        <v>167</v>
      </c>
      <c r="I1" t="s">
        <v>168</v>
      </c>
      <c r="J1" s="10" t="s">
        <v>177</v>
      </c>
      <c r="K1" t="s">
        <v>178</v>
      </c>
      <c r="M1" t="s">
        <v>187</v>
      </c>
    </row>
    <row r="2" spans="1:2" ht="12">
      <c r="A2" s="2" t="s">
        <v>2</v>
      </c>
      <c r="B2" s="1" t="s">
        <v>3</v>
      </c>
    </row>
    <row r="3" spans="1:2" ht="12">
      <c r="A3" s="2" t="s">
        <v>4</v>
      </c>
      <c r="B3" s="1" t="s">
        <v>5</v>
      </c>
    </row>
    <row r="6" spans="1:13" ht="12">
      <c r="A6" s="2" t="s">
        <v>6</v>
      </c>
      <c r="B6" s="2" t="s">
        <v>7</v>
      </c>
      <c r="C6" s="2" t="s">
        <v>8</v>
      </c>
      <c r="D6" s="2" t="s">
        <v>9</v>
      </c>
      <c r="E6" s="2" t="s">
        <v>165</v>
      </c>
      <c r="F6" s="2" t="s">
        <v>166</v>
      </c>
      <c r="G6" s="2" t="s">
        <v>169</v>
      </c>
      <c r="I6" s="2" t="s">
        <v>174</v>
      </c>
      <c r="J6" s="2" t="s">
        <v>176</v>
      </c>
      <c r="K6" s="15" t="s">
        <v>181</v>
      </c>
      <c r="L6" s="2" t="s">
        <v>182</v>
      </c>
      <c r="M6" s="2" t="s">
        <v>183</v>
      </c>
    </row>
    <row r="7" spans="1:14" ht="12">
      <c r="A7" s="1" t="s">
        <v>10</v>
      </c>
      <c r="B7" s="1" t="s">
        <v>11</v>
      </c>
      <c r="C7" s="1" t="s">
        <v>12</v>
      </c>
      <c r="D7" s="1" t="s">
        <v>13</v>
      </c>
      <c r="E7" s="4">
        <v>7.4</v>
      </c>
      <c r="F7" s="4">
        <v>9.4</v>
      </c>
      <c r="G7" s="4">
        <f>+AVERAGE(E7:F7)</f>
        <v>8.4</v>
      </c>
      <c r="H7" t="str">
        <f>IF(G7&lt;5,$H$1,$I$1)</f>
        <v>aprovado </v>
      </c>
      <c r="J7" s="3" t="str">
        <f>+IF(F7&gt;=E7,$J$1,$K$1)</f>
        <v>↑</v>
      </c>
      <c r="L7">
        <f>+IF(K7=$L$1,G7,K7)</f>
        <v>8.4</v>
      </c>
      <c r="N7" s="3" t="str">
        <f>+IF(L7&gt;=5,$I$1,IF(L7&lt;3,$M$1,$G$1))</f>
        <v>aprovado </v>
      </c>
    </row>
    <row r="8" spans="1:14" ht="12">
      <c r="A8" s="1" t="s">
        <v>14</v>
      </c>
      <c r="B8" s="1" t="s">
        <v>11</v>
      </c>
      <c r="C8" s="1" t="s">
        <v>12</v>
      </c>
      <c r="D8" s="1" t="s">
        <v>15</v>
      </c>
      <c r="E8" s="4">
        <v>5.2</v>
      </c>
      <c r="F8" s="4">
        <v>2</v>
      </c>
      <c r="G8" s="4">
        <f aca="true" t="shared" si="0" ref="G8:G71">+AVERAGE(E8:F8)</f>
        <v>3.6</v>
      </c>
      <c r="H8" t="str">
        <f aca="true" t="shared" si="1" ref="H8:H71">IF(G8&lt;5,$H$1,$I$1)</f>
        <v>Psub </v>
      </c>
      <c r="I8" s="9">
        <f>10-MAX(E8:F8)</f>
        <v>4.8</v>
      </c>
      <c r="J8" s="3" t="str">
        <f aca="true" t="shared" si="2" ref="J8:J71">+IF(F8&gt;=E8,$J$1,$K$1)</f>
        <v>↓</v>
      </c>
      <c r="K8">
        <v>6.5</v>
      </c>
      <c r="L8" s="9">
        <f>+AVERAGE(LARGE(E8:F8,1),K8)</f>
        <v>5.85</v>
      </c>
      <c r="N8" s="3" t="str">
        <f aca="true" t="shared" si="3" ref="N8:N71">+IF(L8&gt;=5,$I$1,IF(L8&lt;3,$M$1,$G$1))</f>
        <v>aprovado </v>
      </c>
    </row>
    <row r="9" spans="1:14" ht="12">
      <c r="A9" s="1" t="s">
        <v>16</v>
      </c>
      <c r="B9" s="1" t="s">
        <v>11</v>
      </c>
      <c r="C9" s="1" t="s">
        <v>12</v>
      </c>
      <c r="D9" s="1" t="s">
        <v>17</v>
      </c>
      <c r="E9" s="4">
        <v>4</v>
      </c>
      <c r="F9" s="4">
        <v>3.3</v>
      </c>
      <c r="G9" s="4">
        <f t="shared" si="0"/>
        <v>3.65</v>
      </c>
      <c r="H9" t="str">
        <f t="shared" si="1"/>
        <v>Psub </v>
      </c>
      <c r="I9" s="9">
        <f>10-MAX(E9:F9)</f>
        <v>6</v>
      </c>
      <c r="J9" s="3" t="str">
        <f t="shared" si="2"/>
        <v>↓</v>
      </c>
      <c r="K9">
        <v>8</v>
      </c>
      <c r="L9" s="9">
        <f>+AVERAGE(LARGE(E9:F9,1),K9)</f>
        <v>6</v>
      </c>
      <c r="N9" s="3" t="str">
        <f t="shared" si="3"/>
        <v>aprovado </v>
      </c>
    </row>
    <row r="10" spans="1:14" ht="12">
      <c r="A10" s="1" t="s">
        <v>18</v>
      </c>
      <c r="B10" s="1" t="s">
        <v>11</v>
      </c>
      <c r="C10" s="1" t="s">
        <v>12</v>
      </c>
      <c r="D10" s="1" t="s">
        <v>19</v>
      </c>
      <c r="E10" s="4">
        <v>6.1</v>
      </c>
      <c r="F10" s="4">
        <v>5.9</v>
      </c>
      <c r="G10" s="4">
        <f t="shared" si="0"/>
        <v>6</v>
      </c>
      <c r="H10" t="str">
        <f t="shared" si="1"/>
        <v>aprovado </v>
      </c>
      <c r="J10" s="3" t="str">
        <f t="shared" si="2"/>
        <v>↓</v>
      </c>
      <c r="L10" s="9">
        <f>+IF(K10=$L$1,G10,K10)</f>
        <v>6</v>
      </c>
      <c r="N10" s="3" t="str">
        <f t="shared" si="3"/>
        <v>aprovado </v>
      </c>
    </row>
    <row r="11" spans="1:14" ht="12">
      <c r="A11" s="1" t="s">
        <v>20</v>
      </c>
      <c r="B11" s="1" t="s">
        <v>11</v>
      </c>
      <c r="C11" s="1" t="s">
        <v>12</v>
      </c>
      <c r="D11" s="1" t="s">
        <v>21</v>
      </c>
      <c r="E11" s="4">
        <v>5.2</v>
      </c>
      <c r="F11" s="4">
        <v>0.5</v>
      </c>
      <c r="G11" s="4">
        <f t="shared" si="0"/>
        <v>2.85</v>
      </c>
      <c r="H11" t="str">
        <f t="shared" si="1"/>
        <v>Psub </v>
      </c>
      <c r="I11" s="9">
        <f>10-MAX(E11:F11)</f>
        <v>4.8</v>
      </c>
      <c r="J11" s="3" t="str">
        <f t="shared" si="2"/>
        <v>↓</v>
      </c>
      <c r="K11">
        <v>7.5</v>
      </c>
      <c r="L11" s="9">
        <f>+AVERAGE(LARGE(E11:F11,1),K11)</f>
        <v>6.35</v>
      </c>
      <c r="N11" s="3" t="str">
        <f t="shared" si="3"/>
        <v>aprovado </v>
      </c>
    </row>
    <row r="12" spans="1:14" ht="12">
      <c r="A12" s="1" t="s">
        <v>22</v>
      </c>
      <c r="B12" s="1" t="s">
        <v>23</v>
      </c>
      <c r="C12" s="1" t="s">
        <v>12</v>
      </c>
      <c r="D12" s="1" t="s">
        <v>24</v>
      </c>
      <c r="E12" s="4">
        <v>5</v>
      </c>
      <c r="F12" s="4">
        <v>3.1</v>
      </c>
      <c r="G12" s="4">
        <f t="shared" si="0"/>
        <v>4.05</v>
      </c>
      <c r="H12" t="str">
        <f t="shared" si="1"/>
        <v>Psub </v>
      </c>
      <c r="I12" s="9">
        <f>10-MAX(E12:F12)</f>
        <v>5</v>
      </c>
      <c r="J12" s="3" t="str">
        <f t="shared" si="2"/>
        <v>↓</v>
      </c>
      <c r="K12">
        <v>7.5</v>
      </c>
      <c r="L12">
        <f>+IF(K12=$L$1,G12,K12)</f>
        <v>7.5</v>
      </c>
      <c r="N12" s="3" t="str">
        <f t="shared" si="3"/>
        <v>aprovado </v>
      </c>
    </row>
    <row r="13" spans="1:14" ht="12">
      <c r="A13" s="1" t="s">
        <v>25</v>
      </c>
      <c r="B13" s="1" t="s">
        <v>11</v>
      </c>
      <c r="C13" s="1" t="s">
        <v>12</v>
      </c>
      <c r="D13" s="1" t="s">
        <v>26</v>
      </c>
      <c r="E13" s="4">
        <v>5.2</v>
      </c>
      <c r="F13" s="4">
        <v>6.8</v>
      </c>
      <c r="G13" s="4">
        <f t="shared" si="0"/>
        <v>6</v>
      </c>
      <c r="H13" t="str">
        <f t="shared" si="1"/>
        <v>aprovado </v>
      </c>
      <c r="J13" s="3" t="str">
        <f t="shared" si="2"/>
        <v>↑</v>
      </c>
      <c r="L13" s="9">
        <f>+IF(K13=$L$1,G13,K13)</f>
        <v>6</v>
      </c>
      <c r="N13" s="3" t="str">
        <f t="shared" si="3"/>
        <v>aprovado </v>
      </c>
    </row>
    <row r="14" spans="1:14" ht="12">
      <c r="A14" s="1" t="s">
        <v>27</v>
      </c>
      <c r="B14" s="1" t="s">
        <v>11</v>
      </c>
      <c r="C14" s="1" t="s">
        <v>12</v>
      </c>
      <c r="D14" s="1" t="s">
        <v>28</v>
      </c>
      <c r="E14" s="4">
        <v>4.2</v>
      </c>
      <c r="F14" s="4">
        <v>9</v>
      </c>
      <c r="G14" s="4">
        <f t="shared" si="0"/>
        <v>6.6</v>
      </c>
      <c r="H14" t="str">
        <f t="shared" si="1"/>
        <v>aprovado </v>
      </c>
      <c r="J14" s="3" t="str">
        <f t="shared" si="2"/>
        <v>↑</v>
      </c>
      <c r="K14">
        <v>9.1</v>
      </c>
      <c r="L14" s="9">
        <f>+AVERAGE(LARGE(E14:F14,1),K14)</f>
        <v>9.05</v>
      </c>
      <c r="N14" s="3" t="str">
        <f t="shared" si="3"/>
        <v>aprovado </v>
      </c>
    </row>
    <row r="15" spans="1:14" ht="12">
      <c r="A15" s="1" t="s">
        <v>29</v>
      </c>
      <c r="B15" s="1" t="s">
        <v>11</v>
      </c>
      <c r="C15" s="1" t="s">
        <v>12</v>
      </c>
      <c r="D15" s="1" t="s">
        <v>30</v>
      </c>
      <c r="E15" s="4">
        <v>5</v>
      </c>
      <c r="F15" s="4">
        <v>5</v>
      </c>
      <c r="G15" s="4">
        <f t="shared" si="0"/>
        <v>5</v>
      </c>
      <c r="H15" t="str">
        <f t="shared" si="1"/>
        <v>aprovado </v>
      </c>
      <c r="I15" s="9">
        <f>10-MAX(E15:F15)</f>
        <v>5</v>
      </c>
      <c r="J15" s="3" t="str">
        <f t="shared" si="2"/>
        <v>↑</v>
      </c>
      <c r="L15" s="9">
        <f>+IF(K15=$L$1,G15,K15)</f>
        <v>5</v>
      </c>
      <c r="N15" s="3" t="str">
        <f t="shared" si="3"/>
        <v>aprovado </v>
      </c>
    </row>
    <row r="16" spans="1:14" ht="12">
      <c r="A16" s="1" t="s">
        <v>31</v>
      </c>
      <c r="B16" s="1" t="s">
        <v>11</v>
      </c>
      <c r="C16" s="1" t="s">
        <v>12</v>
      </c>
      <c r="D16" s="1" t="s">
        <v>32</v>
      </c>
      <c r="E16" s="4">
        <v>8.3</v>
      </c>
      <c r="F16" s="4">
        <v>3.9</v>
      </c>
      <c r="G16" s="4">
        <f t="shared" si="0"/>
        <v>6.1000000000000005</v>
      </c>
      <c r="H16" t="str">
        <f t="shared" si="1"/>
        <v>aprovado </v>
      </c>
      <c r="J16" s="3" t="str">
        <f t="shared" si="2"/>
        <v>↓</v>
      </c>
      <c r="K16">
        <v>8.6</v>
      </c>
      <c r="L16" s="9">
        <f>+AVERAGE(LARGE(E16:F16,1),K16)</f>
        <v>8.45</v>
      </c>
      <c r="N16" s="3" t="str">
        <f t="shared" si="3"/>
        <v>aprovado </v>
      </c>
    </row>
    <row r="17" spans="1:14" ht="12">
      <c r="A17" s="1" t="s">
        <v>33</v>
      </c>
      <c r="B17" s="1" t="s">
        <v>11</v>
      </c>
      <c r="C17" s="1" t="s">
        <v>12</v>
      </c>
      <c r="D17" s="1" t="s">
        <v>34</v>
      </c>
      <c r="E17" s="4">
        <v>5.9</v>
      </c>
      <c r="F17" s="4">
        <v>6</v>
      </c>
      <c r="G17" s="4">
        <f t="shared" si="0"/>
        <v>5.95</v>
      </c>
      <c r="H17" t="str">
        <f t="shared" si="1"/>
        <v>aprovado </v>
      </c>
      <c r="J17" s="3" t="str">
        <f t="shared" si="2"/>
        <v>↑</v>
      </c>
      <c r="L17" s="9">
        <f>+IF(K17=$L$1,G17,K17)</f>
        <v>5.95</v>
      </c>
      <c r="N17" s="3" t="str">
        <f t="shared" si="3"/>
        <v>aprovado </v>
      </c>
    </row>
    <row r="18" spans="1:14" ht="12">
      <c r="A18" s="1" t="s">
        <v>35</v>
      </c>
      <c r="B18" s="1" t="s">
        <v>36</v>
      </c>
      <c r="C18" s="1" t="s">
        <v>12</v>
      </c>
      <c r="D18" s="1" t="s">
        <v>37</v>
      </c>
      <c r="E18" s="4">
        <v>4.6</v>
      </c>
      <c r="F18" s="4">
        <v>1.8</v>
      </c>
      <c r="G18" s="4">
        <f t="shared" si="0"/>
        <v>3.1999999999999997</v>
      </c>
      <c r="H18" t="str">
        <f t="shared" si="1"/>
        <v>Psub </v>
      </c>
      <c r="I18" s="9">
        <f>10-MAX(E18:F18)</f>
        <v>5.4</v>
      </c>
      <c r="J18" s="3" t="str">
        <f t="shared" si="2"/>
        <v>↓</v>
      </c>
      <c r="K18">
        <v>8</v>
      </c>
      <c r="L18" s="9">
        <f>+AVERAGE(LARGE(E18:F18,1),K18)</f>
        <v>6.3</v>
      </c>
      <c r="N18" s="3" t="str">
        <f t="shared" si="3"/>
        <v>aprovado </v>
      </c>
    </row>
    <row r="19" spans="1:14" ht="12">
      <c r="A19" s="1" t="s">
        <v>38</v>
      </c>
      <c r="B19" s="1" t="s">
        <v>39</v>
      </c>
      <c r="C19" s="1" t="s">
        <v>12</v>
      </c>
      <c r="D19" s="1" t="s">
        <v>40</v>
      </c>
      <c r="E19" s="4">
        <v>5.4</v>
      </c>
      <c r="F19" s="4">
        <v>2.2</v>
      </c>
      <c r="G19" s="4">
        <f t="shared" si="0"/>
        <v>3.8000000000000003</v>
      </c>
      <c r="H19" t="str">
        <f t="shared" si="1"/>
        <v>Psub </v>
      </c>
      <c r="I19" s="9">
        <f>10-MAX(E19:F19)</f>
        <v>4.6</v>
      </c>
      <c r="J19" s="3" t="str">
        <f t="shared" si="2"/>
        <v>↓</v>
      </c>
      <c r="K19">
        <v>7.5</v>
      </c>
      <c r="L19" s="9">
        <f>+AVERAGE(LARGE(E19:F19,1),K19)</f>
        <v>6.45</v>
      </c>
      <c r="N19" s="3" t="str">
        <f t="shared" si="3"/>
        <v>aprovado </v>
      </c>
    </row>
    <row r="20" spans="1:14" ht="12">
      <c r="A20" s="1" t="s">
        <v>41</v>
      </c>
      <c r="B20" s="1" t="s">
        <v>11</v>
      </c>
      <c r="C20" s="1" t="s">
        <v>12</v>
      </c>
      <c r="D20" s="1" t="s">
        <v>42</v>
      </c>
      <c r="E20" s="4">
        <v>6.8</v>
      </c>
      <c r="F20" s="4">
        <v>5.2</v>
      </c>
      <c r="G20" s="4">
        <f t="shared" si="0"/>
        <v>6</v>
      </c>
      <c r="H20" t="str">
        <f t="shared" si="1"/>
        <v>aprovado </v>
      </c>
      <c r="J20" s="3" t="str">
        <f t="shared" si="2"/>
        <v>↓</v>
      </c>
      <c r="L20" s="9">
        <f>+IF(K20=$L$1,G20,K20)</f>
        <v>6</v>
      </c>
      <c r="N20" s="3" t="str">
        <f t="shared" si="3"/>
        <v>aprovado </v>
      </c>
    </row>
    <row r="21" spans="1:14" ht="12">
      <c r="A21" s="1" t="s">
        <v>43</v>
      </c>
      <c r="B21" s="1" t="s">
        <v>11</v>
      </c>
      <c r="C21" s="1" t="s">
        <v>12</v>
      </c>
      <c r="D21" s="1" t="s">
        <v>44</v>
      </c>
      <c r="E21" s="4">
        <v>5.2</v>
      </c>
      <c r="F21" s="4">
        <v>2.8</v>
      </c>
      <c r="G21" s="4">
        <f t="shared" si="0"/>
        <v>4</v>
      </c>
      <c r="H21" t="str">
        <f t="shared" si="1"/>
        <v>Psub </v>
      </c>
      <c r="I21" s="9">
        <f>10-MAX(E21:F21)</f>
        <v>4.8</v>
      </c>
      <c r="J21" s="3" t="str">
        <f t="shared" si="2"/>
        <v>↓</v>
      </c>
      <c r="K21">
        <v>7.5</v>
      </c>
      <c r="L21" s="9">
        <f>+AVERAGE(LARGE(E21:F21,1),K21)</f>
        <v>6.35</v>
      </c>
      <c r="N21" s="3" t="str">
        <f t="shared" si="3"/>
        <v>aprovado </v>
      </c>
    </row>
    <row r="22" spans="1:14" ht="12">
      <c r="A22" s="1" t="s">
        <v>45</v>
      </c>
      <c r="B22" s="1" t="s">
        <v>11</v>
      </c>
      <c r="C22" s="1" t="s">
        <v>12</v>
      </c>
      <c r="D22" s="1" t="s">
        <v>46</v>
      </c>
      <c r="E22" s="4">
        <v>5.7</v>
      </c>
      <c r="F22" s="4">
        <v>1.8</v>
      </c>
      <c r="G22" s="4">
        <f t="shared" si="0"/>
        <v>3.75</v>
      </c>
      <c r="H22" t="str">
        <f t="shared" si="1"/>
        <v>Psub </v>
      </c>
      <c r="I22" s="9">
        <f>10-MAX(E22:F22)</f>
        <v>4.3</v>
      </c>
      <c r="J22" s="3" t="str">
        <f t="shared" si="2"/>
        <v>↓</v>
      </c>
      <c r="K22">
        <v>6.8</v>
      </c>
      <c r="L22" s="9">
        <f>+AVERAGE(LARGE(E22:F22,1),K22)</f>
        <v>6.25</v>
      </c>
      <c r="N22" s="3" t="str">
        <f t="shared" si="3"/>
        <v>aprovado </v>
      </c>
    </row>
    <row r="23" spans="1:14" ht="12">
      <c r="A23" s="1" t="s">
        <v>47</v>
      </c>
      <c r="B23" s="1" t="s">
        <v>11</v>
      </c>
      <c r="C23" s="1" t="s">
        <v>12</v>
      </c>
      <c r="D23" s="1" t="s">
        <v>48</v>
      </c>
      <c r="E23" s="4">
        <v>6.8</v>
      </c>
      <c r="F23" s="4">
        <v>1.8</v>
      </c>
      <c r="G23" s="4">
        <f t="shared" si="0"/>
        <v>4.3</v>
      </c>
      <c r="H23" t="str">
        <f t="shared" si="1"/>
        <v>Psub </v>
      </c>
      <c r="I23" s="9">
        <f>10-MAX(E23:F23)</f>
        <v>3.2</v>
      </c>
      <c r="J23" s="3" t="str">
        <f t="shared" si="2"/>
        <v>↓</v>
      </c>
      <c r="K23">
        <v>7.5</v>
      </c>
      <c r="L23" s="9">
        <f>+AVERAGE(LARGE(E23:F23,1),K23)</f>
        <v>7.15</v>
      </c>
      <c r="N23" s="3" t="str">
        <f t="shared" si="3"/>
        <v>aprovado </v>
      </c>
    </row>
    <row r="24" spans="1:14" ht="12">
      <c r="A24" s="1" t="s">
        <v>49</v>
      </c>
      <c r="B24" s="1" t="s">
        <v>36</v>
      </c>
      <c r="C24" s="1" t="s">
        <v>12</v>
      </c>
      <c r="D24" s="1" t="s">
        <v>50</v>
      </c>
      <c r="E24" s="4">
        <v>3.5</v>
      </c>
      <c r="F24" s="5"/>
      <c r="G24" s="4">
        <f t="shared" si="0"/>
        <v>3.5</v>
      </c>
      <c r="H24" t="str">
        <f t="shared" si="1"/>
        <v>Psub </v>
      </c>
      <c r="I24" s="9">
        <f>10-MAX(E24:F24)</f>
        <v>6.5</v>
      </c>
      <c r="J24" s="3" t="str">
        <f t="shared" si="2"/>
        <v>↓</v>
      </c>
      <c r="K24">
        <v>6.6</v>
      </c>
      <c r="L24" s="9">
        <f>+AVERAGE(LARGE(E24:F24,1),K24)</f>
        <v>5.05</v>
      </c>
      <c r="N24" s="3" t="str">
        <f t="shared" si="3"/>
        <v>aprovado </v>
      </c>
    </row>
    <row r="25" spans="1:14" ht="12">
      <c r="A25" s="1" t="s">
        <v>51</v>
      </c>
      <c r="B25" s="1" t="s">
        <v>11</v>
      </c>
      <c r="C25" s="1" t="s">
        <v>12</v>
      </c>
      <c r="D25" s="1" t="s">
        <v>52</v>
      </c>
      <c r="E25" s="7"/>
      <c r="F25" s="7"/>
      <c r="G25" s="7"/>
      <c r="H25" s="6"/>
      <c r="J25" s="3"/>
      <c r="L25" s="16">
        <v>2</v>
      </c>
      <c r="N25" s="3" t="str">
        <f t="shared" si="3"/>
        <v>reprovado </v>
      </c>
    </row>
    <row r="26" spans="1:14" ht="12">
      <c r="A26" s="1" t="s">
        <v>53</v>
      </c>
      <c r="B26" s="1" t="s">
        <v>11</v>
      </c>
      <c r="C26" s="1" t="s">
        <v>12</v>
      </c>
      <c r="D26" s="1" t="s">
        <v>54</v>
      </c>
      <c r="E26" s="4">
        <v>7.6</v>
      </c>
      <c r="F26" s="4">
        <v>6</v>
      </c>
      <c r="G26" s="4">
        <f t="shared" si="0"/>
        <v>6.8</v>
      </c>
      <c r="H26" t="str">
        <f t="shared" si="1"/>
        <v>aprovado </v>
      </c>
      <c r="I26" s="9"/>
      <c r="J26" s="3" t="str">
        <f t="shared" si="2"/>
        <v>↓</v>
      </c>
      <c r="L26" s="9">
        <f>+IF(K26=$L$1,G26,K26)</f>
        <v>6.8</v>
      </c>
      <c r="N26" s="3" t="str">
        <f t="shared" si="3"/>
        <v>aprovado </v>
      </c>
    </row>
    <row r="27" spans="1:14" ht="12">
      <c r="A27" s="1" t="s">
        <v>55</v>
      </c>
      <c r="B27" s="1" t="s">
        <v>11</v>
      </c>
      <c r="C27" s="1" t="s">
        <v>12</v>
      </c>
      <c r="D27" s="1" t="s">
        <v>56</v>
      </c>
      <c r="E27" s="4">
        <v>5</v>
      </c>
      <c r="F27" s="4">
        <v>2.1</v>
      </c>
      <c r="G27" s="4">
        <f t="shared" si="0"/>
        <v>3.55</v>
      </c>
      <c r="H27" t="str">
        <f t="shared" si="1"/>
        <v>Psub </v>
      </c>
      <c r="I27" s="9">
        <f>10-MAX(E27:F27)</f>
        <v>5</v>
      </c>
      <c r="J27" s="3" t="str">
        <f t="shared" si="2"/>
        <v>↓</v>
      </c>
      <c r="K27">
        <v>6.4</v>
      </c>
      <c r="L27" s="9">
        <f>+AVERAGE(LARGE(E27:F27,1),K27)</f>
        <v>5.7</v>
      </c>
      <c r="N27" s="3" t="str">
        <f t="shared" si="3"/>
        <v>aprovado </v>
      </c>
    </row>
    <row r="28" spans="1:14" ht="12">
      <c r="A28" s="1" t="s">
        <v>57</v>
      </c>
      <c r="B28" s="1" t="s">
        <v>11</v>
      </c>
      <c r="C28" s="1" t="s">
        <v>12</v>
      </c>
      <c r="D28" s="1" t="s">
        <v>58</v>
      </c>
      <c r="E28" s="4">
        <v>8</v>
      </c>
      <c r="F28" s="4">
        <v>8.3</v>
      </c>
      <c r="G28" s="4">
        <f t="shared" si="0"/>
        <v>8.15</v>
      </c>
      <c r="H28" t="str">
        <f t="shared" si="1"/>
        <v>aprovado </v>
      </c>
      <c r="J28" s="3" t="str">
        <f t="shared" si="2"/>
        <v>↑</v>
      </c>
      <c r="L28" s="9">
        <f>+IF(K28=$L$1,G28,K28)</f>
        <v>8.15</v>
      </c>
      <c r="N28" s="3" t="str">
        <f t="shared" si="3"/>
        <v>aprovado </v>
      </c>
    </row>
    <row r="29" spans="1:14" ht="12">
      <c r="A29" s="1" t="s">
        <v>59</v>
      </c>
      <c r="B29" s="1" t="s">
        <v>11</v>
      </c>
      <c r="C29" s="1" t="s">
        <v>12</v>
      </c>
      <c r="D29" s="1" t="s">
        <v>60</v>
      </c>
      <c r="E29" s="4">
        <v>5.3</v>
      </c>
      <c r="F29" s="4">
        <v>5.3</v>
      </c>
      <c r="G29" s="4">
        <f t="shared" si="0"/>
        <v>5.3</v>
      </c>
      <c r="H29" t="str">
        <f t="shared" si="1"/>
        <v>aprovado </v>
      </c>
      <c r="J29" s="3" t="str">
        <f t="shared" si="2"/>
        <v>↑</v>
      </c>
      <c r="L29" s="9">
        <f>+IF(K29=$L$1,G29,K29)</f>
        <v>5.3</v>
      </c>
      <c r="N29" s="3" t="str">
        <f t="shared" si="3"/>
        <v>aprovado </v>
      </c>
    </row>
    <row r="30" spans="1:14" ht="12">
      <c r="A30" s="1" t="s">
        <v>61</v>
      </c>
      <c r="B30" s="1" t="s">
        <v>11</v>
      </c>
      <c r="C30" s="1" t="s">
        <v>12</v>
      </c>
      <c r="D30" s="1" t="s">
        <v>62</v>
      </c>
      <c r="E30" s="4">
        <v>6.5</v>
      </c>
      <c r="F30" s="4">
        <v>1.6</v>
      </c>
      <c r="G30" s="4">
        <f t="shared" si="0"/>
        <v>4.05</v>
      </c>
      <c r="H30" t="str">
        <f t="shared" si="1"/>
        <v>Psub </v>
      </c>
      <c r="I30" s="9">
        <f>10-MAX(E30:F30)</f>
        <v>3.5</v>
      </c>
      <c r="J30" s="3" t="str">
        <f t="shared" si="2"/>
        <v>↓</v>
      </c>
      <c r="K30">
        <v>4.5</v>
      </c>
      <c r="L30" s="9">
        <f>+AVERAGE(LARGE(E30:F30,1),K30)</f>
        <v>5.5</v>
      </c>
      <c r="N30" s="3" t="str">
        <f t="shared" si="3"/>
        <v>aprovado </v>
      </c>
    </row>
    <row r="31" spans="1:14" ht="12">
      <c r="A31" s="1" t="s">
        <v>63</v>
      </c>
      <c r="B31" s="1" t="s">
        <v>11</v>
      </c>
      <c r="C31" s="1" t="s">
        <v>12</v>
      </c>
      <c r="D31" s="1" t="s">
        <v>64</v>
      </c>
      <c r="E31" s="4">
        <v>6.4</v>
      </c>
      <c r="F31" s="4">
        <v>4.9</v>
      </c>
      <c r="G31" s="4">
        <f t="shared" si="0"/>
        <v>5.65</v>
      </c>
      <c r="H31" t="str">
        <f t="shared" si="1"/>
        <v>aprovado </v>
      </c>
      <c r="J31" s="3" t="str">
        <f t="shared" si="2"/>
        <v>↓</v>
      </c>
      <c r="L31" s="9">
        <f>+IF(K31=$L$1,G31,K31)</f>
        <v>5.65</v>
      </c>
      <c r="N31" s="3" t="str">
        <f t="shared" si="3"/>
        <v>aprovado </v>
      </c>
    </row>
    <row r="32" spans="1:14" ht="12">
      <c r="A32" s="1" t="s">
        <v>65</v>
      </c>
      <c r="B32" s="1" t="s">
        <v>11</v>
      </c>
      <c r="C32" s="1" t="s">
        <v>12</v>
      </c>
      <c r="D32" s="1" t="s">
        <v>66</v>
      </c>
      <c r="E32" s="4">
        <v>8</v>
      </c>
      <c r="F32" s="4">
        <v>9.8</v>
      </c>
      <c r="G32" s="4">
        <f t="shared" si="0"/>
        <v>8.9</v>
      </c>
      <c r="H32" t="str">
        <f t="shared" si="1"/>
        <v>aprovado </v>
      </c>
      <c r="J32" s="3" t="str">
        <f t="shared" si="2"/>
        <v>↑</v>
      </c>
      <c r="L32" s="9">
        <f>+IF(K32=$L$1,G32,K32)</f>
        <v>8.9</v>
      </c>
      <c r="N32" s="3" t="str">
        <f t="shared" si="3"/>
        <v>aprovado </v>
      </c>
    </row>
    <row r="33" spans="1:14" ht="12">
      <c r="A33" s="1" t="s">
        <v>67</v>
      </c>
      <c r="B33" s="1" t="s">
        <v>11</v>
      </c>
      <c r="C33" s="1" t="s">
        <v>12</v>
      </c>
      <c r="D33" s="1" t="s">
        <v>68</v>
      </c>
      <c r="E33" s="4">
        <v>6.4</v>
      </c>
      <c r="F33" s="4">
        <v>0.8</v>
      </c>
      <c r="G33" s="4">
        <f t="shared" si="0"/>
        <v>3.6</v>
      </c>
      <c r="H33" t="str">
        <f t="shared" si="1"/>
        <v>Psub </v>
      </c>
      <c r="I33" s="9">
        <f>10-MAX(E33:F33)</f>
        <v>3.5999999999999996</v>
      </c>
      <c r="J33" s="3" t="str">
        <f t="shared" si="2"/>
        <v>↓</v>
      </c>
      <c r="K33">
        <v>7.5</v>
      </c>
      <c r="L33" s="9">
        <f>+AVERAGE(LARGE(E33:F33,1),K33)</f>
        <v>6.95</v>
      </c>
      <c r="N33" s="3" t="str">
        <f t="shared" si="3"/>
        <v>aprovado </v>
      </c>
    </row>
    <row r="34" spans="1:14" ht="12">
      <c r="A34" s="1" t="s">
        <v>69</v>
      </c>
      <c r="B34" s="1" t="s">
        <v>11</v>
      </c>
      <c r="C34" s="1" t="s">
        <v>12</v>
      </c>
      <c r="D34" s="1" t="s">
        <v>70</v>
      </c>
      <c r="E34" s="4">
        <v>4.2</v>
      </c>
      <c r="F34" s="4">
        <v>2</v>
      </c>
      <c r="G34" s="4">
        <f t="shared" si="0"/>
        <v>3.1</v>
      </c>
      <c r="H34" t="str">
        <f t="shared" si="1"/>
        <v>Psub </v>
      </c>
      <c r="I34" s="9">
        <f>10-MAX(E34:F34)</f>
        <v>5.8</v>
      </c>
      <c r="J34" s="3" t="str">
        <f t="shared" si="2"/>
        <v>↓</v>
      </c>
      <c r="K34">
        <v>5.8</v>
      </c>
      <c r="L34" s="9">
        <f>+AVERAGE(LARGE(E34:F34,1),K34)</f>
        <v>5</v>
      </c>
      <c r="N34" s="3" t="str">
        <f t="shared" si="3"/>
        <v>aprovado </v>
      </c>
    </row>
    <row r="35" spans="1:14" ht="12">
      <c r="A35" s="1" t="s">
        <v>71</v>
      </c>
      <c r="B35" s="1" t="s">
        <v>11</v>
      </c>
      <c r="C35" s="1" t="s">
        <v>12</v>
      </c>
      <c r="D35" s="1" t="s">
        <v>72</v>
      </c>
      <c r="E35" s="4">
        <v>9</v>
      </c>
      <c r="F35" s="4">
        <v>7.5</v>
      </c>
      <c r="G35" s="4">
        <f t="shared" si="0"/>
        <v>8.25</v>
      </c>
      <c r="H35" t="str">
        <f t="shared" si="1"/>
        <v>aprovado </v>
      </c>
      <c r="J35" s="3" t="str">
        <f t="shared" si="2"/>
        <v>↓</v>
      </c>
      <c r="L35" s="9">
        <f>+IF(K35=$L$1,G35,K35)</f>
        <v>8.25</v>
      </c>
      <c r="N35" s="3" t="str">
        <f t="shared" si="3"/>
        <v>aprovado </v>
      </c>
    </row>
    <row r="36" spans="1:14" ht="12">
      <c r="A36" s="1" t="s">
        <v>73</v>
      </c>
      <c r="B36" s="1" t="s">
        <v>11</v>
      </c>
      <c r="C36" s="1" t="s">
        <v>12</v>
      </c>
      <c r="D36" s="1" t="s">
        <v>74</v>
      </c>
      <c r="E36" s="4">
        <v>8.6</v>
      </c>
      <c r="F36" s="4">
        <v>8.4</v>
      </c>
      <c r="G36" s="4">
        <f t="shared" si="0"/>
        <v>8.5</v>
      </c>
      <c r="H36" t="str">
        <f t="shared" si="1"/>
        <v>aprovado </v>
      </c>
      <c r="J36" s="3" t="str">
        <f t="shared" si="2"/>
        <v>↓</v>
      </c>
      <c r="L36" s="9">
        <f aca="true" t="shared" si="4" ref="L36:L45">+IF(K36=$L$1,G36,K36)</f>
        <v>8.5</v>
      </c>
      <c r="N36" s="3" t="str">
        <f t="shared" si="3"/>
        <v>aprovado </v>
      </c>
    </row>
    <row r="37" spans="1:14" ht="12">
      <c r="A37" s="1" t="s">
        <v>75</v>
      </c>
      <c r="B37" s="1" t="s">
        <v>11</v>
      </c>
      <c r="C37" s="1" t="s">
        <v>12</v>
      </c>
      <c r="D37" s="1" t="s">
        <v>76</v>
      </c>
      <c r="E37" s="4">
        <v>7.1</v>
      </c>
      <c r="F37" s="4">
        <v>9.1</v>
      </c>
      <c r="G37" s="4">
        <f t="shared" si="0"/>
        <v>8.1</v>
      </c>
      <c r="H37" t="str">
        <f t="shared" si="1"/>
        <v>aprovado </v>
      </c>
      <c r="J37" s="3" t="str">
        <f t="shared" si="2"/>
        <v>↑</v>
      </c>
      <c r="L37" s="9">
        <f t="shared" si="4"/>
        <v>8.1</v>
      </c>
      <c r="N37" s="3" t="str">
        <f t="shared" si="3"/>
        <v>aprovado </v>
      </c>
    </row>
    <row r="38" spans="1:14" ht="12">
      <c r="A38" s="1" t="s">
        <v>77</v>
      </c>
      <c r="B38" s="1" t="s">
        <v>36</v>
      </c>
      <c r="C38" s="1" t="s">
        <v>12</v>
      </c>
      <c r="D38" s="1" t="s">
        <v>78</v>
      </c>
      <c r="E38" s="5"/>
      <c r="F38" s="4">
        <v>2</v>
      </c>
      <c r="G38" s="4">
        <f t="shared" si="0"/>
        <v>2</v>
      </c>
      <c r="H38" t="str">
        <f t="shared" si="1"/>
        <v>Psub </v>
      </c>
      <c r="I38" s="9">
        <f>10-MAX(E38:F38)</f>
        <v>8</v>
      </c>
      <c r="J38" s="3" t="str">
        <f t="shared" si="2"/>
        <v>↑</v>
      </c>
      <c r="L38" s="9">
        <f t="shared" si="4"/>
        <v>2</v>
      </c>
      <c r="N38" s="3" t="str">
        <f t="shared" si="3"/>
        <v>reprovado </v>
      </c>
    </row>
    <row r="39" spans="1:14" ht="12">
      <c r="A39" s="1" t="s">
        <v>79</v>
      </c>
      <c r="B39" s="1" t="s">
        <v>11</v>
      </c>
      <c r="C39" s="1" t="s">
        <v>12</v>
      </c>
      <c r="D39" s="1" t="s">
        <v>80</v>
      </c>
      <c r="E39" s="4">
        <v>6.5</v>
      </c>
      <c r="F39" s="4">
        <v>7.2</v>
      </c>
      <c r="G39" s="4">
        <f t="shared" si="0"/>
        <v>6.85</v>
      </c>
      <c r="H39" t="str">
        <f t="shared" si="1"/>
        <v>aprovado </v>
      </c>
      <c r="J39" s="3" t="str">
        <f t="shared" si="2"/>
        <v>↑</v>
      </c>
      <c r="L39" s="9">
        <f t="shared" si="4"/>
        <v>6.85</v>
      </c>
      <c r="N39" s="3" t="str">
        <f t="shared" si="3"/>
        <v>aprovado </v>
      </c>
    </row>
    <row r="40" spans="1:14" ht="12">
      <c r="A40" s="1" t="s">
        <v>81</v>
      </c>
      <c r="B40" s="1" t="s">
        <v>11</v>
      </c>
      <c r="C40" s="1" t="s">
        <v>12</v>
      </c>
      <c r="D40" s="1" t="s">
        <v>82</v>
      </c>
      <c r="E40" s="4">
        <v>8.1</v>
      </c>
      <c r="F40" s="4">
        <v>9.8</v>
      </c>
      <c r="G40" s="4">
        <f t="shared" si="0"/>
        <v>8.95</v>
      </c>
      <c r="H40" t="str">
        <f t="shared" si="1"/>
        <v>aprovado </v>
      </c>
      <c r="J40" s="3" t="str">
        <f t="shared" si="2"/>
        <v>↑</v>
      </c>
      <c r="L40" s="9">
        <f t="shared" si="4"/>
        <v>8.95</v>
      </c>
      <c r="N40" s="3" t="str">
        <f t="shared" si="3"/>
        <v>aprovado </v>
      </c>
    </row>
    <row r="41" spans="1:14" ht="12">
      <c r="A41" s="1" t="s">
        <v>83</v>
      </c>
      <c r="B41" s="1" t="s">
        <v>11</v>
      </c>
      <c r="C41" s="1" t="s">
        <v>12</v>
      </c>
      <c r="D41" s="1" t="s">
        <v>84</v>
      </c>
      <c r="E41" s="4">
        <v>6</v>
      </c>
      <c r="F41" s="4">
        <v>5</v>
      </c>
      <c r="G41" s="4">
        <f t="shared" si="0"/>
        <v>5.5</v>
      </c>
      <c r="H41" t="str">
        <f t="shared" si="1"/>
        <v>aprovado </v>
      </c>
      <c r="J41" s="3" t="str">
        <f t="shared" si="2"/>
        <v>↓</v>
      </c>
      <c r="L41" s="9">
        <f t="shared" si="4"/>
        <v>5.5</v>
      </c>
      <c r="N41" s="3" t="str">
        <f t="shared" si="3"/>
        <v>aprovado </v>
      </c>
    </row>
    <row r="42" spans="1:14" ht="12">
      <c r="A42" s="1" t="s">
        <v>85</v>
      </c>
      <c r="B42" s="1" t="s">
        <v>36</v>
      </c>
      <c r="C42" s="1" t="s">
        <v>12</v>
      </c>
      <c r="D42" s="1" t="s">
        <v>86</v>
      </c>
      <c r="E42" s="4">
        <v>7</v>
      </c>
      <c r="F42" s="4">
        <v>5</v>
      </c>
      <c r="G42" s="4">
        <f t="shared" si="0"/>
        <v>6</v>
      </c>
      <c r="H42" t="str">
        <f t="shared" si="1"/>
        <v>aprovado </v>
      </c>
      <c r="J42" s="3" t="str">
        <f t="shared" si="2"/>
        <v>↓</v>
      </c>
      <c r="L42" s="9">
        <f t="shared" si="4"/>
        <v>6</v>
      </c>
      <c r="N42" s="3" t="str">
        <f t="shared" si="3"/>
        <v>aprovado </v>
      </c>
    </row>
    <row r="43" spans="1:14" ht="12">
      <c r="A43" s="1" t="s">
        <v>87</v>
      </c>
      <c r="B43" s="1" t="s">
        <v>11</v>
      </c>
      <c r="C43" s="1" t="s">
        <v>12</v>
      </c>
      <c r="D43" s="1" t="s">
        <v>88</v>
      </c>
      <c r="E43" s="4">
        <v>6.1</v>
      </c>
      <c r="F43" s="4">
        <v>5.8</v>
      </c>
      <c r="G43" s="4">
        <f t="shared" si="0"/>
        <v>5.949999999999999</v>
      </c>
      <c r="H43" t="str">
        <f t="shared" si="1"/>
        <v>aprovado </v>
      </c>
      <c r="J43" s="3" t="str">
        <f t="shared" si="2"/>
        <v>↓</v>
      </c>
      <c r="L43" s="9">
        <f t="shared" si="4"/>
        <v>5.949999999999999</v>
      </c>
      <c r="N43" s="3" t="str">
        <f t="shared" si="3"/>
        <v>aprovado </v>
      </c>
    </row>
    <row r="44" spans="1:14" ht="12">
      <c r="A44" s="1" t="s">
        <v>89</v>
      </c>
      <c r="B44" s="1" t="s">
        <v>23</v>
      </c>
      <c r="C44" s="1" t="s">
        <v>12</v>
      </c>
      <c r="D44" s="1" t="s">
        <v>90</v>
      </c>
      <c r="E44" s="4">
        <v>8</v>
      </c>
      <c r="F44" s="4">
        <v>7.8</v>
      </c>
      <c r="G44" s="4">
        <f t="shared" si="0"/>
        <v>7.9</v>
      </c>
      <c r="H44" t="str">
        <f t="shared" si="1"/>
        <v>aprovado </v>
      </c>
      <c r="J44" s="3" t="str">
        <f t="shared" si="2"/>
        <v>↓</v>
      </c>
      <c r="L44" s="9">
        <f t="shared" si="4"/>
        <v>7.9</v>
      </c>
      <c r="N44" s="3" t="str">
        <f t="shared" si="3"/>
        <v>aprovado </v>
      </c>
    </row>
    <row r="45" spans="1:14" ht="12">
      <c r="A45" s="1" t="s">
        <v>91</v>
      </c>
      <c r="B45" s="1" t="s">
        <v>23</v>
      </c>
      <c r="C45" s="1" t="s">
        <v>12</v>
      </c>
      <c r="D45" s="1" t="s">
        <v>92</v>
      </c>
      <c r="E45" s="7"/>
      <c r="F45" s="7"/>
      <c r="G45" s="7"/>
      <c r="H45" s="6"/>
      <c r="J45" s="3"/>
      <c r="L45" s="16"/>
      <c r="N45" s="3" t="str">
        <f t="shared" si="3"/>
        <v>reprovado </v>
      </c>
    </row>
    <row r="46" spans="1:14" ht="12">
      <c r="A46" s="1" t="s">
        <v>93</v>
      </c>
      <c r="B46" s="1" t="s">
        <v>11</v>
      </c>
      <c r="C46" s="1" t="s">
        <v>12</v>
      </c>
      <c r="D46" s="1" t="s">
        <v>94</v>
      </c>
      <c r="E46" s="4">
        <v>5.3</v>
      </c>
      <c r="F46" s="4">
        <v>2.2</v>
      </c>
      <c r="G46" s="4">
        <f t="shared" si="0"/>
        <v>3.75</v>
      </c>
      <c r="H46" t="str">
        <f t="shared" si="1"/>
        <v>Psub </v>
      </c>
      <c r="I46" s="9">
        <f>10-MAX(E46:F46)</f>
        <v>4.7</v>
      </c>
      <c r="J46" s="3" t="str">
        <f t="shared" si="2"/>
        <v>↓</v>
      </c>
      <c r="K46">
        <v>8.3</v>
      </c>
      <c r="L46">
        <f>+AVERAGE(LARGE(E46:F46,1),K46)</f>
        <v>6.800000000000001</v>
      </c>
      <c r="N46" s="3" t="str">
        <f t="shared" si="3"/>
        <v>aprovado </v>
      </c>
    </row>
    <row r="47" spans="1:14" ht="12">
      <c r="A47" s="1" t="s">
        <v>95</v>
      </c>
      <c r="B47" s="1" t="s">
        <v>11</v>
      </c>
      <c r="C47" s="1" t="s">
        <v>12</v>
      </c>
      <c r="D47" s="1" t="s">
        <v>96</v>
      </c>
      <c r="E47" s="4">
        <v>4.4</v>
      </c>
      <c r="F47" s="5"/>
      <c r="G47" s="4">
        <f t="shared" si="0"/>
        <v>4.4</v>
      </c>
      <c r="H47" t="str">
        <f t="shared" si="1"/>
        <v>Psub </v>
      </c>
      <c r="I47" s="9">
        <f>10-MAX(E47:F47)</f>
        <v>5.6</v>
      </c>
      <c r="J47" s="3" t="str">
        <f t="shared" si="2"/>
        <v>↓</v>
      </c>
      <c r="K47">
        <v>7</v>
      </c>
      <c r="L47">
        <f>+AVERAGE(LARGE(E47:F47,1),K47)</f>
        <v>5.7</v>
      </c>
      <c r="N47" s="3" t="str">
        <f t="shared" si="3"/>
        <v>aprovado </v>
      </c>
    </row>
    <row r="48" spans="1:14" ht="12">
      <c r="A48" s="1" t="s">
        <v>97</v>
      </c>
      <c r="B48" s="1" t="s">
        <v>11</v>
      </c>
      <c r="C48" s="1" t="s">
        <v>12</v>
      </c>
      <c r="D48" s="1" t="s">
        <v>98</v>
      </c>
      <c r="E48" s="4">
        <v>7.7</v>
      </c>
      <c r="F48" s="4">
        <v>9.3</v>
      </c>
      <c r="G48" s="4">
        <f t="shared" si="0"/>
        <v>8.5</v>
      </c>
      <c r="H48" t="str">
        <f t="shared" si="1"/>
        <v>aprovado </v>
      </c>
      <c r="J48" s="3" t="str">
        <f t="shared" si="2"/>
        <v>↑</v>
      </c>
      <c r="L48" s="9">
        <f aca="true" t="shared" si="5" ref="L48:L53">+IF(K48=$L$1,G48,K48)</f>
        <v>8.5</v>
      </c>
      <c r="N48" s="3" t="str">
        <f t="shared" si="3"/>
        <v>aprovado </v>
      </c>
    </row>
    <row r="49" spans="1:14" ht="12">
      <c r="A49" s="1" t="s">
        <v>99</v>
      </c>
      <c r="B49" s="1" t="s">
        <v>11</v>
      </c>
      <c r="C49" s="1" t="s">
        <v>12</v>
      </c>
      <c r="D49" s="1" t="s">
        <v>100</v>
      </c>
      <c r="E49" s="4">
        <v>4.8</v>
      </c>
      <c r="F49" s="4">
        <v>1.1</v>
      </c>
      <c r="G49" s="4">
        <f t="shared" si="0"/>
        <v>2.95</v>
      </c>
      <c r="H49" t="str">
        <f t="shared" si="1"/>
        <v>Psub </v>
      </c>
      <c r="I49" s="9">
        <f>10-MAX(E49:F49)</f>
        <v>5.2</v>
      </c>
      <c r="J49" s="3" t="str">
        <f t="shared" si="2"/>
        <v>↓</v>
      </c>
      <c r="K49">
        <v>7.5</v>
      </c>
      <c r="L49" s="9">
        <f>+AVERAGE(LARGE(E49:F49,1),K49)</f>
        <v>6.15</v>
      </c>
      <c r="N49" s="3" t="str">
        <f t="shared" si="3"/>
        <v>aprovado </v>
      </c>
    </row>
    <row r="50" spans="1:14" ht="12">
      <c r="A50" s="1" t="s">
        <v>101</v>
      </c>
      <c r="B50" s="1" t="s">
        <v>11</v>
      </c>
      <c r="C50" s="1" t="s">
        <v>12</v>
      </c>
      <c r="D50" s="1" t="s">
        <v>102</v>
      </c>
      <c r="E50" s="4">
        <v>5.1</v>
      </c>
      <c r="F50" s="4">
        <v>9.8</v>
      </c>
      <c r="G50" s="4">
        <f t="shared" si="0"/>
        <v>7.45</v>
      </c>
      <c r="H50" t="str">
        <f t="shared" si="1"/>
        <v>aprovado </v>
      </c>
      <c r="J50" s="3" t="str">
        <f t="shared" si="2"/>
        <v>↑</v>
      </c>
      <c r="L50" s="9">
        <f t="shared" si="5"/>
        <v>7.45</v>
      </c>
      <c r="N50" s="3" t="str">
        <f t="shared" si="3"/>
        <v>aprovado </v>
      </c>
    </row>
    <row r="51" spans="1:14" ht="12">
      <c r="A51" s="1" t="s">
        <v>103</v>
      </c>
      <c r="B51" s="1" t="s">
        <v>11</v>
      </c>
      <c r="C51" s="1" t="s">
        <v>12</v>
      </c>
      <c r="D51" s="1" t="s">
        <v>104</v>
      </c>
      <c r="E51" s="4">
        <v>7.2</v>
      </c>
      <c r="F51" s="4">
        <v>4.2</v>
      </c>
      <c r="G51" s="4">
        <f t="shared" si="0"/>
        <v>5.7</v>
      </c>
      <c r="H51" t="str">
        <f t="shared" si="1"/>
        <v>aprovado </v>
      </c>
      <c r="J51" s="3" t="str">
        <f t="shared" si="2"/>
        <v>↓</v>
      </c>
      <c r="L51" s="9">
        <f t="shared" si="5"/>
        <v>5.7</v>
      </c>
      <c r="N51" s="3" t="str">
        <f t="shared" si="3"/>
        <v>aprovado </v>
      </c>
    </row>
    <row r="52" spans="1:14" ht="12">
      <c r="A52" s="1" t="s">
        <v>105</v>
      </c>
      <c r="B52" s="1" t="s">
        <v>11</v>
      </c>
      <c r="C52" s="1" t="s">
        <v>12</v>
      </c>
      <c r="D52" s="1" t="s">
        <v>106</v>
      </c>
      <c r="E52" s="4">
        <v>5.2</v>
      </c>
      <c r="F52" s="4">
        <v>2.7</v>
      </c>
      <c r="G52" s="4">
        <f t="shared" si="0"/>
        <v>3.95</v>
      </c>
      <c r="H52" t="str">
        <f t="shared" si="1"/>
        <v>Psub </v>
      </c>
      <c r="I52" s="9">
        <f>10-MAX(E52:F52)</f>
        <v>4.8</v>
      </c>
      <c r="J52" s="3" t="str">
        <f t="shared" si="2"/>
        <v>↓</v>
      </c>
      <c r="K52">
        <v>9</v>
      </c>
      <c r="L52">
        <f>+AVERAGE(LARGE(E52:F52,1),K52)</f>
        <v>7.1</v>
      </c>
      <c r="N52" s="3" t="str">
        <f t="shared" si="3"/>
        <v>aprovado </v>
      </c>
    </row>
    <row r="53" spans="1:14" ht="12">
      <c r="A53" s="1" t="s">
        <v>107</v>
      </c>
      <c r="B53" s="1" t="s">
        <v>11</v>
      </c>
      <c r="C53" s="1" t="s">
        <v>12</v>
      </c>
      <c r="D53" s="1" t="s">
        <v>108</v>
      </c>
      <c r="E53" s="4">
        <v>7.3</v>
      </c>
      <c r="F53" s="4">
        <v>6.4</v>
      </c>
      <c r="G53" s="4">
        <f t="shared" si="0"/>
        <v>6.85</v>
      </c>
      <c r="H53" t="str">
        <f t="shared" si="1"/>
        <v>aprovado </v>
      </c>
      <c r="J53" s="3" t="str">
        <f t="shared" si="2"/>
        <v>↓</v>
      </c>
      <c r="L53" s="9">
        <f t="shared" si="5"/>
        <v>6.85</v>
      </c>
      <c r="N53" s="3" t="str">
        <f t="shared" si="3"/>
        <v>aprovado </v>
      </c>
    </row>
    <row r="54" spans="1:14" ht="12">
      <c r="A54" s="1" t="s">
        <v>109</v>
      </c>
      <c r="B54" s="1" t="s">
        <v>11</v>
      </c>
      <c r="C54" s="1" t="s">
        <v>12</v>
      </c>
      <c r="D54" s="1" t="s">
        <v>110</v>
      </c>
      <c r="E54" s="4">
        <v>5.5</v>
      </c>
      <c r="F54" s="4">
        <v>1.7</v>
      </c>
      <c r="G54" s="4">
        <f t="shared" si="0"/>
        <v>3.6</v>
      </c>
      <c r="H54" t="str">
        <f t="shared" si="1"/>
        <v>Psub </v>
      </c>
      <c r="I54" s="9">
        <f>10-MAX(E54:F54)</f>
        <v>4.5</v>
      </c>
      <c r="J54" s="3" t="str">
        <f t="shared" si="2"/>
        <v>↓</v>
      </c>
      <c r="K54">
        <v>6.3</v>
      </c>
      <c r="L54" s="9">
        <f>+AVERAGE(LARGE(E54:F54,1),K54)</f>
        <v>5.9</v>
      </c>
      <c r="N54" s="3" t="str">
        <f t="shared" si="3"/>
        <v>aprovado </v>
      </c>
    </row>
    <row r="55" spans="1:14" ht="12">
      <c r="A55" s="1" t="s">
        <v>111</v>
      </c>
      <c r="B55" s="1" t="s">
        <v>11</v>
      </c>
      <c r="C55" s="1" t="s">
        <v>12</v>
      </c>
      <c r="D55" s="1" t="s">
        <v>112</v>
      </c>
      <c r="E55" s="4">
        <v>3.6</v>
      </c>
      <c r="F55" s="4">
        <v>2</v>
      </c>
      <c r="G55" s="4">
        <f t="shared" si="0"/>
        <v>2.8</v>
      </c>
      <c r="H55" t="str">
        <f t="shared" si="1"/>
        <v>Psub </v>
      </c>
      <c r="I55" s="9">
        <f>10-MAX(E55:F55)</f>
        <v>6.4</v>
      </c>
      <c r="J55" s="3" t="str">
        <f t="shared" si="2"/>
        <v>↓</v>
      </c>
      <c r="K55">
        <v>7.3</v>
      </c>
      <c r="L55" s="9">
        <f>+AVERAGE(LARGE(E55:F55,1),K55)</f>
        <v>5.45</v>
      </c>
      <c r="N55" s="3" t="str">
        <f t="shared" si="3"/>
        <v>aprovado </v>
      </c>
    </row>
    <row r="56" spans="1:14" ht="12">
      <c r="A56" s="1" t="s">
        <v>113</v>
      </c>
      <c r="B56" s="1" t="s">
        <v>11</v>
      </c>
      <c r="C56" s="1" t="s">
        <v>12</v>
      </c>
      <c r="D56" s="1" t="s">
        <v>114</v>
      </c>
      <c r="E56" s="4">
        <v>6.1</v>
      </c>
      <c r="F56" s="4">
        <v>6.8</v>
      </c>
      <c r="G56" s="4">
        <f t="shared" si="0"/>
        <v>6.449999999999999</v>
      </c>
      <c r="H56" t="str">
        <f t="shared" si="1"/>
        <v>aprovado </v>
      </c>
      <c r="J56" s="3" t="str">
        <f t="shared" si="2"/>
        <v>↑</v>
      </c>
      <c r="L56" s="9">
        <f>+IF(K56=$L$1,G56,K56)</f>
        <v>6.449999999999999</v>
      </c>
      <c r="N56" s="3" t="str">
        <f t="shared" si="3"/>
        <v>aprovado </v>
      </c>
    </row>
    <row r="57" spans="1:14" ht="12">
      <c r="A57" s="1" t="s">
        <v>115</v>
      </c>
      <c r="B57" s="1" t="s">
        <v>39</v>
      </c>
      <c r="C57" s="1" t="s">
        <v>116</v>
      </c>
      <c r="D57" s="1" t="s">
        <v>117</v>
      </c>
      <c r="E57" s="7"/>
      <c r="F57" s="7"/>
      <c r="G57" s="7"/>
      <c r="H57" s="6"/>
      <c r="J57" s="3"/>
      <c r="L57" s="16"/>
      <c r="N57" s="3" t="str">
        <f t="shared" si="3"/>
        <v>reprovado </v>
      </c>
    </row>
    <row r="58" spans="1:14" ht="12">
      <c r="A58" s="1" t="s">
        <v>118</v>
      </c>
      <c r="B58" s="1" t="s">
        <v>119</v>
      </c>
      <c r="C58" s="1" t="s">
        <v>12</v>
      </c>
      <c r="D58" s="1" t="s">
        <v>120</v>
      </c>
      <c r="E58" s="5"/>
      <c r="F58" s="4">
        <v>1.3</v>
      </c>
      <c r="G58" s="4">
        <f t="shared" si="0"/>
        <v>1.3</v>
      </c>
      <c r="H58" t="str">
        <f t="shared" si="1"/>
        <v>Psub </v>
      </c>
      <c r="I58" s="9">
        <f>10-MAX(E58:F58)</f>
        <v>8.7</v>
      </c>
      <c r="J58" s="3" t="str">
        <f t="shared" si="2"/>
        <v>↑</v>
      </c>
      <c r="K58">
        <v>1</v>
      </c>
      <c r="L58" s="9">
        <f>+AVERAGE(LARGE(E58:F58,1),K58)</f>
        <v>1.15</v>
      </c>
      <c r="N58" s="3" t="str">
        <f t="shared" si="3"/>
        <v>reprovado </v>
      </c>
    </row>
    <row r="59" spans="1:14" ht="12">
      <c r="A59" s="1" t="s">
        <v>121</v>
      </c>
      <c r="B59" s="1" t="s">
        <v>11</v>
      </c>
      <c r="C59" s="1" t="s">
        <v>12</v>
      </c>
      <c r="D59" s="1" t="s">
        <v>122</v>
      </c>
      <c r="E59" s="4">
        <v>6.5</v>
      </c>
      <c r="F59" s="4">
        <v>4.8</v>
      </c>
      <c r="G59" s="4">
        <f t="shared" si="0"/>
        <v>5.65</v>
      </c>
      <c r="H59" t="str">
        <f t="shared" si="1"/>
        <v>aprovado </v>
      </c>
      <c r="J59" s="3" t="str">
        <f t="shared" si="2"/>
        <v>↓</v>
      </c>
      <c r="L59" s="9">
        <f>+IF(K59=$L$1,G59,K59)</f>
        <v>5.65</v>
      </c>
      <c r="N59" s="3" t="str">
        <f t="shared" si="3"/>
        <v>aprovado </v>
      </c>
    </row>
    <row r="60" spans="1:14" ht="12">
      <c r="A60" s="1" t="s">
        <v>123</v>
      </c>
      <c r="B60" s="1" t="s">
        <v>11</v>
      </c>
      <c r="C60" s="1" t="s">
        <v>12</v>
      </c>
      <c r="D60" s="1" t="s">
        <v>124</v>
      </c>
      <c r="E60" s="4">
        <v>7.4</v>
      </c>
      <c r="F60" s="4">
        <v>5.8</v>
      </c>
      <c r="G60" s="4">
        <f t="shared" si="0"/>
        <v>6.6</v>
      </c>
      <c r="H60" t="str">
        <f t="shared" si="1"/>
        <v>aprovado </v>
      </c>
      <c r="J60" s="3" t="str">
        <f t="shared" si="2"/>
        <v>↓</v>
      </c>
      <c r="L60" s="9">
        <f>+IF(K60=$L$1,G60,K60)</f>
        <v>6.6</v>
      </c>
      <c r="N60" s="3" t="str">
        <f t="shared" si="3"/>
        <v>aprovado </v>
      </c>
    </row>
    <row r="61" spans="1:14" ht="12">
      <c r="A61" s="1" t="s">
        <v>125</v>
      </c>
      <c r="B61" s="1" t="s">
        <v>11</v>
      </c>
      <c r="C61" s="1" t="s">
        <v>12</v>
      </c>
      <c r="D61" s="1" t="s">
        <v>126</v>
      </c>
      <c r="E61" s="4">
        <v>5.4</v>
      </c>
      <c r="F61" s="4">
        <v>8.1</v>
      </c>
      <c r="G61" s="4">
        <f t="shared" si="0"/>
        <v>6.75</v>
      </c>
      <c r="H61" t="str">
        <f t="shared" si="1"/>
        <v>aprovado </v>
      </c>
      <c r="J61" s="3" t="str">
        <f t="shared" si="2"/>
        <v>↑</v>
      </c>
      <c r="L61" s="9">
        <f>+IF(K61=$L$1,G61,K61)</f>
        <v>6.75</v>
      </c>
      <c r="N61" s="3" t="str">
        <f t="shared" si="3"/>
        <v>aprovado </v>
      </c>
    </row>
    <row r="62" spans="1:14" ht="12">
      <c r="A62" s="1" t="s">
        <v>127</v>
      </c>
      <c r="B62" s="1" t="s">
        <v>11</v>
      </c>
      <c r="C62" s="1" t="s">
        <v>12</v>
      </c>
      <c r="D62" s="1" t="s">
        <v>128</v>
      </c>
      <c r="E62" s="4">
        <v>4.6</v>
      </c>
      <c r="F62" s="4">
        <v>3.6</v>
      </c>
      <c r="G62" s="4">
        <f t="shared" si="0"/>
        <v>4.1</v>
      </c>
      <c r="H62" t="str">
        <f t="shared" si="1"/>
        <v>Psub </v>
      </c>
      <c r="I62" s="9">
        <f>10-MAX(E62:F62)</f>
        <v>5.4</v>
      </c>
      <c r="J62" s="3" t="str">
        <f t="shared" si="2"/>
        <v>↓</v>
      </c>
      <c r="K62">
        <v>8.5</v>
      </c>
      <c r="L62" s="9">
        <f>+AVERAGE(LARGE(E62:F62,1),K62)</f>
        <v>6.55</v>
      </c>
      <c r="N62" s="3" t="str">
        <f t="shared" si="3"/>
        <v>aprovado </v>
      </c>
    </row>
    <row r="63" spans="1:14" ht="12">
      <c r="A63" s="1" t="s">
        <v>129</v>
      </c>
      <c r="B63" s="1" t="s">
        <v>11</v>
      </c>
      <c r="C63" s="1" t="s">
        <v>12</v>
      </c>
      <c r="D63" s="1" t="s">
        <v>130</v>
      </c>
      <c r="E63" s="4">
        <v>5.2</v>
      </c>
      <c r="F63" s="4">
        <v>5.2</v>
      </c>
      <c r="G63" s="4">
        <f t="shared" si="0"/>
        <v>5.2</v>
      </c>
      <c r="H63" t="str">
        <f t="shared" si="1"/>
        <v>aprovado </v>
      </c>
      <c r="J63" s="3" t="str">
        <f t="shared" si="2"/>
        <v>↑</v>
      </c>
      <c r="L63" s="9">
        <f>+IF(K63=$L$1,G63,K63)</f>
        <v>5.2</v>
      </c>
      <c r="N63" s="3" t="str">
        <f t="shared" si="3"/>
        <v>aprovado </v>
      </c>
    </row>
    <row r="64" spans="1:14" ht="12">
      <c r="A64" s="1" t="s">
        <v>131</v>
      </c>
      <c r="B64" s="1" t="s">
        <v>11</v>
      </c>
      <c r="C64" s="1" t="s">
        <v>12</v>
      </c>
      <c r="D64" s="1" t="s">
        <v>132</v>
      </c>
      <c r="E64" s="4">
        <v>4.6</v>
      </c>
      <c r="F64" s="4">
        <v>2.1</v>
      </c>
      <c r="G64" s="4">
        <f t="shared" si="0"/>
        <v>3.3499999999999996</v>
      </c>
      <c r="H64" t="str">
        <f t="shared" si="1"/>
        <v>Psub </v>
      </c>
      <c r="I64" s="9">
        <f>10-MAX(E64:F64)</f>
        <v>5.4</v>
      </c>
      <c r="J64" s="3" t="str">
        <f t="shared" si="2"/>
        <v>↓</v>
      </c>
      <c r="K64">
        <v>7.8</v>
      </c>
      <c r="L64" s="9">
        <f>+AVERAGE(LARGE(E64:F64,1),K64)</f>
        <v>6.199999999999999</v>
      </c>
      <c r="N64" s="3" t="str">
        <f t="shared" si="3"/>
        <v>aprovado </v>
      </c>
    </row>
    <row r="65" spans="1:14" ht="12">
      <c r="A65" s="1" t="s">
        <v>133</v>
      </c>
      <c r="B65" s="1" t="s">
        <v>11</v>
      </c>
      <c r="C65" s="1" t="s">
        <v>12</v>
      </c>
      <c r="D65" s="1" t="s">
        <v>134</v>
      </c>
      <c r="E65" s="4">
        <v>5.8</v>
      </c>
      <c r="F65" s="4">
        <v>4.8</v>
      </c>
      <c r="G65" s="4">
        <f t="shared" si="0"/>
        <v>5.3</v>
      </c>
      <c r="H65" t="str">
        <f t="shared" si="1"/>
        <v>aprovado </v>
      </c>
      <c r="J65" s="3" t="str">
        <f t="shared" si="2"/>
        <v>↓</v>
      </c>
      <c r="L65" s="9">
        <f>+IF(K65=$L$1,G65,K65)</f>
        <v>5.3</v>
      </c>
      <c r="N65" s="3" t="str">
        <f t="shared" si="3"/>
        <v>aprovado </v>
      </c>
    </row>
    <row r="66" spans="1:14" ht="12">
      <c r="A66" s="1" t="s">
        <v>135</v>
      </c>
      <c r="B66" s="1" t="s">
        <v>11</v>
      </c>
      <c r="C66" s="1" t="s">
        <v>12</v>
      </c>
      <c r="D66" s="1" t="s">
        <v>136</v>
      </c>
      <c r="E66" s="4">
        <v>6.4</v>
      </c>
      <c r="F66" s="4">
        <v>4.8</v>
      </c>
      <c r="G66" s="4">
        <f t="shared" si="0"/>
        <v>5.6</v>
      </c>
      <c r="H66" t="str">
        <f t="shared" si="1"/>
        <v>aprovado </v>
      </c>
      <c r="J66" s="3" t="str">
        <f t="shared" si="2"/>
        <v>↓</v>
      </c>
      <c r="L66" s="9">
        <f>+IF(K66=$L$1,G66,K66)</f>
        <v>5.6</v>
      </c>
      <c r="N66" s="3" t="str">
        <f t="shared" si="3"/>
        <v>aprovado </v>
      </c>
    </row>
    <row r="67" spans="1:14" ht="12">
      <c r="A67" s="1" t="s">
        <v>137</v>
      </c>
      <c r="B67" s="1" t="s">
        <v>11</v>
      </c>
      <c r="C67" s="1" t="s">
        <v>12</v>
      </c>
      <c r="D67" s="1" t="s">
        <v>138</v>
      </c>
      <c r="E67" s="5">
        <v>4.1</v>
      </c>
      <c r="F67" s="4">
        <v>2</v>
      </c>
      <c r="G67" s="4">
        <f t="shared" si="0"/>
        <v>3.05</v>
      </c>
      <c r="H67" t="str">
        <f t="shared" si="1"/>
        <v>Psub </v>
      </c>
      <c r="I67" s="9">
        <f>10-MAX(E67:F67)</f>
        <v>5.9</v>
      </c>
      <c r="J67" s="3" t="str">
        <f t="shared" si="2"/>
        <v>↓</v>
      </c>
      <c r="L67" s="9">
        <v>4</v>
      </c>
      <c r="N67" s="3" t="str">
        <f t="shared" si="3"/>
        <v>Rec</v>
      </c>
    </row>
    <row r="68" spans="1:14" ht="12">
      <c r="A68" s="1" t="s">
        <v>139</v>
      </c>
      <c r="B68" s="1" t="s">
        <v>11</v>
      </c>
      <c r="C68" s="1" t="s">
        <v>12</v>
      </c>
      <c r="D68" s="1" t="s">
        <v>140</v>
      </c>
      <c r="E68" s="4">
        <v>6.5</v>
      </c>
      <c r="F68" s="4">
        <v>3.8</v>
      </c>
      <c r="G68" s="4">
        <f t="shared" si="0"/>
        <v>5.15</v>
      </c>
      <c r="H68" t="str">
        <f t="shared" si="1"/>
        <v>aprovado </v>
      </c>
      <c r="J68" s="3" t="str">
        <f t="shared" si="2"/>
        <v>↓</v>
      </c>
      <c r="L68" s="9">
        <f>+IF(K68=$L$1,G68,K68)</f>
        <v>5.15</v>
      </c>
      <c r="N68" s="3" t="str">
        <f t="shared" si="3"/>
        <v>aprovado </v>
      </c>
    </row>
    <row r="69" spans="1:14" ht="12">
      <c r="A69" s="1" t="s">
        <v>141</v>
      </c>
      <c r="B69" s="1" t="s">
        <v>11</v>
      </c>
      <c r="C69" s="1" t="s">
        <v>12</v>
      </c>
      <c r="D69" s="1" t="s">
        <v>142</v>
      </c>
      <c r="E69" s="14">
        <v>5.6</v>
      </c>
      <c r="F69" s="14">
        <v>5.6</v>
      </c>
      <c r="G69" s="4">
        <f t="shared" si="0"/>
        <v>5.6</v>
      </c>
      <c r="H69" t="str">
        <f t="shared" si="1"/>
        <v>aprovado </v>
      </c>
      <c r="I69" s="9"/>
      <c r="J69" s="3" t="str">
        <f t="shared" si="2"/>
        <v>↑</v>
      </c>
      <c r="L69" s="9">
        <f>+IF(K69=$L$1,G69,K69)</f>
        <v>5.6</v>
      </c>
      <c r="N69" s="3" t="str">
        <f t="shared" si="3"/>
        <v>aprovado </v>
      </c>
    </row>
    <row r="70" spans="1:14" ht="12">
      <c r="A70" s="1" t="s">
        <v>143</v>
      </c>
      <c r="B70" s="1" t="s">
        <v>11</v>
      </c>
      <c r="C70" s="1" t="s">
        <v>12</v>
      </c>
      <c r="D70" s="1" t="s">
        <v>144</v>
      </c>
      <c r="E70" s="4">
        <v>7.8</v>
      </c>
      <c r="F70" s="4">
        <v>2.2</v>
      </c>
      <c r="G70" s="4">
        <f t="shared" si="0"/>
        <v>5</v>
      </c>
      <c r="H70" t="str">
        <f t="shared" si="1"/>
        <v>aprovado </v>
      </c>
      <c r="I70" s="9"/>
      <c r="J70" s="3" t="str">
        <f t="shared" si="2"/>
        <v>↓</v>
      </c>
      <c r="K70">
        <v>8.3</v>
      </c>
      <c r="L70" s="9">
        <f>+AVERAGE(LARGE(E70:F70,1),K70)</f>
        <v>8.05</v>
      </c>
      <c r="N70" s="3" t="str">
        <f t="shared" si="3"/>
        <v>aprovado </v>
      </c>
    </row>
    <row r="71" spans="1:14" ht="12">
      <c r="A71" s="1" t="s">
        <v>145</v>
      </c>
      <c r="B71" s="1" t="s">
        <v>11</v>
      </c>
      <c r="C71" s="1" t="s">
        <v>12</v>
      </c>
      <c r="D71" s="1" t="s">
        <v>146</v>
      </c>
      <c r="E71" s="4">
        <v>4.3</v>
      </c>
      <c r="F71" s="4">
        <v>6.4</v>
      </c>
      <c r="G71" s="4">
        <f t="shared" si="0"/>
        <v>5.35</v>
      </c>
      <c r="H71" t="str">
        <f t="shared" si="1"/>
        <v>aprovado </v>
      </c>
      <c r="J71" s="3" t="str">
        <f t="shared" si="2"/>
        <v>↑</v>
      </c>
      <c r="L71" s="9">
        <f>+IF(K71=$L$1,G71,K71)</f>
        <v>5.35</v>
      </c>
      <c r="N71" s="3" t="str">
        <f t="shared" si="3"/>
        <v>aprovado </v>
      </c>
    </row>
    <row r="72" spans="1:14" ht="12">
      <c r="A72" s="1" t="s">
        <v>147</v>
      </c>
      <c r="B72" s="1" t="s">
        <v>23</v>
      </c>
      <c r="C72" s="1" t="s">
        <v>12</v>
      </c>
      <c r="D72" s="1" t="s">
        <v>148</v>
      </c>
      <c r="E72" s="4">
        <v>2.3</v>
      </c>
      <c r="F72" s="4">
        <v>8.7</v>
      </c>
      <c r="G72" s="4">
        <f aca="true" t="shared" si="6" ref="G72:G78">+AVERAGE(E72:F72)</f>
        <v>5.5</v>
      </c>
      <c r="H72" t="str">
        <f aca="true" t="shared" si="7" ref="H72:H79">IF(G72&lt;5,$H$1,$I$1)</f>
        <v>aprovado </v>
      </c>
      <c r="J72" s="3" t="str">
        <f aca="true" t="shared" si="8" ref="J72:J79">+IF(F72&gt;=E72,$J$1,$K$1)</f>
        <v>↑</v>
      </c>
      <c r="L72" s="9">
        <f>+IF(K72=$L$1,G72,K72)</f>
        <v>5.5</v>
      </c>
      <c r="N72" s="3" t="str">
        <f aca="true" t="shared" si="9" ref="N72:N79">+IF(L72&gt;=5,$I$1,IF(L72&lt;3,$M$1,$G$1))</f>
        <v>aprovado </v>
      </c>
    </row>
    <row r="73" spans="1:14" ht="12">
      <c r="A73" s="1" t="s">
        <v>149</v>
      </c>
      <c r="B73" s="1" t="s">
        <v>11</v>
      </c>
      <c r="C73" s="1" t="s">
        <v>12</v>
      </c>
      <c r="D73" s="1" t="s">
        <v>150</v>
      </c>
      <c r="E73" s="4">
        <v>4.6</v>
      </c>
      <c r="F73" s="4">
        <v>7</v>
      </c>
      <c r="G73" s="4">
        <f t="shared" si="6"/>
        <v>5.8</v>
      </c>
      <c r="H73" t="str">
        <f t="shared" si="7"/>
        <v>aprovado </v>
      </c>
      <c r="J73" s="3" t="str">
        <f t="shared" si="8"/>
        <v>↑</v>
      </c>
      <c r="L73" s="9">
        <f>+IF(K73=$L$1,G73,K73)</f>
        <v>5.8</v>
      </c>
      <c r="N73" s="3" t="str">
        <f t="shared" si="9"/>
        <v>aprovado </v>
      </c>
    </row>
    <row r="74" spans="1:14" ht="12">
      <c r="A74" s="1" t="s">
        <v>151</v>
      </c>
      <c r="B74" s="1" t="s">
        <v>11</v>
      </c>
      <c r="C74" s="1" t="s">
        <v>12</v>
      </c>
      <c r="D74" s="1" t="s">
        <v>152</v>
      </c>
      <c r="E74" s="5"/>
      <c r="F74" s="4">
        <v>6.2</v>
      </c>
      <c r="G74" s="4">
        <f t="shared" si="6"/>
        <v>6.2</v>
      </c>
      <c r="J74" s="3" t="str">
        <f t="shared" si="8"/>
        <v>↑</v>
      </c>
      <c r="L74" s="9">
        <f>+IF(K74=$L$1,G74,K74)</f>
        <v>6.2</v>
      </c>
      <c r="N74" s="3" t="str">
        <f t="shared" si="9"/>
        <v>aprovado </v>
      </c>
    </row>
    <row r="75" spans="1:14" ht="12">
      <c r="A75" s="1" t="s">
        <v>153</v>
      </c>
      <c r="B75" s="1" t="s">
        <v>23</v>
      </c>
      <c r="C75" s="1" t="s">
        <v>12</v>
      </c>
      <c r="D75" s="1" t="s">
        <v>154</v>
      </c>
      <c r="E75" s="4">
        <v>6.4</v>
      </c>
      <c r="F75" s="4">
        <v>4.1</v>
      </c>
      <c r="G75" s="4">
        <f t="shared" si="6"/>
        <v>5.25</v>
      </c>
      <c r="H75" t="str">
        <f t="shared" si="7"/>
        <v>aprovado </v>
      </c>
      <c r="J75" s="3" t="str">
        <f t="shared" si="8"/>
        <v>↓</v>
      </c>
      <c r="L75" s="9">
        <f>+IF(K75=$L$1,G75,K75)</f>
        <v>5.25</v>
      </c>
      <c r="N75" s="3" t="str">
        <f t="shared" si="9"/>
        <v>aprovado </v>
      </c>
    </row>
    <row r="76" spans="1:14" ht="12">
      <c r="A76" s="1" t="s">
        <v>155</v>
      </c>
      <c r="B76" s="1" t="s">
        <v>11</v>
      </c>
      <c r="C76" s="1" t="s">
        <v>12</v>
      </c>
      <c r="D76" s="1" t="s">
        <v>156</v>
      </c>
      <c r="E76" s="4">
        <v>5.7</v>
      </c>
      <c r="F76" s="4">
        <v>2</v>
      </c>
      <c r="G76" s="4">
        <f t="shared" si="6"/>
        <v>3.85</v>
      </c>
      <c r="H76" t="str">
        <f t="shared" si="7"/>
        <v>Psub </v>
      </c>
      <c r="I76" s="9">
        <f>10-MAX(E76:F76)</f>
        <v>4.3</v>
      </c>
      <c r="J76" s="3" t="str">
        <f t="shared" si="8"/>
        <v>↓</v>
      </c>
      <c r="K76" s="9">
        <v>6</v>
      </c>
      <c r="L76" s="9">
        <f>+AVERAGE(LARGE(E76:F76,1),K76)</f>
        <v>5.85</v>
      </c>
      <c r="N76" s="3" t="str">
        <f t="shared" si="9"/>
        <v>aprovado </v>
      </c>
    </row>
    <row r="77" spans="1:14" ht="12">
      <c r="A77" s="1" t="s">
        <v>157</v>
      </c>
      <c r="B77" s="1" t="s">
        <v>11</v>
      </c>
      <c r="C77" s="1" t="s">
        <v>12</v>
      </c>
      <c r="D77" s="1" t="s">
        <v>158</v>
      </c>
      <c r="E77" s="4">
        <v>5.5</v>
      </c>
      <c r="F77" s="4">
        <v>4.1</v>
      </c>
      <c r="G77" s="4">
        <f t="shared" si="6"/>
        <v>4.8</v>
      </c>
      <c r="H77" t="str">
        <f t="shared" si="7"/>
        <v>Psub </v>
      </c>
      <c r="I77" s="9">
        <f>10-MAX(E77:F77)</f>
        <v>4.5</v>
      </c>
      <c r="J77" s="3" t="str">
        <f t="shared" si="8"/>
        <v>↓</v>
      </c>
      <c r="K77">
        <v>9.5</v>
      </c>
      <c r="L77" s="9">
        <f>+AVERAGE(LARGE(E77:F77,1),K77)</f>
        <v>7.5</v>
      </c>
      <c r="N77" s="3" t="str">
        <f t="shared" si="9"/>
        <v>aprovado </v>
      </c>
    </row>
    <row r="78" spans="1:14" ht="12">
      <c r="A78" s="1" t="s">
        <v>159</v>
      </c>
      <c r="B78" s="1" t="s">
        <v>11</v>
      </c>
      <c r="C78" s="1" t="s">
        <v>12</v>
      </c>
      <c r="D78" s="1" t="s">
        <v>160</v>
      </c>
      <c r="E78" s="4">
        <v>4.7</v>
      </c>
      <c r="F78" s="4">
        <v>1.6</v>
      </c>
      <c r="G78" s="4">
        <f t="shared" si="6"/>
        <v>3.1500000000000004</v>
      </c>
      <c r="H78" t="str">
        <f t="shared" si="7"/>
        <v>Psub </v>
      </c>
      <c r="I78" s="9">
        <f>10-MAX(E78:F78)</f>
        <v>5.3</v>
      </c>
      <c r="J78" s="3" t="str">
        <f t="shared" si="8"/>
        <v>↓</v>
      </c>
      <c r="K78">
        <v>5.3</v>
      </c>
      <c r="L78" s="9">
        <f>+AVERAGE(LARGE(E78:F78,1),K78)</f>
        <v>5</v>
      </c>
      <c r="N78" s="3" t="str">
        <f t="shared" si="9"/>
        <v>aprovado </v>
      </c>
    </row>
    <row r="79" spans="1:14" ht="12">
      <c r="A79" s="1" t="s">
        <v>161</v>
      </c>
      <c r="B79" s="1" t="s">
        <v>11</v>
      </c>
      <c r="C79" s="1" t="s">
        <v>12</v>
      </c>
      <c r="D79" s="1" t="s">
        <v>162</v>
      </c>
      <c r="E79" s="4">
        <v>5</v>
      </c>
      <c r="F79" s="4">
        <v>3.8</v>
      </c>
      <c r="G79" s="4">
        <f>+AVERAGE(E79:F79)</f>
        <v>4.4</v>
      </c>
      <c r="H79" t="str">
        <f t="shared" si="7"/>
        <v>Psub </v>
      </c>
      <c r="I79" s="9">
        <f>10-MAX(E79:F79)</f>
        <v>5</v>
      </c>
      <c r="J79" s="3" t="str">
        <f t="shared" si="8"/>
        <v>↓</v>
      </c>
      <c r="K79">
        <v>7.75</v>
      </c>
      <c r="L79" s="9">
        <f>+AVERAGE(LARGE(E79:F79,1),K79)</f>
        <v>6.375</v>
      </c>
      <c r="N79" s="3" t="str">
        <f t="shared" si="9"/>
        <v>aprovado </v>
      </c>
    </row>
    <row r="80" spans="1:9" ht="12">
      <c r="A80" s="1" t="s">
        <v>163</v>
      </c>
      <c r="B80" s="1" t="s">
        <v>11</v>
      </c>
      <c r="C80" s="1" t="s">
        <v>12</v>
      </c>
      <c r="D80" s="1" t="s">
        <v>164</v>
      </c>
      <c r="E80" s="6"/>
      <c r="F80" s="6"/>
      <c r="G80" s="6"/>
      <c r="H80" s="6"/>
      <c r="I80" s="9">
        <f>COUNT(I7:I79)</f>
        <v>30</v>
      </c>
    </row>
    <row r="81" spans="4:7" ht="12">
      <c r="D81" s="1" t="s">
        <v>170</v>
      </c>
      <c r="E81" s="4">
        <f>+AVERAGE(E7:E80)</f>
        <v>5.879104477611942</v>
      </c>
      <c r="F81" s="4">
        <f>+AVERAGE(F7:F80)</f>
        <v>4.7514705882352954</v>
      </c>
      <c r="G81" s="4">
        <f>+AVERAGE(G7:G80)</f>
        <v>5.245714285714286</v>
      </c>
    </row>
    <row r="82" spans="9:10" ht="12">
      <c r="I82" t="s">
        <v>172</v>
      </c>
      <c r="J82">
        <f>+COUNTA(H7:H80)</f>
        <v>69</v>
      </c>
    </row>
    <row r="83" spans="8:11" ht="12">
      <c r="H83" s="9">
        <f>+MAX(G7:G79)</f>
        <v>8.95</v>
      </c>
      <c r="I83" t="s">
        <v>171</v>
      </c>
      <c r="J83">
        <f>+_xlfn.COUNTIFS(H7:H79,I1)</f>
        <v>40</v>
      </c>
      <c r="K83" s="8">
        <f>+J83/($J$82+$J$85)</f>
        <v>0.547945205479452</v>
      </c>
    </row>
    <row r="84" spans="9:11" ht="12">
      <c r="I84" t="s">
        <v>173</v>
      </c>
      <c r="J84">
        <f>+_xlfn.COUNTIFS(H7:H79,H1)</f>
        <v>29</v>
      </c>
      <c r="K84" s="8">
        <f>+J84/($J$82+$J$85)</f>
        <v>0.3972602739726027</v>
      </c>
    </row>
    <row r="85" spans="9:11" ht="12">
      <c r="I85" t="s">
        <v>175</v>
      </c>
      <c r="J85">
        <f>+COUNTBLANK(H7:H79)</f>
        <v>4</v>
      </c>
      <c r="K85" s="8">
        <f>+J85/$J$82</f>
        <v>0.057971014492753624</v>
      </c>
    </row>
    <row r="88" spans="9:11" ht="12.75">
      <c r="I88" s="11" t="s">
        <v>179</v>
      </c>
      <c r="J88">
        <f>+COUNTIF(J7:J79,J1)</f>
        <v>23</v>
      </c>
      <c r="K88" s="13">
        <f>+J88/($J$88+$J$89)</f>
        <v>0.32857142857142857</v>
      </c>
    </row>
    <row r="89" spans="9:11" ht="12.75">
      <c r="I89" s="11" t="s">
        <v>180</v>
      </c>
      <c r="J89">
        <f>+COUNTIF(J7:J79,K1)</f>
        <v>47</v>
      </c>
      <c r="K89" s="12">
        <f>+J89/($J$88+$J$89)</f>
        <v>0.6714285714285714</v>
      </c>
    </row>
    <row r="90" spans="9:10" ht="12">
      <c r="I90" s="11" t="s">
        <v>184</v>
      </c>
      <c r="J90" s="9">
        <f>+AVERAGE(L7:L79)</f>
        <v>6.2355633802816905</v>
      </c>
    </row>
    <row r="91" spans="9:10" ht="12">
      <c r="I91" s="11" t="s">
        <v>188</v>
      </c>
      <c r="J91">
        <f>COUNTIF(N7:N79,I1)</f>
        <v>67</v>
      </c>
    </row>
    <row r="92" spans="9:10" ht="12">
      <c r="I92" s="11" t="s">
        <v>189</v>
      </c>
      <c r="J92">
        <f>COUNTIF(N7:N79,M1)</f>
        <v>5</v>
      </c>
    </row>
    <row r="93" spans="9:10" ht="12">
      <c r="I93" s="11" t="s">
        <v>185</v>
      </c>
      <c r="J93" s="8">
        <f>+J91/J82</f>
        <v>0.9710144927536232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Vidinha</dc:creator>
  <cp:keywords/>
  <dc:description/>
  <cp:lastModifiedBy>Pedro Vidinha</cp:lastModifiedBy>
  <dcterms:created xsi:type="dcterms:W3CDTF">2016-11-30T17:32:33Z</dcterms:created>
  <dcterms:modified xsi:type="dcterms:W3CDTF">2016-12-11T15:26:17Z</dcterms:modified>
  <cp:category/>
  <cp:version/>
  <cp:contentType/>
  <cp:contentStatus/>
</cp:coreProperties>
</file>