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lvia Backup\User\Documents\Meusdocumentos26092010_130611\les200\2016\provas\"/>
    </mc:Choice>
  </mc:AlternateContent>
  <bookViews>
    <workbookView xWindow="0" yWindow="0" windowWidth="20490" windowHeight="7365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D27" i="2"/>
  <c r="E27" i="2"/>
  <c r="F27" i="2"/>
  <c r="G27" i="2"/>
  <c r="C27" i="2"/>
  <c r="B27" i="2"/>
  <c r="H35" i="2"/>
  <c r="H36" i="2"/>
  <c r="H34" i="2"/>
  <c r="G35" i="2"/>
  <c r="G36" i="2"/>
  <c r="G34" i="2"/>
  <c r="B25" i="2"/>
  <c r="C25" i="2" s="1"/>
  <c r="D25" i="2" s="1"/>
  <c r="E25" i="2" s="1"/>
  <c r="F25" i="2" s="1"/>
  <c r="G25" i="2" s="1"/>
  <c r="H27" i="2" l="1"/>
  <c r="G26" i="2"/>
  <c r="I36" i="2"/>
  <c r="J35" i="2"/>
  <c r="G37" i="2"/>
  <c r="I34" i="2" s="1"/>
  <c r="H37" i="2"/>
  <c r="K5" i="2"/>
  <c r="L5" i="2"/>
  <c r="L7" i="2" s="1"/>
  <c r="M5" i="2"/>
  <c r="M7" i="2" s="1"/>
  <c r="M10" i="2" s="1"/>
  <c r="N5" i="2"/>
  <c r="J5" i="2"/>
  <c r="J7" i="2" s="1"/>
  <c r="J37" i="2" l="1"/>
  <c r="J36" i="2"/>
  <c r="G41" i="2"/>
  <c r="H41" i="2"/>
  <c r="K41" i="2" s="1"/>
  <c r="I37" i="2"/>
  <c r="J34" i="2"/>
  <c r="I35" i="2"/>
  <c r="J10" i="2"/>
  <c r="L10" i="2"/>
  <c r="N7" i="2"/>
  <c r="N10" i="2" s="1"/>
  <c r="K7" i="2"/>
  <c r="K10" i="2" s="1"/>
  <c r="V21" i="1" l="1"/>
  <c r="V22" i="1" s="1"/>
  <c r="B19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<sst xmlns="http://schemas.openxmlformats.org/spreadsheetml/2006/main" count="493" uniqueCount="274">
  <si>
    <t>Quadro II - Balanço de pagamentos</t>
  </si>
  <si>
    <t>US$ milhões</t>
  </si>
  <si>
    <t>Discriminação</t>
  </si>
  <si>
    <t>Transações correntes</t>
  </si>
  <si>
    <t xml:space="preserve">   Balança comercial - Balanço de Pagamentos</t>
  </si>
  <si>
    <t xml:space="preserve">      Exportações</t>
  </si>
  <si>
    <t xml:space="preserve">      Importações</t>
  </si>
  <si>
    <t xml:space="preserve">   Serviços</t>
  </si>
  <si>
    <t xml:space="preserve">   Renda primária</t>
  </si>
  <si>
    <t/>
  </si>
  <si>
    <t>Conta capital</t>
  </si>
  <si>
    <t>Conta financeira</t>
  </si>
  <si>
    <t xml:space="preserve">            Empréstimos diretos</t>
  </si>
  <si>
    <t>Erros e omissões</t>
  </si>
  <si>
    <r>
      <t xml:space="preserve">1/ </t>
    </r>
    <r>
      <rPr>
        <sz val="8"/>
        <rFont val="Arial"/>
        <family val="2"/>
      </rPr>
      <t>Inclui créditos comerciais.</t>
    </r>
  </si>
  <si>
    <r>
      <t xml:space="preserve">2/ </t>
    </r>
    <r>
      <rPr>
        <sz val="8"/>
        <rFont val="Arial"/>
        <family val="2"/>
      </rPr>
      <t>Inclui ações negociadas em bolsas de valores do Brasil e do exterior.</t>
    </r>
  </si>
  <si>
    <r>
      <t>3/</t>
    </r>
    <r>
      <rPr>
        <sz val="8"/>
        <rFont val="Arial"/>
        <family val="2"/>
      </rPr>
      <t xml:space="preserve"> Inclui créditos de agências e organismos.</t>
    </r>
  </si>
  <si>
    <r>
      <t xml:space="preserve">* </t>
    </r>
    <r>
      <rPr>
        <sz val="8"/>
        <rFont val="Arial"/>
        <family val="2"/>
      </rPr>
      <t>Dados preliminares.</t>
    </r>
  </si>
  <si>
    <t>Balanço de pagamentos – BPM6</t>
  </si>
  <si>
    <t xml:space="preserve">        Receitas</t>
  </si>
  <si>
    <t xml:space="preserve">        Despesas</t>
  </si>
  <si>
    <t xml:space="preserve">        Balança comercial (bens) e Serviços</t>
  </si>
  <si>
    <t xml:space="preserve">            Receitas</t>
  </si>
  <si>
    <t xml:space="preserve">            Despesas</t>
  </si>
  <si>
    <t xml:space="preserve">            Balança comercial (bens) - Balanço de Pagamentos</t>
  </si>
  <si>
    <t xml:space="preserve">                Exportações de bens - Balanço de Pagamentos</t>
  </si>
  <si>
    <t xml:space="preserve">                Importações de bens - balanço de Pagamentos</t>
  </si>
  <si>
    <t xml:space="preserve">            Balança comercial (bens) - mercadorias em geral - Balanço de Pagamentos</t>
  </si>
  <si>
    <t xml:space="preserve">                Exportações de bens - Mercadorias em geral - Balanço de Pagamentos</t>
  </si>
  <si>
    <t xml:space="preserve">                Importações de bens - mercadorias em geral - Balanço de Pagamentos</t>
  </si>
  <si>
    <t xml:space="preserve">            Balança comercial (bens) - exportações sob merchanting</t>
  </si>
  <si>
    <t xml:space="preserve">                Bens exportados sob merchanting (exportações positivas)</t>
  </si>
  <si>
    <t xml:space="preserve">                Bens importados sob merchanting (exportações negativas)</t>
  </si>
  <si>
    <t xml:space="preserve">            Balança comercial (bens) - ouro não monetário - Balanço de Pagamentos</t>
  </si>
  <si>
    <t xml:space="preserve">                Exportações de bens - ouro não monetário - Balanço de Pagamentos</t>
  </si>
  <si>
    <t xml:space="preserve">                Importações de bens - ouro não monetário - Balanço de Pagamentos</t>
  </si>
  <si>
    <t xml:space="preserve">            Serviços</t>
  </si>
  <si>
    <t xml:space="preserve">                Receitas</t>
  </si>
  <si>
    <t xml:space="preserve">                Despesas</t>
  </si>
  <si>
    <t xml:space="preserve">                Serviços de manufatura sobre insumos físicos pertencentes a outros</t>
  </si>
  <si>
    <t xml:space="preserve">                    Receitas</t>
  </si>
  <si>
    <t xml:space="preserve">                    Despesas</t>
  </si>
  <si>
    <t xml:space="preserve">                Serviços de manutenção e reparo</t>
  </si>
  <si>
    <t xml:space="preserve">                Transportes</t>
  </si>
  <si>
    <t xml:space="preserve">                Passageiros</t>
  </si>
  <si>
    <t xml:space="preserve">                Fretes</t>
  </si>
  <si>
    <t xml:space="preserve">                Outros serviços de transportes</t>
  </si>
  <si>
    <t xml:space="preserve">                Viagens</t>
  </si>
  <si>
    <t xml:space="preserve">                        Negócios</t>
  </si>
  <si>
    <t xml:space="preserve">                            Receitas</t>
  </si>
  <si>
    <t xml:space="preserve">                            Despesas</t>
  </si>
  <si>
    <t xml:space="preserve">                        Pessoais</t>
  </si>
  <si>
    <t xml:space="preserve">                            Saúde</t>
  </si>
  <si>
    <t xml:space="preserve">                                Receitas</t>
  </si>
  <si>
    <t xml:space="preserve">                                Despesas</t>
  </si>
  <si>
    <t xml:space="preserve">                            Educação</t>
  </si>
  <si>
    <t xml:space="preserve">                            Outras viagens pessoais, inclusive turismo</t>
  </si>
  <si>
    <t xml:space="preserve">                    Dos quais: Com uso de cartões de crédito</t>
  </si>
  <si>
    <t xml:space="preserve">                        Receitas</t>
  </si>
  <si>
    <t xml:space="preserve">                        Despesas</t>
  </si>
  <si>
    <t xml:space="preserve">                Construção</t>
  </si>
  <si>
    <t xml:space="preserve">                Seguros</t>
  </si>
  <si>
    <t xml:space="preserve">                Serviços financeiros</t>
  </si>
  <si>
    <t xml:space="preserve">                Serviços financeiros - tarifas explícitas e outros serviços financeiros</t>
  </si>
  <si>
    <t xml:space="preserve">                Serviços financeiros - serviços de intermediação financeira indiretamente medidos</t>
  </si>
  <si>
    <t xml:space="preserve">                Serviços de propriedade intelectual</t>
  </si>
  <si>
    <t xml:space="preserve">                Telecomunicação, computação e informações</t>
  </si>
  <si>
    <t xml:space="preserve">                Aluguel de equipamentos</t>
  </si>
  <si>
    <t xml:space="preserve">                Outros serviços de negócio, inclusive arquitetura e engenharia</t>
  </si>
  <si>
    <t xml:space="preserve">                Serviços culturais, pessoais e recreativos</t>
  </si>
  <si>
    <t xml:space="preserve">                Serviços audiovisuais e relacionados</t>
  </si>
  <si>
    <t xml:space="preserve">                Serviços de saúde, educação e outros culturais, pessoais e recreativos</t>
  </si>
  <si>
    <t xml:space="preserve">                Serviços governamentais</t>
  </si>
  <si>
    <t xml:space="preserve">        Renda primária</t>
  </si>
  <si>
    <t xml:space="preserve">            Remuneração de empregados</t>
  </si>
  <si>
    <t xml:space="preserve">            Renda de investimentos</t>
  </si>
  <si>
    <t xml:space="preserve">                Renda de investimento direto</t>
  </si>
  <si>
    <t xml:space="preserve">                    Lucros e dividendos remetidos</t>
  </si>
  <si>
    <t xml:space="preserve">                    Lucros reinvestidos</t>
  </si>
  <si>
    <t xml:space="preserve">                    Juros de operações intercompanhia</t>
  </si>
  <si>
    <t xml:space="preserve">                Renda de investimento em carteira</t>
  </si>
  <si>
    <t xml:space="preserve">                    Lucros e dividendos</t>
  </si>
  <si>
    <t xml:space="preserve">                    Juros de títulos negociados no mercado externo</t>
  </si>
  <si>
    <t xml:space="preserve">                    Juros de títulos negociados no mercado doméstico – despesas</t>
  </si>
  <si>
    <t xml:space="preserve">                Renda de outros investimentos (juros)</t>
  </si>
  <si>
    <t xml:space="preserve">                Renda de reservas – receitas</t>
  </si>
  <si>
    <t xml:space="preserve">            Demais rendas primárias</t>
  </si>
  <si>
    <t xml:space="preserve">        Renda secundária</t>
  </si>
  <si>
    <t xml:space="preserve">            Governo</t>
  </si>
  <si>
    <t xml:space="preserve">            Demais setores</t>
  </si>
  <si>
    <t xml:space="preserve">                Transferências pessoais </t>
  </si>
  <si>
    <t xml:space="preserve">                Outras transferências </t>
  </si>
  <si>
    <t xml:space="preserve">        Ativos não financeiros não produzidos</t>
  </si>
  <si>
    <t xml:space="preserve">                dos quais: passes de atletas</t>
  </si>
  <si>
    <t xml:space="preserve">        Transferências de capital</t>
  </si>
  <si>
    <t>Conta Financeira: Concessões líquidas (+) / Captações líquidas (-)</t>
  </si>
  <si>
    <t xml:space="preserve">    Investimento direto</t>
  </si>
  <si>
    <t xml:space="preserve">        Investimentos diretos no exterior</t>
  </si>
  <si>
    <t xml:space="preserve">            Ingressos</t>
  </si>
  <si>
    <t xml:space="preserve">            Saídas</t>
  </si>
  <si>
    <t xml:space="preserve">            Participação no capital – total </t>
  </si>
  <si>
    <t xml:space="preserve">                Ingressos</t>
  </si>
  <si>
    <t xml:space="preserve">                Saídas</t>
  </si>
  <si>
    <t xml:space="preserve">                Participação no capital, exceto reinvestimento de lucros</t>
  </si>
  <si>
    <t xml:space="preserve">                Participação no capital – reinvestimento de lucros no exterior – saídas</t>
  </si>
  <si>
    <t xml:space="preserve">            Operações intercompanhia </t>
  </si>
  <si>
    <t xml:space="preserve">                Amortizações recebidas do exterior</t>
  </si>
  <si>
    <t xml:space="preserve">                Créditos concedidos ao exterior</t>
  </si>
  <si>
    <t xml:space="preserve">                   Matrizes no Brasil a filiais no exterior</t>
  </si>
  <si>
    <t xml:space="preserve">                       Amortizações recebidas do exterior</t>
  </si>
  <si>
    <t xml:space="preserve">                       Créditos concedidos ao exterior</t>
  </si>
  <si>
    <t xml:space="preserve">                   Filiais no Brasil a matrizes no exterior (investimento reverso)</t>
  </si>
  <si>
    <t xml:space="preserve">                   Operações entre empresas irmãs</t>
  </si>
  <si>
    <t xml:space="preserve">        Investimentos diretos no país</t>
  </si>
  <si>
    <t xml:space="preserve">             Participação no capital – total – passivos</t>
  </si>
  <si>
    <t xml:space="preserve">                Participação no capital, exceto reinvestimento de lucros – passivos</t>
  </si>
  <si>
    <t xml:space="preserve">                Participação no capital – reinvestimento de lucros no Brasil – ingressos</t>
  </si>
  <si>
    <t xml:space="preserve">            Operações intercompanhia – passivos</t>
  </si>
  <si>
    <t xml:space="preserve">                Créditos recebidos do exterior</t>
  </si>
  <si>
    <t xml:space="preserve">                Amortizações pagas ao exterior</t>
  </si>
  <si>
    <t xml:space="preserve">                   Matrizes no exterior a filiais no Brasil</t>
  </si>
  <si>
    <t xml:space="preserve">                       Créditos recebidos do exterior</t>
  </si>
  <si>
    <t xml:space="preserve">                       Amortizações pagas ao exterior</t>
  </si>
  <si>
    <t xml:space="preserve">                   Filiais no exterior a matrizes no Brasil (investimento reverso)</t>
  </si>
  <si>
    <t xml:space="preserve">    Investimentos em carteira</t>
  </si>
  <si>
    <t xml:space="preserve">        Investimentos em carteira – ativos</t>
  </si>
  <si>
    <t xml:space="preserve">            Investimentos em ações – ativos</t>
  </si>
  <si>
    <t xml:space="preserve">                Venda</t>
  </si>
  <si>
    <t xml:space="preserve">                Aquisição</t>
  </si>
  <si>
    <t xml:space="preserve">            Investimentos em fundos de investimento – ativos</t>
  </si>
  <si>
    <t xml:space="preserve">            Títulos de renda fixa – ativos</t>
  </si>
  <si>
    <t xml:space="preserve">                Títulos de renda fixa – ativos – curto prazo</t>
  </si>
  <si>
    <t xml:space="preserve">                    Venda</t>
  </si>
  <si>
    <t xml:space="preserve">                    Aquisição</t>
  </si>
  <si>
    <t xml:space="preserve">                Títulos de renda fixa – ativos – longo prazo</t>
  </si>
  <si>
    <t xml:space="preserve">        Investimentos em carteira – passivos</t>
  </si>
  <si>
    <t xml:space="preserve">            Investimentos em ações – passivos</t>
  </si>
  <si>
    <t xml:space="preserve">                No país</t>
  </si>
  <si>
    <t xml:space="preserve">                    Ingressos</t>
  </si>
  <si>
    <t xml:space="preserve">                    Saídas</t>
  </si>
  <si>
    <t xml:space="preserve">                No exterior</t>
  </si>
  <si>
    <t xml:space="preserve">            Investimentos em fundos de investimento – passivos</t>
  </si>
  <si>
    <t xml:space="preserve">            Títulos de renda fixa – passivos</t>
  </si>
  <si>
    <t xml:space="preserve">                Negociados no mercado doméstico</t>
  </si>
  <si>
    <t xml:space="preserve">                Negociados no mercado externo</t>
  </si>
  <si>
    <t xml:space="preserve">                    Curto prazo</t>
  </si>
  <si>
    <t xml:space="preserve">                        Ingressos</t>
  </si>
  <si>
    <t xml:space="preserve">                        Saídas</t>
  </si>
  <si>
    <t xml:space="preserve">                    Longo prazo</t>
  </si>
  <si>
    <t xml:space="preserve">                        Banco Central</t>
  </si>
  <si>
    <t xml:space="preserve">                            Ingressos</t>
  </si>
  <si>
    <t xml:space="preserve">                            Saídas</t>
  </si>
  <si>
    <t xml:space="preserve">                        Governo</t>
  </si>
  <si>
    <t xml:space="preserve">                        Bancos</t>
  </si>
  <si>
    <t xml:space="preserve">                        Demais setores</t>
  </si>
  <si>
    <t xml:space="preserve">    Derivativos</t>
  </si>
  <si>
    <t xml:space="preserve">        Ativos</t>
  </si>
  <si>
    <t xml:space="preserve">        Passivos</t>
  </si>
  <si>
    <t xml:space="preserve">    Outros investimentos</t>
  </si>
  <si>
    <t xml:space="preserve">        Outras participações em capital</t>
  </si>
  <si>
    <t xml:space="preserve">            Ativos</t>
  </si>
  <si>
    <t xml:space="preserve">            Passivos</t>
  </si>
  <si>
    <t xml:space="preserve">        Moeda e depósitos</t>
  </si>
  <si>
    <t xml:space="preserve">                Banco Central </t>
  </si>
  <si>
    <t xml:space="preserve">                Bancos </t>
  </si>
  <si>
    <t xml:space="preserve">                Governo </t>
  </si>
  <si>
    <t xml:space="preserve">                Demais setores </t>
  </si>
  <si>
    <t xml:space="preserve">        Empréstimos</t>
  </si>
  <si>
    <t xml:space="preserve">                Passivos – curto prazo</t>
  </si>
  <si>
    <t xml:space="preserve">                Passivos – longo prazo</t>
  </si>
  <si>
    <t xml:space="preserve">                Banco Central – passivos</t>
  </si>
  <si>
    <t xml:space="preserve">                Bancos – passivos</t>
  </si>
  <si>
    <t xml:space="preserve">                Governo – passivos</t>
  </si>
  <si>
    <t xml:space="preserve">                Demais setores – passivos</t>
  </si>
  <si>
    <t xml:space="preserve">        Seguros, esquemas de pensão e de fundos de garantia </t>
  </si>
  <si>
    <t xml:space="preserve">        Créditos comerciais e adiantamentos </t>
  </si>
  <si>
    <t xml:space="preserve">                Curto prazo</t>
  </si>
  <si>
    <t xml:space="preserve">                Longo prazo</t>
  </si>
  <si>
    <t xml:space="preserve">        Outras contas a pagar/receber</t>
  </si>
  <si>
    <t xml:space="preserve">        Direitos Especiais de Saque (Incidência líquida de passivos)</t>
  </si>
  <si>
    <t xml:space="preserve">    Ativos de reserva</t>
  </si>
  <si>
    <t xml:space="preserve">        Ouro monetário</t>
  </si>
  <si>
    <t xml:space="preserve">            Ouro em barras</t>
  </si>
  <si>
    <t xml:space="preserve">            Contas em ouro não alocado</t>
  </si>
  <si>
    <t xml:space="preserve">        Direitos Especiais de Saque</t>
  </si>
  <si>
    <t xml:space="preserve">        Posição de reserva no FMI</t>
  </si>
  <si>
    <t xml:space="preserve">        Outros ativos de reserva</t>
  </si>
  <si>
    <t xml:space="preserve">            Moeda e depósitos</t>
  </si>
  <si>
    <t xml:space="preserve">                Direitos sobre autoridades monetárias</t>
  </si>
  <si>
    <t xml:space="preserve">                Direitos sobre outras instituições</t>
  </si>
  <si>
    <t xml:space="preserve">            Títulos</t>
  </si>
  <si>
    <t xml:space="preserve">                Títulos de renda fixa</t>
  </si>
  <si>
    <t xml:space="preserve">                Investimentos em ações</t>
  </si>
  <si>
    <t xml:space="preserve">            Instrumentos derivativos</t>
  </si>
  <si>
    <t xml:space="preserve">            Demais ativos</t>
  </si>
  <si>
    <t>Memo: Outros investimentos – passivos</t>
  </si>
  <si>
    <t xml:space="preserve">    Empréstimos – longo prazo</t>
  </si>
  <si>
    <t xml:space="preserve">        Ingressos</t>
  </si>
  <si>
    <t xml:space="preserve">            Organismos</t>
  </si>
  <si>
    <t xml:space="preserve">            Agências</t>
  </si>
  <si>
    <t xml:space="preserve">            Compradores</t>
  </si>
  <si>
    <t xml:space="preserve">        Amortizações</t>
  </si>
  <si>
    <t>Memo: Taxa de rolagem</t>
  </si>
  <si>
    <t xml:space="preserve">    Total</t>
  </si>
  <si>
    <t xml:space="preserve">        Títulos de longo prazo, exceto títulos soberanos</t>
  </si>
  <si>
    <t xml:space="preserve">            Amortizações</t>
  </si>
  <si>
    <t xml:space="preserve">        Empréstimos diretos</t>
  </si>
  <si>
    <t>Memo: ativos de bancos, exceto Banco Central</t>
  </si>
  <si>
    <t xml:space="preserve">        Investimentos em carteira – ativos – títulos – bancos, exceto Banco Central</t>
  </si>
  <si>
    <t xml:space="preserve">   Renda secundária (Transferencia unilateral)</t>
  </si>
  <si>
    <t>Balança comercial (FOB)</t>
  </si>
  <si>
    <t>Serviços</t>
  </si>
  <si>
    <t>Rendas</t>
  </si>
  <si>
    <r>
      <t xml:space="preserve">Transferências unilaterais correntes </t>
    </r>
    <r>
      <rPr>
        <b/>
        <vertAlign val="superscript"/>
        <sz val="8"/>
        <rFont val="Arial"/>
        <family val="2"/>
      </rPr>
      <t>4/</t>
    </r>
  </si>
  <si>
    <t xml:space="preserve">Conta Capital </t>
  </si>
  <si>
    <t xml:space="preserve">Conta Financeira </t>
  </si>
  <si>
    <t>RESPOSTAS</t>
  </si>
  <si>
    <t>Saldo do BP</t>
  </si>
  <si>
    <t xml:space="preserve">Em 1990, o presidente Collor de Mello adota uma série de medidas para liberalização no comércio </t>
  </si>
  <si>
    <t xml:space="preserve">de bens, serviços  e na flexibilização dos fluxos de capital. Na segunda metade dos anos 90, houve um </t>
  </si>
  <si>
    <t>processo mais acelerado de privatização, com muitas das estatais sendo adquiridas por grupos estrangeiros.</t>
  </si>
  <si>
    <t>Entre 1995 e janeiro de 1999, em função do Plano Real, a taxa de câmbio foi mantida valorizada, sendo então</t>
  </si>
  <si>
    <t xml:space="preserve">permitida uma grande desvalorização cambial em 1999. em 2008, iniciou-se a crise financeira internacional,  </t>
  </si>
  <si>
    <t xml:space="preserve"> </t>
  </si>
  <si>
    <t>Comente a evolução das contas</t>
  </si>
  <si>
    <t>Discriminação (Dados em US$ Milhões)</t>
  </si>
  <si>
    <t>Balanço de Pagamentos - Versão BPM5</t>
  </si>
  <si>
    <t>Haveres da autoridade monetária</t>
  </si>
  <si>
    <t>questão 4</t>
  </si>
  <si>
    <r>
      <t xml:space="preserve">2) (1,5 ponto) </t>
    </r>
    <r>
      <rPr>
        <sz val="11"/>
        <color theme="1"/>
        <rFont val="Times New Roman"/>
        <family val="1"/>
      </rPr>
      <t xml:space="preserve">Abaixo seguem dados de inflação do Brasil para o primeiro semestre de 2015, medida pelo IPCA. </t>
    </r>
  </si>
  <si>
    <t>Brasil. IPCA - Percentual no mês (%)</t>
  </si>
  <si>
    <t>Fevereiro</t>
  </si>
  <si>
    <t xml:space="preserve">Março </t>
  </si>
  <si>
    <t xml:space="preserve">Abril </t>
  </si>
  <si>
    <t>Maio</t>
  </si>
  <si>
    <t>a) Qual é a inflação acumulada para o primeiro semestre de 2015 (de janeiro a junho)? (sugestão: construa um índice com base 100 no mês de dezembro de 2014)</t>
  </si>
  <si>
    <t xml:space="preserve">b) Um consumidor gastava  R$500 em janeiro de 2015 com alimentos. No final do período, em junho, qual o valor real desses gastos? Este consumidor ganhou ou perdeu poder de compra?  </t>
  </si>
  <si>
    <t>Questão 2</t>
  </si>
  <si>
    <t>6,17% de inflação acumulada</t>
  </si>
  <si>
    <t>R$476,78 em valores de janeiro de 2015</t>
  </si>
  <si>
    <t>a valores de dezembro</t>
  </si>
  <si>
    <t>O consumidor perdeu  poder de compra</t>
  </si>
  <si>
    <t>QUESTÃO 5</t>
  </si>
  <si>
    <t>Produtos</t>
  </si>
  <si>
    <t>Quantidade consumida</t>
  </si>
  <si>
    <t>Preço</t>
  </si>
  <si>
    <t>Quantidade cconsumida</t>
  </si>
  <si>
    <t>Preços</t>
  </si>
  <si>
    <t>Carne (t)</t>
  </si>
  <si>
    <t>Feijão (t)</t>
  </si>
  <si>
    <t>Leite (1000 litros)</t>
  </si>
  <si>
    <t>Lpreço</t>
  </si>
  <si>
    <t>Lquant.</t>
  </si>
  <si>
    <t>6) (1,5 ponto) Aponte em quais contas do Balanço de Pagamentos são registradas as operações abaixo, utilizando as partidas dobradas, e considerando que contabilmente, utiliza-se a conta caixa Variação nos Haveres das Autoridades Monetárias:</t>
  </si>
  <si>
    <t>a) Remessa de lucros de filiais do Brasil para matrizes nos EUA no valor de US$ 5 milhões.</t>
  </si>
  <si>
    <t>b) Doação de alimentos pelo Brasil para o Haiti, no valor de US$ 800 mil.</t>
  </si>
  <si>
    <t>c) Amortização de dívida do governo brasileiro junto a bancos na União Européia, no valor de US$ 10 bilhões e de pagamento de juros sobre a mesma dívida no valor de US$ 2 bilhões.</t>
  </si>
  <si>
    <t>d) Investimento direto de empresa alemã no Brasil, no valor total de US$ 700 mil, sendo US$ 200 mil na forma de máquinas e o restante em remessa de valores via sistema bancário.</t>
  </si>
  <si>
    <t xml:space="preserve">e) Pagamento do governo de Angola a empresas de construção civil brasileiras pela construção de estradas naquele País, no valor de US$ 180 milhões. </t>
  </si>
  <si>
    <t>PONDERAÇÃO</t>
  </si>
  <si>
    <t xml:space="preserve">Laspeyres </t>
  </si>
  <si>
    <t>de preço</t>
  </si>
  <si>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a) Utilizando a cesta de consumo abaixo, e os índices de Laspeyeres, responda qual foi a inflação acumulada entre 1980 e 1990 no período. b) Qual o valor real da cesta de consumo em 1990 a preços de 1980? c) O consumidor ganhou ou perdeu poder de compra? d) Qual o produto de maior peso (ponderação) na cesta desse consumidor em cada um desses períodos?</t>
    </r>
  </si>
  <si>
    <t>a) Inflação de 54,95%</t>
  </si>
  <si>
    <t>d) O FEIJÃO</t>
  </si>
  <si>
    <t xml:space="preserve">embora a inflação tenha corrompido parte </t>
  </si>
  <si>
    <t>preços de 1980. Em 1980 ele ganhava 212, portanto ele ganhou poder de compra,</t>
  </si>
  <si>
    <t>c) Em termos reais, o consumidor que gasta 392, está gastando o equivalente a 252,98 a</t>
  </si>
  <si>
    <t>item b)</t>
  </si>
  <si>
    <t>balanço rendas = - 5 milhões e variação dos haveres = + 5 milhões</t>
  </si>
  <si>
    <t>Transfer. Unilaterais = -800 mil e exportação = + 800 mil</t>
  </si>
  <si>
    <t>Conta financeira = + 700 mil e variação dos haveres = - 500 mil e importação = - 200 mil</t>
  </si>
  <si>
    <t>Balanço de serviços = + 180 milhões e Variação de haveres = - 180 milhões</t>
  </si>
  <si>
    <t>Conta financeira = - 10 bilhões e Variação dos haveres = + 10 // balanço de rendas = -2 bilhões e variação de haveres = + 12 bilhões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</si>
</sst>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 ###\ ##0_);\-##\ ###\ ##0_);\-\ \ "/>
    <numFmt numFmtId="165" formatCode="#\ ##0_);\-#\ ##0_);\-\ \ "/>
    <numFmt numFmtId="166" formatCode="0_)"/>
    <numFmt numFmtId="167" formatCode="yyyy"/>
    <numFmt numFmtId="175" formatCode="0.0000"/>
  </numFmts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1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4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197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quotePrefix="1" applyFont="1" applyFill="1" applyBorder="1" applyAlignment="1">
      <alignment vertical="center"/>
    </xf>
    <xf numFmtId="0" fontId="5" fillId="0" borderId="14" xfId="0" quotePrefix="1" applyFont="1" applyFill="1" applyBorder="1" applyAlignment="1">
      <alignment vertical="center"/>
    </xf>
    <xf numFmtId="0" fontId="5" fillId="0" borderId="19" xfId="0" quotePrefix="1" applyFont="1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left" vertical="center"/>
    </xf>
    <xf numFmtId="165" fontId="12" fillId="3" borderId="13" xfId="1" applyNumberFormat="1" applyFont="1" applyFill="1" applyBorder="1" applyAlignment="1" applyProtection="1">
      <alignment horizontal="right" vertical="center"/>
      <protection locked="0"/>
    </xf>
    <xf numFmtId="165" fontId="12" fillId="3" borderId="14" xfId="1" applyNumberFormat="1" applyFont="1" applyFill="1" applyBorder="1" applyAlignment="1" applyProtection="1">
      <alignment horizontal="right" vertical="center"/>
      <protection locked="0"/>
    </xf>
    <xf numFmtId="165" fontId="12" fillId="3" borderId="17" xfId="1" applyNumberFormat="1" applyFont="1" applyFill="1" applyBorder="1" applyAlignment="1" applyProtection="1">
      <alignment horizontal="right" vertical="center"/>
      <protection locked="0"/>
    </xf>
    <xf numFmtId="2" fontId="5" fillId="0" borderId="12" xfId="0" applyNumberFormat="1" applyFont="1" applyFill="1" applyBorder="1" applyAlignment="1">
      <alignment horizontal="left" vertical="center"/>
    </xf>
    <xf numFmtId="165" fontId="5" fillId="3" borderId="13" xfId="1" applyNumberFormat="1" applyFont="1" applyFill="1" applyBorder="1" applyAlignment="1" applyProtection="1">
      <alignment horizontal="right" vertical="center"/>
      <protection locked="0"/>
    </xf>
    <xf numFmtId="165" fontId="5" fillId="3" borderId="14" xfId="1" applyNumberFormat="1" applyFont="1" applyFill="1" applyBorder="1" applyAlignment="1" applyProtection="1">
      <alignment horizontal="right" vertical="center"/>
      <protection locked="0"/>
    </xf>
    <xf numFmtId="165" fontId="5" fillId="3" borderId="17" xfId="1" applyNumberFormat="1" applyFont="1" applyFill="1" applyBorder="1" applyAlignment="1" applyProtection="1">
      <alignment horizontal="right" vertical="center"/>
      <protection locked="0"/>
    </xf>
    <xf numFmtId="2" fontId="4" fillId="0" borderId="12" xfId="0" applyNumberFormat="1" applyFont="1" applyFill="1" applyBorder="1" applyAlignment="1">
      <alignment horizontal="left" vertical="center"/>
    </xf>
    <xf numFmtId="165" fontId="5" fillId="3" borderId="13" xfId="1" applyNumberFormat="1" applyFont="1" applyFill="1" applyBorder="1" applyAlignment="1">
      <alignment horizontal="right" vertical="center"/>
    </xf>
    <xf numFmtId="165" fontId="5" fillId="3" borderId="14" xfId="1" applyNumberFormat="1" applyFont="1" applyFill="1" applyBorder="1" applyAlignment="1">
      <alignment horizontal="right" vertical="center"/>
    </xf>
    <xf numFmtId="165" fontId="5" fillId="3" borderId="17" xfId="1" applyNumberFormat="1" applyFont="1" applyFill="1" applyBorder="1" applyAlignment="1">
      <alignment horizontal="right" vertical="center"/>
    </xf>
    <xf numFmtId="165" fontId="4" fillId="3" borderId="13" xfId="1" applyNumberFormat="1" applyFont="1" applyFill="1" applyBorder="1" applyAlignment="1" applyProtection="1">
      <alignment horizontal="right" vertical="center"/>
      <protection locked="0"/>
    </xf>
    <xf numFmtId="165" fontId="4" fillId="3" borderId="14" xfId="1" applyNumberFormat="1" applyFont="1" applyFill="1" applyBorder="1" applyAlignment="1" applyProtection="1">
      <alignment horizontal="right" vertical="center"/>
      <protection locked="0"/>
    </xf>
    <xf numFmtId="165" fontId="4" fillId="3" borderId="17" xfId="1" applyNumberFormat="1" applyFont="1" applyFill="1" applyBorder="1" applyAlignment="1" applyProtection="1">
      <alignment horizontal="right" vertical="center"/>
      <protection locked="0"/>
    </xf>
    <xf numFmtId="2" fontId="4" fillId="3" borderId="12" xfId="1" applyNumberFormat="1" applyFont="1" applyFill="1" applyBorder="1" applyAlignment="1">
      <alignment horizontal="left" vertical="center" indent="2"/>
    </xf>
    <xf numFmtId="2" fontId="5" fillId="3" borderId="12" xfId="1" applyNumberFormat="1" applyFont="1" applyFill="1" applyBorder="1" applyAlignment="1">
      <alignment horizontal="left" vertical="center" indent="2"/>
    </xf>
    <xf numFmtId="164" fontId="5" fillId="3" borderId="13" xfId="1" applyNumberFormat="1" applyFont="1" applyFill="1" applyBorder="1" applyAlignment="1" applyProtection="1">
      <alignment horizontal="right" vertical="center"/>
      <protection locked="0"/>
    </xf>
    <xf numFmtId="164" fontId="5" fillId="3" borderId="14" xfId="1" applyNumberFormat="1" applyFont="1" applyFill="1" applyBorder="1" applyAlignment="1" applyProtection="1">
      <alignment horizontal="right" vertical="center"/>
      <protection locked="0"/>
    </xf>
    <xf numFmtId="164" fontId="5" fillId="3" borderId="17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2" fontId="14" fillId="0" borderId="12" xfId="0" applyNumberFormat="1" applyFont="1" applyFill="1" applyBorder="1" applyAlignment="1">
      <alignment horizontal="left" vertical="center"/>
    </xf>
    <xf numFmtId="165" fontId="15" fillId="3" borderId="13" xfId="1" applyNumberFormat="1" applyFont="1" applyFill="1" applyBorder="1" applyAlignment="1" applyProtection="1">
      <alignment horizontal="right" vertical="center"/>
      <protection locked="0"/>
    </xf>
    <xf numFmtId="165" fontId="15" fillId="3" borderId="14" xfId="1" applyNumberFormat="1" applyFont="1" applyFill="1" applyBorder="1" applyAlignment="1" applyProtection="1">
      <alignment horizontal="right" vertical="center"/>
      <protection locked="0"/>
    </xf>
    <xf numFmtId="165" fontId="15" fillId="3" borderId="17" xfId="1" applyNumberFormat="1" applyFont="1" applyFill="1" applyBorder="1" applyAlignment="1" applyProtection="1">
      <alignment horizontal="right" vertical="center"/>
      <protection locked="0"/>
    </xf>
    <xf numFmtId="165" fontId="14" fillId="3" borderId="13" xfId="1" applyNumberFormat="1" applyFont="1" applyFill="1" applyBorder="1" applyAlignment="1" applyProtection="1">
      <alignment horizontal="right" vertical="center"/>
      <protection locked="0"/>
    </xf>
    <xf numFmtId="165" fontId="14" fillId="3" borderId="14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2" fontId="5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/>
    </xf>
    <xf numFmtId="165" fontId="3" fillId="3" borderId="13" xfId="1" applyNumberFormat="1" applyFont="1" applyFill="1" applyBorder="1" applyAlignment="1" applyProtection="1">
      <alignment horizontal="right" vertical="center"/>
      <protection locked="0"/>
    </xf>
    <xf numFmtId="165" fontId="3" fillId="3" borderId="14" xfId="1" applyNumberFormat="1" applyFont="1" applyFill="1" applyBorder="1" applyAlignment="1" applyProtection="1">
      <alignment horizontal="right" vertical="center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2" fontId="5" fillId="3" borderId="12" xfId="1" applyNumberFormat="1" applyFont="1" applyFill="1" applyBorder="1" applyAlignment="1">
      <alignment horizontal="left" vertical="center"/>
    </xf>
    <xf numFmtId="165" fontId="4" fillId="3" borderId="13" xfId="1" applyNumberFormat="1" applyFont="1" applyFill="1" applyBorder="1" applyAlignment="1">
      <alignment horizontal="right" vertical="center"/>
    </xf>
    <xf numFmtId="165" fontId="4" fillId="3" borderId="14" xfId="1" applyNumberFormat="1" applyFont="1" applyFill="1" applyBorder="1" applyAlignment="1">
      <alignment horizontal="right" vertical="center"/>
    </xf>
    <xf numFmtId="165" fontId="4" fillId="3" borderId="17" xfId="1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left" vertical="center"/>
    </xf>
    <xf numFmtId="165" fontId="15" fillId="3" borderId="13" xfId="1" applyNumberFormat="1" applyFont="1" applyFill="1" applyBorder="1" applyAlignment="1">
      <alignment horizontal="right" vertical="center"/>
    </xf>
    <xf numFmtId="165" fontId="15" fillId="3" borderId="14" xfId="1" applyNumberFormat="1" applyFont="1" applyFill="1" applyBorder="1" applyAlignment="1">
      <alignment horizontal="right" vertical="center"/>
    </xf>
    <xf numFmtId="165" fontId="15" fillId="3" borderId="17" xfId="1" applyNumberFormat="1" applyFont="1" applyFill="1" applyBorder="1" applyAlignment="1">
      <alignment horizontal="right" vertical="center"/>
    </xf>
    <xf numFmtId="165" fontId="14" fillId="3" borderId="13" xfId="1" applyNumberFormat="1" applyFont="1" applyFill="1" applyBorder="1" applyAlignment="1">
      <alignment horizontal="right" vertical="center"/>
    </xf>
    <xf numFmtId="165" fontId="14" fillId="3" borderId="14" xfId="1" applyNumberFormat="1" applyFont="1" applyFill="1" applyBorder="1" applyAlignment="1">
      <alignment horizontal="right" vertical="center"/>
    </xf>
    <xf numFmtId="165" fontId="14" fillId="3" borderId="17" xfId="1" applyNumberFormat="1" applyFont="1" applyFill="1" applyBorder="1" applyAlignment="1">
      <alignment horizontal="right" vertical="center"/>
    </xf>
    <xf numFmtId="2" fontId="5" fillId="3" borderId="12" xfId="1" applyNumberFormat="1" applyFont="1" applyFill="1" applyBorder="1" applyAlignment="1">
      <alignment horizontal="left" vertical="center" indent="4"/>
    </xf>
    <xf numFmtId="164" fontId="5" fillId="3" borderId="13" xfId="1" applyNumberFormat="1" applyFont="1" applyFill="1" applyBorder="1" applyAlignment="1">
      <alignment horizontal="right" vertical="center"/>
    </xf>
    <xf numFmtId="164" fontId="5" fillId="3" borderId="14" xfId="1" applyNumberFormat="1" applyFont="1" applyFill="1" applyBorder="1" applyAlignment="1">
      <alignment horizontal="right" vertical="center"/>
    </xf>
    <xf numFmtId="164" fontId="5" fillId="3" borderId="17" xfId="1" applyNumberFormat="1" applyFont="1" applyFill="1" applyBorder="1" applyAlignment="1">
      <alignment horizontal="right" vertical="center"/>
    </xf>
    <xf numFmtId="2" fontId="12" fillId="0" borderId="8" xfId="0" applyNumberFormat="1" applyFont="1" applyFill="1" applyBorder="1" applyAlignment="1">
      <alignment horizontal="left" vertical="center"/>
    </xf>
    <xf numFmtId="165" fontId="12" fillId="3" borderId="9" xfId="1" applyNumberFormat="1" applyFont="1" applyFill="1" applyBorder="1" applyAlignment="1" applyProtection="1">
      <alignment horizontal="right" vertical="center"/>
      <protection locked="0"/>
    </xf>
    <xf numFmtId="165" fontId="12" fillId="3" borderId="10" xfId="1" applyNumberFormat="1" applyFont="1" applyFill="1" applyBorder="1" applyAlignment="1" applyProtection="1">
      <alignment horizontal="right" vertical="center"/>
      <protection locked="0"/>
    </xf>
    <xf numFmtId="165" fontId="12" fillId="3" borderId="18" xfId="1" applyNumberFormat="1" applyFont="1" applyFill="1" applyBorder="1" applyAlignment="1" applyProtection="1">
      <alignment horizontal="right" vertical="center"/>
      <protection locked="0"/>
    </xf>
    <xf numFmtId="2" fontId="12" fillId="0" borderId="4" xfId="0" applyNumberFormat="1" applyFont="1" applyFill="1" applyBorder="1" applyAlignment="1">
      <alignment horizontal="left" vertical="center"/>
    </xf>
    <xf numFmtId="165" fontId="12" fillId="3" borderId="5" xfId="1" applyNumberFormat="1" applyFont="1" applyFill="1" applyBorder="1" applyAlignment="1" applyProtection="1">
      <alignment horizontal="right" vertical="center"/>
      <protection locked="0"/>
    </xf>
    <xf numFmtId="165" fontId="12" fillId="3" borderId="6" xfId="1" applyNumberFormat="1" applyFont="1" applyFill="1" applyBorder="1" applyAlignment="1" applyProtection="1">
      <alignment horizontal="right" vertical="center"/>
      <protection locked="0"/>
    </xf>
    <xf numFmtId="165" fontId="12" fillId="3" borderId="15" xfId="1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3" fontId="5" fillId="3" borderId="23" xfId="1" applyNumberFormat="1" applyFont="1" applyFill="1" applyBorder="1" applyAlignment="1" applyProtection="1">
      <alignment horizontal="right" vertical="center"/>
      <protection locked="0"/>
    </xf>
    <xf numFmtId="3" fontId="5" fillId="3" borderId="24" xfId="1" applyNumberFormat="1" applyFont="1" applyFill="1" applyBorder="1" applyAlignment="1" applyProtection="1">
      <alignment horizontal="right" vertical="center"/>
      <protection locked="0"/>
    </xf>
    <xf numFmtId="3" fontId="5" fillId="3" borderId="25" xfId="1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</xf>
    <xf numFmtId="3" fontId="5" fillId="3" borderId="27" xfId="1" applyNumberFormat="1" applyFont="1" applyFill="1" applyBorder="1" applyAlignment="1" applyProtection="1">
      <alignment horizontal="right" vertical="center"/>
      <protection locked="0"/>
    </xf>
    <xf numFmtId="3" fontId="5" fillId="3" borderId="28" xfId="1" applyNumberFormat="1" applyFont="1" applyFill="1" applyBorder="1" applyAlignment="1" applyProtection="1">
      <alignment horizontal="right" vertical="center"/>
      <protection locked="0"/>
    </xf>
    <xf numFmtId="3" fontId="5" fillId="3" borderId="29" xfId="1" applyNumberFormat="1" applyFont="1" applyFill="1" applyBorder="1" applyAlignment="1" applyProtection="1">
      <alignment horizontal="right" vertical="center"/>
      <protection locked="0"/>
    </xf>
    <xf numFmtId="3" fontId="5" fillId="3" borderId="13" xfId="1" applyNumberFormat="1" applyFont="1" applyFill="1" applyBorder="1" applyAlignment="1" applyProtection="1">
      <alignment horizontal="right" vertical="center"/>
      <protection locked="0"/>
    </xf>
    <xf numFmtId="3" fontId="5" fillId="3" borderId="14" xfId="1" applyNumberFormat="1" applyFont="1" applyFill="1" applyBorder="1" applyAlignment="1" applyProtection="1">
      <alignment horizontal="right" vertical="center"/>
      <protection locked="0"/>
    </xf>
    <xf numFmtId="3" fontId="5" fillId="3" borderId="17" xfId="1" applyNumberFormat="1" applyFont="1" applyFill="1" applyBorder="1" applyAlignment="1" applyProtection="1">
      <alignment horizontal="right" vertical="center"/>
      <protection locked="0"/>
    </xf>
    <xf numFmtId="9" fontId="4" fillId="3" borderId="14" xfId="2" applyFont="1" applyFill="1" applyBorder="1" applyAlignment="1" applyProtection="1">
      <alignment horizontal="right" vertical="center"/>
      <protection locked="0"/>
    </xf>
    <xf numFmtId="9" fontId="4" fillId="3" borderId="17" xfId="2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>
      <alignment vertical="center"/>
    </xf>
    <xf numFmtId="165" fontId="12" fillId="3" borderId="30" xfId="1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6" fontId="9" fillId="0" borderId="2" xfId="0" applyNumberFormat="1" applyFont="1" applyFill="1" applyBorder="1" applyProtection="1"/>
    <xf numFmtId="0" fontId="0" fillId="0" borderId="0" xfId="0" applyFont="1" applyFill="1" applyBorder="1"/>
    <xf numFmtId="0" fontId="0" fillId="0" borderId="0" xfId="0" applyFont="1" applyFill="1"/>
    <xf numFmtId="0" fontId="6" fillId="0" borderId="0" xfId="0" applyFont="1" applyFill="1"/>
    <xf numFmtId="2" fontId="17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/>
    <xf numFmtId="1" fontId="0" fillId="0" borderId="0" xfId="0" applyNumberFormat="1" applyFont="1" applyFill="1"/>
    <xf numFmtId="166" fontId="9" fillId="0" borderId="0" xfId="0" applyNumberFormat="1" applyFont="1" applyFill="1" applyBorder="1" applyProtection="1"/>
    <xf numFmtId="3" fontId="11" fillId="6" borderId="14" xfId="0" applyNumberFormat="1" applyFont="1" applyFill="1" applyBorder="1"/>
    <xf numFmtId="0" fontId="3" fillId="0" borderId="31" xfId="0" quotePrefix="1" applyFont="1" applyFill="1" applyBorder="1" applyAlignment="1">
      <alignment horizontal="left"/>
    </xf>
    <xf numFmtId="0" fontId="0" fillId="0" borderId="32" xfId="0" applyFill="1" applyBorder="1"/>
    <xf numFmtId="0" fontId="0" fillId="0" borderId="33" xfId="0" applyFill="1" applyBorder="1"/>
    <xf numFmtId="0" fontId="0" fillId="0" borderId="33" xfId="0" applyFont="1" applyFill="1" applyBorder="1"/>
    <xf numFmtId="0" fontId="0" fillId="0" borderId="34" xfId="0" applyFont="1" applyFill="1" applyBorder="1"/>
    <xf numFmtId="2" fontId="10" fillId="5" borderId="35" xfId="0" applyNumberFormat="1" applyFont="1" applyFill="1" applyBorder="1" applyAlignment="1">
      <alignment horizontal="left" indent="1"/>
    </xf>
    <xf numFmtId="3" fontId="11" fillId="6" borderId="36" xfId="0" applyNumberFormat="1" applyFont="1" applyFill="1" applyBorder="1"/>
    <xf numFmtId="2" fontId="10" fillId="5" borderId="35" xfId="0" applyNumberFormat="1" applyFont="1" applyFill="1" applyBorder="1" applyAlignment="1" applyProtection="1">
      <alignment horizontal="left" indent="1"/>
    </xf>
    <xf numFmtId="2" fontId="10" fillId="5" borderId="35" xfId="0" quotePrefix="1" applyNumberFormat="1" applyFont="1" applyFill="1" applyBorder="1" applyAlignment="1">
      <alignment horizontal="left"/>
    </xf>
    <xf numFmtId="2" fontId="10" fillId="5" borderId="37" xfId="0" applyNumberFormat="1" applyFont="1" applyFill="1" applyBorder="1" applyAlignment="1">
      <alignment horizontal="left"/>
    </xf>
    <xf numFmtId="1" fontId="11" fillId="6" borderId="38" xfId="0" applyNumberFormat="1" applyFont="1" applyFill="1" applyBorder="1"/>
    <xf numFmtId="1" fontId="11" fillId="6" borderId="39" xfId="0" applyNumberFormat="1" applyFont="1" applyFill="1" applyBorder="1"/>
    <xf numFmtId="166" fontId="18" fillId="4" borderId="40" xfId="0" applyNumberFormat="1" applyFont="1" applyFill="1" applyBorder="1" applyAlignment="1" applyProtection="1">
      <alignment horizontal="left"/>
    </xf>
    <xf numFmtId="167" fontId="18" fillId="4" borderId="41" xfId="0" applyNumberFormat="1" applyFont="1" applyFill="1" applyBorder="1" applyAlignment="1" applyProtection="1">
      <alignment horizontal="center"/>
    </xf>
    <xf numFmtId="0" fontId="18" fillId="4" borderId="42" xfId="0" quotePrefix="1" applyNumberFormat="1" applyFont="1" applyFill="1" applyBorder="1" applyAlignment="1" applyProtection="1">
      <alignment horizontal="center"/>
    </xf>
    <xf numFmtId="4" fontId="0" fillId="0" borderId="0" xfId="0" applyNumberFormat="1" applyFont="1" applyFill="1"/>
    <xf numFmtId="0" fontId="22" fillId="0" borderId="1" xfId="0" applyFont="1" applyFill="1" applyBorder="1"/>
    <xf numFmtId="0" fontId="23" fillId="0" borderId="0" xfId="0" applyFont="1" applyAlignment="1">
      <alignment horizontal="justify" vertical="center"/>
    </xf>
    <xf numFmtId="17" fontId="0" fillId="0" borderId="0" xfId="0" applyNumberFormat="1"/>
    <xf numFmtId="17" fontId="23" fillId="0" borderId="47" xfId="0" applyNumberFormat="1" applyFont="1" applyBorder="1" applyAlignment="1">
      <alignment horizontal="justify" vertical="center" wrapText="1"/>
    </xf>
    <xf numFmtId="0" fontId="23" fillId="0" borderId="48" xfId="0" applyFont="1" applyBorder="1" applyAlignment="1">
      <alignment horizontal="justify" vertical="center" wrapText="1"/>
    </xf>
    <xf numFmtId="17" fontId="23" fillId="0" borderId="48" xfId="0" applyNumberFormat="1" applyFont="1" applyBorder="1" applyAlignment="1">
      <alignment horizontal="justify" vertical="center" wrapText="1"/>
    </xf>
    <xf numFmtId="0" fontId="24" fillId="0" borderId="47" xfId="0" applyFont="1" applyBorder="1" applyAlignment="1">
      <alignment horizontal="justify" vertical="center" wrapText="1"/>
    </xf>
    <xf numFmtId="0" fontId="24" fillId="0" borderId="48" xfId="0" applyFont="1" applyBorder="1" applyAlignment="1">
      <alignment horizontal="justify" vertical="center" wrapText="1"/>
    </xf>
    <xf numFmtId="0" fontId="23" fillId="0" borderId="44" xfId="0" applyFont="1" applyBorder="1" applyAlignment="1">
      <alignment horizontal="justify" vertical="center" wrapText="1"/>
    </xf>
    <xf numFmtId="0" fontId="23" fillId="0" borderId="45" xfId="0" applyFont="1" applyBorder="1" applyAlignment="1">
      <alignment horizontal="justify" vertical="center" wrapText="1"/>
    </xf>
    <xf numFmtId="0" fontId="23" fillId="0" borderId="46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21" fillId="0" borderId="0" xfId="0" applyFont="1" applyFill="1"/>
    <xf numFmtId="0" fontId="24" fillId="0" borderId="0" xfId="0" applyFont="1" applyBorder="1" applyAlignment="1">
      <alignment horizontal="justify" vertical="center" wrapText="1"/>
    </xf>
    <xf numFmtId="0" fontId="0" fillId="7" borderId="0" xfId="0" applyFill="1"/>
    <xf numFmtId="0" fontId="24" fillId="7" borderId="0" xfId="0" applyFont="1" applyFill="1" applyBorder="1" applyAlignment="1">
      <alignment horizontal="center" vertical="center" wrapText="1"/>
    </xf>
    <xf numFmtId="2" fontId="24" fillId="7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justify" vertical="center" wrapText="1"/>
    </xf>
    <xf numFmtId="2" fontId="0" fillId="0" borderId="0" xfId="0" applyNumberFormat="1" applyFont="1" applyFill="1"/>
    <xf numFmtId="0" fontId="0" fillId="7" borderId="0" xfId="0" applyFont="1" applyFill="1"/>
    <xf numFmtId="2" fontId="0" fillId="7" borderId="0" xfId="0" applyNumberFormat="1" applyFont="1" applyFill="1"/>
    <xf numFmtId="0" fontId="19" fillId="7" borderId="0" xfId="0" applyFont="1" applyFill="1"/>
    <xf numFmtId="0" fontId="25" fillId="0" borderId="0" xfId="0" applyFont="1" applyFill="1"/>
    <xf numFmtId="0" fontId="23" fillId="0" borderId="43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0" borderId="48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3" fillId="0" borderId="46" xfId="0" applyFont="1" applyBorder="1" applyAlignment="1">
      <alignment vertical="top" wrapText="1"/>
    </xf>
    <xf numFmtId="0" fontId="23" fillId="0" borderId="46" xfId="0" applyFont="1" applyBorder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0" fillId="0" borderId="21" xfId="0" applyFont="1" applyFill="1" applyBorder="1"/>
    <xf numFmtId="0" fontId="0" fillId="8" borderId="0" xfId="0" applyFont="1" applyFill="1" applyAlignment="1">
      <alignment horizontal="center"/>
    </xf>
    <xf numFmtId="0" fontId="0" fillId="8" borderId="0" xfId="0" applyFont="1" applyFill="1"/>
    <xf numFmtId="2" fontId="28" fillId="0" borderId="0" xfId="0" applyNumberFormat="1" applyFont="1" applyFill="1"/>
    <xf numFmtId="0" fontId="29" fillId="0" borderId="0" xfId="0" applyFont="1" applyAlignment="1">
      <alignment horizontal="justify" vertical="center"/>
    </xf>
    <xf numFmtId="0" fontId="28" fillId="0" borderId="0" xfId="0" applyFont="1" applyFill="1"/>
    <xf numFmtId="0" fontId="0" fillId="9" borderId="0" xfId="0" applyFont="1" applyFill="1"/>
    <xf numFmtId="0" fontId="0" fillId="11" borderId="0" xfId="0" applyFont="1" applyFill="1"/>
    <xf numFmtId="0" fontId="0" fillId="12" borderId="49" xfId="0" applyFill="1" applyBorder="1"/>
    <xf numFmtId="0" fontId="17" fillId="12" borderId="49" xfId="0" applyFont="1" applyFill="1" applyBorder="1"/>
    <xf numFmtId="0" fontId="0" fillId="12" borderId="49" xfId="0" applyFont="1" applyFill="1" applyBorder="1"/>
    <xf numFmtId="0" fontId="0" fillId="9" borderId="0" xfId="0" applyFont="1" applyFill="1" applyAlignment="1">
      <alignment horizontal="right"/>
    </xf>
    <xf numFmtId="0" fontId="31" fillId="10" borderId="49" xfId="0" applyFont="1" applyFill="1" applyBorder="1"/>
    <xf numFmtId="175" fontId="31" fillId="10" borderId="49" xfId="0" applyNumberFormat="1" applyFont="1" applyFill="1" applyBorder="1"/>
    <xf numFmtId="0" fontId="28" fillId="10" borderId="0" xfId="0" applyFont="1" applyFill="1"/>
    <xf numFmtId="0" fontId="28" fillId="0" borderId="0" xfId="0" applyFont="1" applyFill="1" applyBorder="1"/>
    <xf numFmtId="0" fontId="24" fillId="13" borderId="0" xfId="0" applyFont="1" applyFill="1" applyAlignment="1">
      <alignment horizontal="justify" vertical="center"/>
    </xf>
    <xf numFmtId="0" fontId="0" fillId="13" borderId="0" xfId="0" applyFill="1"/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37</xdr:row>
      <xdr:rowOff>9525</xdr:rowOff>
    </xdr:from>
    <xdr:to>
      <xdr:col>2</xdr:col>
      <xdr:colOff>971550</xdr:colOff>
      <xdr:row>39</xdr:row>
      <xdr:rowOff>104775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334500"/>
          <a:ext cx="6572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37</xdr:row>
      <xdr:rowOff>38100</xdr:rowOff>
    </xdr:from>
    <xdr:to>
      <xdr:col>4</xdr:col>
      <xdr:colOff>800100</xdr:colOff>
      <xdr:row>39</xdr:row>
      <xdr:rowOff>47625</xdr:rowOff>
    </xdr:to>
    <xdr:pic>
      <xdr:nvPicPr>
        <xdr:cNvPr id="3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9363075"/>
          <a:ext cx="5905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6"/>
  <sheetViews>
    <sheetView topLeftCell="A2" workbookViewId="0">
      <selection activeCell="A6" sqref="A6"/>
    </sheetView>
  </sheetViews>
  <sheetFormatPr defaultRowHeight="15" x14ac:dyDescent="0.25"/>
  <cols>
    <col min="1" max="1" width="67.7109375" customWidth="1"/>
    <col min="2" max="22" width="10.140625" customWidth="1"/>
    <col min="23" max="36" width="7.7109375" customWidth="1"/>
  </cols>
  <sheetData>
    <row r="1" spans="1:22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2</v>
      </c>
      <c r="B3" s="7">
        <v>1995</v>
      </c>
      <c r="C3" s="7">
        <v>1996</v>
      </c>
      <c r="D3" s="8">
        <v>1997</v>
      </c>
      <c r="E3" s="8">
        <v>1998</v>
      </c>
      <c r="F3" s="8">
        <v>1999</v>
      </c>
      <c r="G3" s="8">
        <v>2000</v>
      </c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8">
        <v>2008</v>
      </c>
      <c r="P3" s="8">
        <v>2009</v>
      </c>
      <c r="Q3" s="8">
        <v>2010</v>
      </c>
      <c r="R3" s="8">
        <v>2011</v>
      </c>
      <c r="S3" s="8">
        <v>2012</v>
      </c>
      <c r="T3" s="8">
        <v>2013</v>
      </c>
      <c r="U3" s="8">
        <v>2014</v>
      </c>
      <c r="V3" s="9">
        <v>2015</v>
      </c>
    </row>
    <row r="4" spans="1:22" x14ac:dyDescent="0.2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x14ac:dyDescent="0.25">
      <c r="A5" s="14" t="s">
        <v>3</v>
      </c>
      <c r="B5" s="15">
        <f t="shared" ref="B5:M5" si="0">B35</f>
        <v>-18712.421938015003</v>
      </c>
      <c r="C5" s="15">
        <f t="shared" si="0"/>
        <v>-23843.027897503496</v>
      </c>
      <c r="D5" s="15">
        <f t="shared" si="0"/>
        <v>-30852.004707936019</v>
      </c>
      <c r="E5" s="15">
        <f t="shared" si="0"/>
        <v>-33892.213900104784</v>
      </c>
      <c r="F5" s="15">
        <f t="shared" si="0"/>
        <v>-25869.430620120904</v>
      </c>
      <c r="G5" s="15">
        <f t="shared" si="0"/>
        <v>-24793.523064157478</v>
      </c>
      <c r="H5" s="15">
        <f t="shared" si="0"/>
        <v>-23721.404236847018</v>
      </c>
      <c r="I5" s="15">
        <f t="shared" si="0"/>
        <v>-8096.8060388264084</v>
      </c>
      <c r="J5" s="15">
        <f t="shared" si="0"/>
        <v>3760.0548956217176</v>
      </c>
      <c r="K5" s="15">
        <f t="shared" si="0"/>
        <v>11346.759507992956</v>
      </c>
      <c r="L5" s="15">
        <f t="shared" si="0"/>
        <v>13547.224299320305</v>
      </c>
      <c r="M5" s="15">
        <f t="shared" si="0"/>
        <v>13029.920298510091</v>
      </c>
      <c r="N5" s="15">
        <f>N35</f>
        <v>408.03071618651438</v>
      </c>
      <c r="O5" s="15">
        <f>O35</f>
        <v>-30640.451442512745</v>
      </c>
      <c r="P5" s="15">
        <f>P35</f>
        <v>-26261.238296883374</v>
      </c>
      <c r="Q5" s="15">
        <f t="shared" ref="Q5:V5" si="1">Q35</f>
        <v>-75824.117256980011</v>
      </c>
      <c r="R5" s="15">
        <f t="shared" si="1"/>
        <v>-77032.081257844999</v>
      </c>
      <c r="S5" s="15">
        <f t="shared" si="1"/>
        <v>-74218.373828850003</v>
      </c>
      <c r="T5" s="15">
        <f t="shared" si="1"/>
        <v>-74838.943266210015</v>
      </c>
      <c r="U5" s="15">
        <f t="shared" si="1"/>
        <v>-104181.32204097498</v>
      </c>
      <c r="V5" s="16">
        <f t="shared" si="1"/>
        <v>-58882.206538720005</v>
      </c>
    </row>
    <row r="6" spans="1:22" x14ac:dyDescent="0.25">
      <c r="A6" s="17" t="s">
        <v>4</v>
      </c>
      <c r="B6" s="18">
        <f t="shared" ref="B6:V8" si="2">B43</f>
        <v>-4570.959284999999</v>
      </c>
      <c r="C6" s="18">
        <f t="shared" si="2"/>
        <v>-6636.1534129999982</v>
      </c>
      <c r="D6" s="18">
        <f t="shared" si="2"/>
        <v>-7978.0021110000007</v>
      </c>
      <c r="E6" s="18">
        <f t="shared" si="2"/>
        <v>-7733.1400730000005</v>
      </c>
      <c r="F6" s="18">
        <f t="shared" si="2"/>
        <v>-2115.3786909999963</v>
      </c>
      <c r="G6" s="18">
        <f t="shared" si="2"/>
        <v>-1622.6633599999946</v>
      </c>
      <c r="H6" s="18">
        <f t="shared" si="2"/>
        <v>1534.2451729999952</v>
      </c>
      <c r="I6" s="18">
        <f t="shared" si="2"/>
        <v>12049.442647999995</v>
      </c>
      <c r="J6" s="18">
        <f t="shared" si="2"/>
        <v>23748.772504</v>
      </c>
      <c r="K6" s="18">
        <f t="shared" si="2"/>
        <v>32538.104405999995</v>
      </c>
      <c r="L6" s="18">
        <f t="shared" si="2"/>
        <v>43425.474387000009</v>
      </c>
      <c r="M6" s="18">
        <f t="shared" si="2"/>
        <v>45119.037071999992</v>
      </c>
      <c r="N6" s="18">
        <f t="shared" si="2"/>
        <v>38483.342612999986</v>
      </c>
      <c r="O6" s="18">
        <f t="shared" si="2"/>
        <v>23801.871951000005</v>
      </c>
      <c r="P6" s="18">
        <f t="shared" si="2"/>
        <v>24957.935149999998</v>
      </c>
      <c r="Q6" s="18">
        <f t="shared" si="2"/>
        <v>18490.999796849992</v>
      </c>
      <c r="R6" s="18">
        <f t="shared" si="2"/>
        <v>27625.039387664994</v>
      </c>
      <c r="S6" s="18">
        <f t="shared" si="2"/>
        <v>17419.62455855</v>
      </c>
      <c r="T6" s="18">
        <f t="shared" si="2"/>
        <v>388.58098615998097</v>
      </c>
      <c r="U6" s="18">
        <f t="shared" si="2"/>
        <v>-6629.2483044249839</v>
      </c>
      <c r="V6" s="19">
        <f t="shared" si="2"/>
        <v>17669.859544119987</v>
      </c>
    </row>
    <row r="7" spans="1:22" x14ac:dyDescent="0.25">
      <c r="A7" s="17" t="s">
        <v>5</v>
      </c>
      <c r="B7" s="18">
        <f t="shared" si="2"/>
        <v>46416.148414000003</v>
      </c>
      <c r="C7" s="18">
        <f t="shared" si="2"/>
        <v>47711.114157999997</v>
      </c>
      <c r="D7" s="18">
        <f t="shared" si="2"/>
        <v>52822.558829000009</v>
      </c>
      <c r="E7" s="18">
        <f t="shared" si="2"/>
        <v>51108.549545000009</v>
      </c>
      <c r="F7" s="18">
        <f t="shared" si="2"/>
        <v>48264.159947000007</v>
      </c>
      <c r="G7" s="18">
        <f t="shared" si="2"/>
        <v>55313.332865000004</v>
      </c>
      <c r="H7" s="18">
        <f t="shared" si="2"/>
        <v>58264.041021000005</v>
      </c>
      <c r="I7" s="18">
        <f t="shared" si="2"/>
        <v>60426.722034999992</v>
      </c>
      <c r="J7" s="18">
        <f t="shared" si="2"/>
        <v>73111.656074999992</v>
      </c>
      <c r="K7" s="18">
        <f t="shared" si="2"/>
        <v>96442.917765999999</v>
      </c>
      <c r="L7" s="18">
        <f t="shared" si="2"/>
        <v>118250.13989900002</v>
      </c>
      <c r="M7" s="18">
        <f t="shared" si="2"/>
        <v>137808.17353100001</v>
      </c>
      <c r="N7" s="18">
        <f t="shared" si="2"/>
        <v>160667.43683000002</v>
      </c>
      <c r="O7" s="18">
        <f t="shared" si="2"/>
        <v>198377.62490900001</v>
      </c>
      <c r="P7" s="18">
        <f t="shared" si="2"/>
        <v>153609.42410500001</v>
      </c>
      <c r="Q7" s="18">
        <f t="shared" si="2"/>
        <v>201324.10723794001</v>
      </c>
      <c r="R7" s="18">
        <f t="shared" si="2"/>
        <v>255505.82226523498</v>
      </c>
      <c r="S7" s="18">
        <f t="shared" si="2"/>
        <v>242283.24268323</v>
      </c>
      <c r="T7" s="18">
        <f t="shared" si="2"/>
        <v>241577.28517409996</v>
      </c>
      <c r="U7" s="18">
        <f t="shared" si="2"/>
        <v>224097.75673521502</v>
      </c>
      <c r="V7" s="19">
        <f t="shared" si="2"/>
        <v>190092.05381564001</v>
      </c>
    </row>
    <row r="8" spans="1:22" x14ac:dyDescent="0.25">
      <c r="A8" s="17" t="s">
        <v>6</v>
      </c>
      <c r="B8" s="18">
        <f t="shared" si="2"/>
        <v>50987.107699000007</v>
      </c>
      <c r="C8" s="18">
        <f t="shared" si="2"/>
        <v>54347.267571000004</v>
      </c>
      <c r="D8" s="18">
        <f t="shared" si="2"/>
        <v>60800.560940000003</v>
      </c>
      <c r="E8" s="18">
        <f t="shared" si="2"/>
        <v>58841.689618000004</v>
      </c>
      <c r="F8" s="18">
        <f t="shared" si="2"/>
        <v>50379.538637999998</v>
      </c>
      <c r="G8" s="18">
        <f t="shared" si="2"/>
        <v>56935.996224999995</v>
      </c>
      <c r="H8" s="18">
        <f t="shared" si="2"/>
        <v>56729.795847999994</v>
      </c>
      <c r="I8" s="18">
        <f t="shared" si="2"/>
        <v>48377.279386999995</v>
      </c>
      <c r="J8" s="18">
        <f t="shared" si="2"/>
        <v>49362.883571000006</v>
      </c>
      <c r="K8" s="18">
        <f t="shared" si="2"/>
        <v>63904.81336</v>
      </c>
      <c r="L8" s="18">
        <f t="shared" si="2"/>
        <v>74824.665511999992</v>
      </c>
      <c r="M8" s="18">
        <f t="shared" si="2"/>
        <v>92689.136459000001</v>
      </c>
      <c r="N8" s="18">
        <f t="shared" si="2"/>
        <v>122184.09421700001</v>
      </c>
      <c r="O8" s="18">
        <f t="shared" si="2"/>
        <v>174575.752958</v>
      </c>
      <c r="P8" s="18">
        <f t="shared" si="2"/>
        <v>128651.48895499999</v>
      </c>
      <c r="Q8" s="18">
        <f t="shared" si="2"/>
        <v>182833.10744108999</v>
      </c>
      <c r="R8" s="18">
        <f t="shared" si="2"/>
        <v>227880.78287756999</v>
      </c>
      <c r="S8" s="18">
        <f t="shared" si="2"/>
        <v>224863.61812468001</v>
      </c>
      <c r="T8" s="18">
        <f t="shared" si="2"/>
        <v>241188.70418794002</v>
      </c>
      <c r="U8" s="18">
        <f t="shared" si="2"/>
        <v>230727.00503964</v>
      </c>
      <c r="V8" s="19">
        <f t="shared" si="2"/>
        <v>172422.19427151998</v>
      </c>
    </row>
    <row r="9" spans="1:22" x14ac:dyDescent="0.25">
      <c r="A9" s="17" t="s">
        <v>7</v>
      </c>
      <c r="B9" s="18">
        <f t="shared" ref="B9:M9" si="3">B56</f>
        <v>-7016.7410027900005</v>
      </c>
      <c r="C9" s="18">
        <f t="shared" si="3"/>
        <v>-8279.0193608784994</v>
      </c>
      <c r="D9" s="18">
        <f t="shared" si="3"/>
        <v>-10121.234481220397</v>
      </c>
      <c r="E9" s="18">
        <f t="shared" si="3"/>
        <v>-9776.9395849047796</v>
      </c>
      <c r="F9" s="18">
        <f t="shared" si="3"/>
        <v>-6962.3446976359028</v>
      </c>
      <c r="G9" s="18">
        <f t="shared" si="3"/>
        <v>-7210.6195153974841</v>
      </c>
      <c r="H9" s="18">
        <f t="shared" si="3"/>
        <v>-7586.005745334136</v>
      </c>
      <c r="I9" s="18">
        <f t="shared" si="3"/>
        <v>-4818.0279810819275</v>
      </c>
      <c r="J9" s="18">
        <f t="shared" si="3"/>
        <v>-4720.2720211836231</v>
      </c>
      <c r="K9" s="18">
        <f t="shared" si="3"/>
        <v>-4321.1473051845669</v>
      </c>
      <c r="L9" s="18">
        <f t="shared" si="3"/>
        <v>-7883.3958133857723</v>
      </c>
      <c r="M9" s="18">
        <f t="shared" si="3"/>
        <v>-9410.2046270156115</v>
      </c>
      <c r="N9" s="18">
        <f>N56</f>
        <v>-13102.784358593188</v>
      </c>
      <c r="O9" s="18">
        <f>O56</f>
        <v>-16860.511268801958</v>
      </c>
      <c r="P9" s="18">
        <f>P56</f>
        <v>-19574.09118698</v>
      </c>
      <c r="Q9" s="18">
        <f t="shared" ref="Q9:V9" si="4">Q56</f>
        <v>-30156.25216548</v>
      </c>
      <c r="R9" s="18">
        <f t="shared" si="4"/>
        <v>-37166.389094190003</v>
      </c>
      <c r="S9" s="18">
        <f t="shared" si="4"/>
        <v>-40168.089127120002</v>
      </c>
      <c r="T9" s="18">
        <f t="shared" si="4"/>
        <v>-46372.13065698999</v>
      </c>
      <c r="U9" s="18">
        <f t="shared" si="4"/>
        <v>-48106.798308219993</v>
      </c>
      <c r="V9" s="19">
        <f t="shared" si="4"/>
        <v>-36918.617112210006</v>
      </c>
    </row>
    <row r="10" spans="1:22" x14ac:dyDescent="0.25">
      <c r="A10" s="17" t="s">
        <v>8</v>
      </c>
      <c r="B10" s="18">
        <f t="shared" ref="B10:M10" si="5">B137</f>
        <v>-10747.133650225</v>
      </c>
      <c r="C10" s="18">
        <f t="shared" si="5"/>
        <v>-11374.332123625001</v>
      </c>
      <c r="D10" s="18">
        <f t="shared" si="5"/>
        <v>-14575.678722235001</v>
      </c>
      <c r="E10" s="18">
        <f t="shared" si="5"/>
        <v>-17840.127972300001</v>
      </c>
      <c r="F10" s="18">
        <f t="shared" si="5"/>
        <v>-18481.104231484998</v>
      </c>
      <c r="G10" s="18">
        <f t="shared" si="5"/>
        <v>-17481.305188759998</v>
      </c>
      <c r="H10" s="18">
        <f t="shared" si="5"/>
        <v>-19307.167664512879</v>
      </c>
      <c r="I10" s="18">
        <f t="shared" si="5"/>
        <v>-17718.035705744474</v>
      </c>
      <c r="J10" s="18">
        <f t="shared" si="5"/>
        <v>-18135.034587194663</v>
      </c>
      <c r="K10" s="18">
        <f t="shared" si="5"/>
        <v>-20106.546328039844</v>
      </c>
      <c r="L10" s="18">
        <f t="shared" si="5"/>
        <v>-25552.622705541962</v>
      </c>
      <c r="M10" s="18">
        <f t="shared" si="5"/>
        <v>-26985.245331003192</v>
      </c>
      <c r="N10" s="18">
        <f>N137</f>
        <v>-29001.517104390296</v>
      </c>
      <c r="O10" s="18">
        <f>O137</f>
        <v>-41805.678595410791</v>
      </c>
      <c r="P10" s="18">
        <f>P137</f>
        <v>-34982.594459903383</v>
      </c>
      <c r="Q10" s="18">
        <f t="shared" ref="Q10:V10" si="6">Q137</f>
        <v>-67054.811742379999</v>
      </c>
      <c r="R10" s="18">
        <f t="shared" si="6"/>
        <v>-70475.038809610007</v>
      </c>
      <c r="S10" s="18">
        <f t="shared" si="6"/>
        <v>-54307.547325259999</v>
      </c>
      <c r="T10" s="18">
        <f t="shared" si="6"/>
        <v>-32538.488105889999</v>
      </c>
      <c r="U10" s="18">
        <f t="shared" si="6"/>
        <v>-52170.259819290004</v>
      </c>
      <c r="V10" s="19">
        <f t="shared" si="6"/>
        <v>-42357.208485110001</v>
      </c>
    </row>
    <row r="11" spans="1:22" x14ac:dyDescent="0.25">
      <c r="A11" s="17" t="s">
        <v>209</v>
      </c>
      <c r="B11" s="18">
        <f t="shared" ref="B11:M11" si="7">B175</f>
        <v>3622.4119999999998</v>
      </c>
      <c r="C11" s="18">
        <f t="shared" si="7"/>
        <v>2446.4769999999999</v>
      </c>
      <c r="D11" s="18">
        <f t="shared" si="7"/>
        <v>1822.9106065193839</v>
      </c>
      <c r="E11" s="18">
        <f t="shared" si="7"/>
        <v>1457.9937301000002</v>
      </c>
      <c r="F11" s="18">
        <f t="shared" si="7"/>
        <v>1689.3970000000004</v>
      </c>
      <c r="G11" s="18">
        <f t="shared" si="7"/>
        <v>1521.0650000000001</v>
      </c>
      <c r="H11" s="18">
        <f t="shared" si="7"/>
        <v>1637.5239999999999</v>
      </c>
      <c r="I11" s="18">
        <f t="shared" si="7"/>
        <v>2389.8150000000005</v>
      </c>
      <c r="J11" s="18">
        <f t="shared" si="7"/>
        <v>2866.5889999999999</v>
      </c>
      <c r="K11" s="18">
        <f t="shared" si="7"/>
        <v>3236.3487352173725</v>
      </c>
      <c r="L11" s="18">
        <f t="shared" si="7"/>
        <v>3557.7684312480396</v>
      </c>
      <c r="M11" s="18">
        <f t="shared" si="7"/>
        <v>4306.333184528894</v>
      </c>
      <c r="N11" s="18">
        <f>N175</f>
        <v>4028.9895661700002</v>
      </c>
      <c r="O11" s="18">
        <f>O175</f>
        <v>4223.8664706999998</v>
      </c>
      <c r="P11" s="18">
        <f>P175</f>
        <v>3337.5122000000001</v>
      </c>
      <c r="Q11" s="18">
        <f t="shared" ref="Q11:V11" si="8">Q175</f>
        <v>2895.9468540300004</v>
      </c>
      <c r="R11" s="18">
        <f t="shared" si="8"/>
        <v>2984.3072582900004</v>
      </c>
      <c r="S11" s="18">
        <f t="shared" si="8"/>
        <v>2837.6380649800008</v>
      </c>
      <c r="T11" s="18">
        <f t="shared" si="8"/>
        <v>3683.0945105100009</v>
      </c>
      <c r="U11" s="18">
        <f t="shared" si="8"/>
        <v>2724.9843909600004</v>
      </c>
      <c r="V11" s="19">
        <f t="shared" si="8"/>
        <v>2723.7595144800002</v>
      </c>
    </row>
    <row r="12" spans="1:22" x14ac:dyDescent="0.25">
      <c r="A12" s="17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</row>
    <row r="13" spans="1:22" x14ac:dyDescent="0.25">
      <c r="A13" s="14" t="s">
        <v>10</v>
      </c>
      <c r="B13" s="15">
        <f t="shared" ref="B13:M13" si="9">B189</f>
        <v>18.013833300000002</v>
      </c>
      <c r="C13" s="15">
        <f t="shared" si="9"/>
        <v>46.58735703</v>
      </c>
      <c r="D13" s="15">
        <f t="shared" si="9"/>
        <v>83.98301305999999</v>
      </c>
      <c r="E13" s="15">
        <f t="shared" si="9"/>
        <v>50.426500279999992</v>
      </c>
      <c r="F13" s="15">
        <f t="shared" si="9"/>
        <v>60.67692670000001</v>
      </c>
      <c r="G13" s="15">
        <f t="shared" si="9"/>
        <v>126.81891644000002</v>
      </c>
      <c r="H13" s="15">
        <f t="shared" si="9"/>
        <v>105.68460512</v>
      </c>
      <c r="I13" s="15">
        <f t="shared" si="9"/>
        <v>79.278742120000004</v>
      </c>
      <c r="J13" s="15">
        <f t="shared" si="9"/>
        <v>82.844954850000008</v>
      </c>
      <c r="K13" s="15">
        <f t="shared" si="9"/>
        <v>-213.09614708999993</v>
      </c>
      <c r="L13" s="15">
        <f t="shared" si="9"/>
        <v>187.04449177999999</v>
      </c>
      <c r="M13" s="15">
        <f t="shared" si="9"/>
        <v>179.726415</v>
      </c>
      <c r="N13" s="15">
        <f>N189</f>
        <v>249.36078313999997</v>
      </c>
      <c r="O13" s="15">
        <f>O189</f>
        <v>152.09662678000001</v>
      </c>
      <c r="P13" s="15">
        <f>P189</f>
        <v>237.21730405</v>
      </c>
      <c r="Q13" s="15">
        <f t="shared" ref="Q13:V13" si="10">Q189</f>
        <v>242.05349008000005</v>
      </c>
      <c r="R13" s="15">
        <f t="shared" si="10"/>
        <v>255.79475067999999</v>
      </c>
      <c r="S13" s="15">
        <f t="shared" si="10"/>
        <v>207.91430088999996</v>
      </c>
      <c r="T13" s="15">
        <f t="shared" si="10"/>
        <v>322.25373797999998</v>
      </c>
      <c r="U13" s="15">
        <f t="shared" si="10"/>
        <v>231.4785574</v>
      </c>
      <c r="V13" s="16">
        <f t="shared" si="10"/>
        <v>440.20572506000002</v>
      </c>
    </row>
    <row r="14" spans="1:22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</row>
    <row r="15" spans="1:22" x14ac:dyDescent="0.25">
      <c r="A15" s="14" t="s">
        <v>11</v>
      </c>
      <c r="B15" s="15">
        <v>-16487.249311715001</v>
      </c>
      <c r="C15" s="15">
        <v>-25596.328913514997</v>
      </c>
      <c r="D15" s="15">
        <v>-34011.648701675789</v>
      </c>
      <c r="E15" s="15">
        <v>-38048.635798217801</v>
      </c>
      <c r="F15" s="15">
        <v>-25525.404534585374</v>
      </c>
      <c r="G15" s="15">
        <v>-21995.634346362254</v>
      </c>
      <c r="H15" s="15">
        <v>-24181.21808734801</v>
      </c>
      <c r="I15" s="15">
        <v>-8157.9387024331372</v>
      </c>
      <c r="J15" s="15">
        <v>2966.5888884080096</v>
      </c>
      <c r="K15" s="15">
        <v>9019.9800202035003</v>
      </c>
      <c r="L15" s="15">
        <v>13040.343627724944</v>
      </c>
      <c r="M15" s="15">
        <v>13115.103009149767</v>
      </c>
      <c r="N15" s="15">
        <v>-2494.7466960726597</v>
      </c>
      <c r="O15" s="15">
        <v>-28806.267492968491</v>
      </c>
      <c r="P15" s="15">
        <v>-26353.966009833384</v>
      </c>
      <c r="Q15" s="15">
        <v>-76011.775660370011</v>
      </c>
      <c r="R15" s="15">
        <v>-79242.18833656497</v>
      </c>
      <c r="S15" s="15">
        <v>-73953.751932070008</v>
      </c>
      <c r="T15" s="15">
        <v>-72695.642936370001</v>
      </c>
      <c r="U15" s="15">
        <v>-100598.529768205</v>
      </c>
      <c r="V15" s="16">
        <v>-54733.947484119999</v>
      </c>
    </row>
    <row r="16" spans="1:22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</row>
    <row r="17" spans="1:36" x14ac:dyDescent="0.25">
      <c r="A17" s="14" t="s">
        <v>13</v>
      </c>
      <c r="B17" s="15">
        <v>2207.1587929999987</v>
      </c>
      <c r="C17" s="15">
        <v>-1799.8883730415</v>
      </c>
      <c r="D17" s="15">
        <v>-3243.627006799768</v>
      </c>
      <c r="E17" s="15">
        <v>-4206.8483983930237</v>
      </c>
      <c r="F17" s="15">
        <v>283.34915883551139</v>
      </c>
      <c r="G17" s="15">
        <v>2671.0698013552274</v>
      </c>
      <c r="H17" s="15">
        <v>-565.49845562100313</v>
      </c>
      <c r="I17" s="15">
        <v>-140.41140572673129</v>
      </c>
      <c r="J17" s="15">
        <v>-876.31096206370785</v>
      </c>
      <c r="K17" s="15">
        <v>-2113.6833406994529</v>
      </c>
      <c r="L17" s="15">
        <v>-693.92516337535767</v>
      </c>
      <c r="M17" s="15">
        <v>-94.543704360322749</v>
      </c>
      <c r="N17" s="15">
        <v>-3152.1381953991845</v>
      </c>
      <c r="O17" s="15">
        <v>1682.0873227642815</v>
      </c>
      <c r="P17" s="15">
        <v>-329.94501700001092</v>
      </c>
      <c r="Q17" s="15">
        <v>-429.71189347000757</v>
      </c>
      <c r="R17" s="15">
        <v>-2465.9018293999916</v>
      </c>
      <c r="S17" s="15">
        <v>56.707595889990444</v>
      </c>
      <c r="T17" s="15">
        <v>1821.0465918600107</v>
      </c>
      <c r="U17" s="15">
        <v>3351.3137153699872</v>
      </c>
      <c r="V17" s="16">
        <v>3708.0533295400228</v>
      </c>
    </row>
    <row r="18" spans="1:36" x14ac:dyDescent="0.25">
      <c r="A18" s="21"/>
      <c r="B18" s="73">
        <v>12918.900000000001</v>
      </c>
      <c r="C18" s="74">
        <v>8666.100000000004</v>
      </c>
      <c r="D18" s="74">
        <v>-7907.1591269364981</v>
      </c>
      <c r="E18" s="74">
        <v>-7970.2073881587394</v>
      </c>
      <c r="F18" s="74">
        <v>-7822.0399958035614</v>
      </c>
      <c r="G18" s="74">
        <v>-2261.6543507377696</v>
      </c>
      <c r="H18" s="74">
        <v>3306.6004844486079</v>
      </c>
      <c r="I18" s="74">
        <v>302.08722483072984</v>
      </c>
      <c r="J18" s="74">
        <v>8495.6504938039252</v>
      </c>
      <c r="K18" s="74">
        <v>2244.0298345939486</v>
      </c>
      <c r="L18" s="74">
        <v>4319.4638715515139</v>
      </c>
      <c r="M18" s="74">
        <v>30569.117416384484</v>
      </c>
      <c r="N18" s="74">
        <v>87484.245681667177</v>
      </c>
      <c r="O18" s="74">
        <v>2969.0720680500081</v>
      </c>
      <c r="P18" s="74">
        <v>46650.987800000003</v>
      </c>
      <c r="Q18" s="74">
        <v>49100.503586669998</v>
      </c>
      <c r="R18" s="74">
        <v>58636.807210829997</v>
      </c>
      <c r="S18" s="74">
        <v>18899.552357590004</v>
      </c>
      <c r="T18" s="74">
        <v>-5926.4871510799985</v>
      </c>
      <c r="U18" s="74">
        <v>10832.657275849999</v>
      </c>
      <c r="V18" s="75">
        <v>1568.7720992900001</v>
      </c>
    </row>
    <row r="19" spans="1:36" x14ac:dyDescent="0.25">
      <c r="A19" s="22"/>
      <c r="B19" s="121">
        <f>B5-B13-B15+B17</f>
        <v>-36.027666600002703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36" x14ac:dyDescent="0.25">
      <c r="A20" s="2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36" x14ac:dyDescent="0.25">
      <c r="A21" s="23" t="s">
        <v>15</v>
      </c>
      <c r="B21" s="12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21">
        <f>V5-V15-V13+V17</f>
        <v>-880.41145011998378</v>
      </c>
    </row>
    <row r="22" spans="1:36" x14ac:dyDescent="0.25">
      <c r="A22" s="23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121">
        <f>+V17+V21</f>
        <v>2827.641879420039</v>
      </c>
    </row>
    <row r="23" spans="1:36" x14ac:dyDescent="0.25">
      <c r="A23" s="24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36" x14ac:dyDescent="0.25">
      <c r="A24" s="2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36" x14ac:dyDescent="0.25">
      <c r="A25" s="26"/>
    </row>
    <row r="26" spans="1:36" x14ac:dyDescent="0.25">
      <c r="A26" s="2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36" ht="18" x14ac:dyDescent="0.25">
      <c r="A27" s="27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8" x14ac:dyDescent="0.2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8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x14ac:dyDescent="0.25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x14ac:dyDescent="0.25">
      <c r="A31" s="35" t="s">
        <v>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x14ac:dyDescent="0.25">
      <c r="A32" s="6" t="s">
        <v>2</v>
      </c>
      <c r="B32" s="7">
        <v>1995</v>
      </c>
      <c r="C32" s="7">
        <v>1996</v>
      </c>
      <c r="D32" s="8">
        <v>1997</v>
      </c>
      <c r="E32" s="8">
        <v>1998</v>
      </c>
      <c r="F32" s="8">
        <v>1999</v>
      </c>
      <c r="G32" s="8">
        <v>2000</v>
      </c>
      <c r="H32" s="8">
        <v>2001</v>
      </c>
      <c r="I32" s="8">
        <v>2002</v>
      </c>
      <c r="J32" s="8">
        <v>2003</v>
      </c>
      <c r="K32" s="8">
        <v>2004</v>
      </c>
      <c r="L32" s="8">
        <v>2005</v>
      </c>
      <c r="M32" s="8">
        <v>2006</v>
      </c>
      <c r="N32" s="8">
        <v>2007</v>
      </c>
      <c r="O32" s="8">
        <v>2008</v>
      </c>
      <c r="P32" s="8">
        <v>2009</v>
      </c>
      <c r="Q32" s="8">
        <v>2010</v>
      </c>
      <c r="R32" s="8">
        <v>2011</v>
      </c>
      <c r="S32" s="8">
        <v>2012</v>
      </c>
      <c r="T32" s="8">
        <v>2013</v>
      </c>
      <c r="U32" s="8">
        <v>2014</v>
      </c>
      <c r="V32" s="9">
        <v>2015</v>
      </c>
    </row>
    <row r="33" spans="1:36" x14ac:dyDescent="0.2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x14ac:dyDescent="0.25">
      <c r="A34" s="38" t="s">
        <v>9</v>
      </c>
      <c r="B34" s="39"/>
      <c r="C34" s="40"/>
      <c r="D34" s="40"/>
      <c r="E34" s="40"/>
      <c r="F34" s="40" t="s">
        <v>9</v>
      </c>
      <c r="G34" s="40"/>
      <c r="H34" s="40"/>
      <c r="I34" s="40"/>
      <c r="J34" s="40"/>
      <c r="K34" s="40"/>
      <c r="L34" s="40"/>
      <c r="M34" s="40"/>
      <c r="N34" s="40"/>
      <c r="O34" s="40" t="s">
        <v>9</v>
      </c>
      <c r="P34" s="40"/>
      <c r="Q34" s="40"/>
      <c r="R34" s="40"/>
      <c r="S34" s="40"/>
      <c r="T34" s="40"/>
      <c r="U34" s="40" t="s">
        <v>9</v>
      </c>
      <c r="V34" s="4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x14ac:dyDescent="0.25">
      <c r="A35" s="42" t="s">
        <v>3</v>
      </c>
      <c r="B35" s="43">
        <v>-18712.421938015003</v>
      </c>
      <c r="C35" s="44">
        <v>-23843.027897503496</v>
      </c>
      <c r="D35" s="44">
        <v>-30852.004707936019</v>
      </c>
      <c r="E35" s="44">
        <v>-33892.213900104784</v>
      </c>
      <c r="F35" s="44">
        <v>-25869.430620120904</v>
      </c>
      <c r="G35" s="44">
        <v>-24793.523064157478</v>
      </c>
      <c r="H35" s="44">
        <v>-23721.404236847018</v>
      </c>
      <c r="I35" s="44">
        <v>-8096.8060388264084</v>
      </c>
      <c r="J35" s="44">
        <v>3760.0548956217176</v>
      </c>
      <c r="K35" s="44">
        <v>11346.759507992956</v>
      </c>
      <c r="L35" s="44">
        <v>13547.224299320305</v>
      </c>
      <c r="M35" s="44">
        <v>13029.920298510091</v>
      </c>
      <c r="N35" s="44">
        <v>408.03071618651438</v>
      </c>
      <c r="O35" s="44">
        <v>-30640.451442512745</v>
      </c>
      <c r="P35" s="44">
        <v>-26261.238296883374</v>
      </c>
      <c r="Q35" s="44">
        <v>-75824.117256980011</v>
      </c>
      <c r="R35" s="44">
        <v>-77032.081257844999</v>
      </c>
      <c r="S35" s="44">
        <v>-74218.373828850003</v>
      </c>
      <c r="T35" s="44">
        <v>-74838.943266210015</v>
      </c>
      <c r="U35" s="44">
        <v>-104181.32204097498</v>
      </c>
      <c r="V35" s="45">
        <v>-58882.206538720005</v>
      </c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x14ac:dyDescent="0.25">
      <c r="A36" s="46" t="s">
        <v>19</v>
      </c>
      <c r="B36" s="47">
        <v>58545.754159595002</v>
      </c>
      <c r="C36" s="48">
        <v>60570.315118982908</v>
      </c>
      <c r="D36" s="48">
        <v>66845.81564153239</v>
      </c>
      <c r="E36" s="48">
        <v>65297.525483987396</v>
      </c>
      <c r="F36" s="48">
        <v>61001.667104651497</v>
      </c>
      <c r="G36" s="48">
        <v>69933.503564819301</v>
      </c>
      <c r="H36" s="48">
        <v>72712.763843249544</v>
      </c>
      <c r="I36" s="48">
        <v>75886.770571624424</v>
      </c>
      <c r="J36" s="48">
        <v>89972.430553183149</v>
      </c>
      <c r="K36" s="48">
        <v>115683.99922541293</v>
      </c>
      <c r="L36" s="48">
        <v>141207.00729665684</v>
      </c>
      <c r="M36" s="48">
        <v>167991.2107232915</v>
      </c>
      <c r="N36" s="48">
        <v>200463.94069111079</v>
      </c>
      <c r="O36" s="48">
        <v>245666.63064005939</v>
      </c>
      <c r="P36" s="48">
        <v>193815.79551513505</v>
      </c>
      <c r="Q36" s="48">
        <v>254457.79810347004</v>
      </c>
      <c r="R36" s="48">
        <v>320279.09544846503</v>
      </c>
      <c r="S36" s="48">
        <v>294333.53922937001</v>
      </c>
      <c r="T36" s="48">
        <v>297511.31801741006</v>
      </c>
      <c r="U36" s="48">
        <v>281842.77792827506</v>
      </c>
      <c r="V36" s="49">
        <v>240512.72858678002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x14ac:dyDescent="0.25">
      <c r="A37" s="46" t="s">
        <v>20</v>
      </c>
      <c r="B37" s="47">
        <v>77258.17609760999</v>
      </c>
      <c r="C37" s="48">
        <v>84413.343016486382</v>
      </c>
      <c r="D37" s="48">
        <v>97697.820349468398</v>
      </c>
      <c r="E37" s="48">
        <v>99189.739384092172</v>
      </c>
      <c r="F37" s="48">
        <v>86871.097724772393</v>
      </c>
      <c r="G37" s="48">
        <v>94727.026628976804</v>
      </c>
      <c r="H37" s="48">
        <v>96434.168080096555</v>
      </c>
      <c r="I37" s="48">
        <v>83983.576610450807</v>
      </c>
      <c r="J37" s="48">
        <v>86212.375657561439</v>
      </c>
      <c r="K37" s="48">
        <v>104337.23971742</v>
      </c>
      <c r="L37" s="48">
        <v>127659.78299733657</v>
      </c>
      <c r="M37" s="48">
        <v>154961.29042478141</v>
      </c>
      <c r="N37" s="48">
        <v>200055.90997492429</v>
      </c>
      <c r="O37" s="48">
        <v>276307.08208257216</v>
      </c>
      <c r="P37" s="48">
        <v>220077.03381201837</v>
      </c>
      <c r="Q37" s="48">
        <v>330281.91536044999</v>
      </c>
      <c r="R37" s="48">
        <v>397311.17670630995</v>
      </c>
      <c r="S37" s="48">
        <v>368551.91305822</v>
      </c>
      <c r="T37" s="48">
        <v>372350.26128362003</v>
      </c>
      <c r="U37" s="48">
        <v>386024.09996924998</v>
      </c>
      <c r="V37" s="49">
        <v>299394.93512550002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x14ac:dyDescent="0.25">
      <c r="A38" s="50" t="s">
        <v>9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x14ac:dyDescent="0.25">
      <c r="A39" s="50" t="s">
        <v>21</v>
      </c>
      <c r="B39" s="54">
        <v>-11587.700287789999</v>
      </c>
      <c r="C39" s="55">
        <v>-14915.172773878498</v>
      </c>
      <c r="D39" s="55">
        <v>-18099.236592220401</v>
      </c>
      <c r="E39" s="55">
        <v>-17510.079657904782</v>
      </c>
      <c r="F39" s="55">
        <v>-9077.7233886358972</v>
      </c>
      <c r="G39" s="55">
        <v>-8833.2828753974773</v>
      </c>
      <c r="H39" s="55">
        <v>-6051.7605723341403</v>
      </c>
      <c r="I39" s="55">
        <v>7231.4146669180682</v>
      </c>
      <c r="J39" s="55">
        <v>19028.500482816376</v>
      </c>
      <c r="K39" s="55">
        <v>28216.957100815431</v>
      </c>
      <c r="L39" s="55">
        <v>35542.078573614235</v>
      </c>
      <c r="M39" s="55">
        <v>35708.832444984386</v>
      </c>
      <c r="N39" s="55">
        <v>25380.558254406802</v>
      </c>
      <c r="O39" s="55">
        <v>6941.360682198042</v>
      </c>
      <c r="P39" s="55">
        <v>5383.8439630200037</v>
      </c>
      <c r="Q39" s="55">
        <v>-11665.252368630006</v>
      </c>
      <c r="R39" s="55">
        <v>-9541.3497065250049</v>
      </c>
      <c r="S39" s="55">
        <v>-22748.464568570005</v>
      </c>
      <c r="T39" s="55">
        <v>-45983.54967083002</v>
      </c>
      <c r="U39" s="55">
        <v>-54736.046612644983</v>
      </c>
      <c r="V39" s="56">
        <v>-19248.757568090012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x14ac:dyDescent="0.25">
      <c r="A40" s="46" t="s">
        <v>22</v>
      </c>
      <c r="B40" s="47">
        <v>51004.636809820004</v>
      </c>
      <c r="C40" s="48">
        <v>52338.946242607897</v>
      </c>
      <c r="D40" s="48">
        <v>59250.886757248001</v>
      </c>
      <c r="E40" s="48">
        <v>58534.975726187397</v>
      </c>
      <c r="F40" s="48">
        <v>54730.497336136505</v>
      </c>
      <c r="G40" s="48">
        <v>64080.592753579316</v>
      </c>
      <c r="H40" s="48">
        <v>67063.444310869541</v>
      </c>
      <c r="I40" s="48">
        <v>69492.149550134433</v>
      </c>
      <c r="J40" s="48">
        <v>83084.651380573167</v>
      </c>
      <c r="K40" s="48">
        <v>108529.46875354055</v>
      </c>
      <c r="L40" s="48">
        <v>133547.12253035384</v>
      </c>
      <c r="M40" s="48">
        <v>156187.40492868004</v>
      </c>
      <c r="N40" s="48">
        <v>183404.70868855828</v>
      </c>
      <c r="O40" s="48">
        <v>227263.01459781927</v>
      </c>
      <c r="P40" s="48">
        <v>179696.06172339001</v>
      </c>
      <c r="Q40" s="48">
        <v>231995.63779094999</v>
      </c>
      <c r="R40" s="48">
        <v>292487.96097271494</v>
      </c>
      <c r="S40" s="48">
        <v>281099.51439814008</v>
      </c>
      <c r="T40" s="48">
        <v>279587.81372459</v>
      </c>
      <c r="U40" s="48">
        <v>264063.09851512499</v>
      </c>
      <c r="V40" s="49">
        <v>223869.59090666001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x14ac:dyDescent="0.25">
      <c r="A41" s="46" t="s">
        <v>23</v>
      </c>
      <c r="B41" s="47">
        <v>62592.337097610005</v>
      </c>
      <c r="C41" s="48">
        <v>67254.119016486395</v>
      </c>
      <c r="D41" s="48">
        <v>77350.123349468398</v>
      </c>
      <c r="E41" s="48">
        <v>76045.055384092178</v>
      </c>
      <c r="F41" s="48">
        <v>63808.2207247724</v>
      </c>
      <c r="G41" s="48">
        <v>72913.875628976792</v>
      </c>
      <c r="H41" s="48">
        <v>73115.204883203682</v>
      </c>
      <c r="I41" s="48">
        <v>62260.734883216363</v>
      </c>
      <c r="J41" s="48">
        <v>64056.150897756794</v>
      </c>
      <c r="K41" s="48">
        <v>80312.511652725138</v>
      </c>
      <c r="L41" s="48">
        <v>98005.04395673961</v>
      </c>
      <c r="M41" s="48">
        <v>120478.57248369567</v>
      </c>
      <c r="N41" s="48">
        <v>158024.1504341515</v>
      </c>
      <c r="O41" s="48">
        <v>220321.65391562122</v>
      </c>
      <c r="P41" s="48">
        <v>174312.21776037</v>
      </c>
      <c r="Q41" s="48">
        <v>243660.89015957998</v>
      </c>
      <c r="R41" s="48">
        <v>302029.31067923998</v>
      </c>
      <c r="S41" s="48">
        <v>303847.97896670998</v>
      </c>
      <c r="T41" s="48">
        <v>325571.36339542002</v>
      </c>
      <c r="U41" s="48">
        <v>318799.14512776997</v>
      </c>
      <c r="V41" s="49">
        <v>243118.34847475</v>
      </c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x14ac:dyDescent="0.25">
      <c r="A42" s="50" t="s">
        <v>9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x14ac:dyDescent="0.25">
      <c r="A43" s="50" t="s">
        <v>24</v>
      </c>
      <c r="B43" s="54">
        <v>-4570.959284999999</v>
      </c>
      <c r="C43" s="55">
        <v>-6636.1534129999982</v>
      </c>
      <c r="D43" s="55">
        <v>-7978.0021110000007</v>
      </c>
      <c r="E43" s="55">
        <v>-7733.1400730000005</v>
      </c>
      <c r="F43" s="55">
        <v>-2115.3786909999963</v>
      </c>
      <c r="G43" s="55">
        <v>-1622.6633599999946</v>
      </c>
      <c r="H43" s="55">
        <v>1534.2451729999952</v>
      </c>
      <c r="I43" s="55">
        <v>12049.442647999995</v>
      </c>
      <c r="J43" s="55">
        <v>23748.772504</v>
      </c>
      <c r="K43" s="55">
        <v>32538.104405999995</v>
      </c>
      <c r="L43" s="55">
        <v>43425.474387000009</v>
      </c>
      <c r="M43" s="55">
        <v>45119.037071999992</v>
      </c>
      <c r="N43" s="55">
        <v>38483.342612999986</v>
      </c>
      <c r="O43" s="55">
        <v>23801.871951000005</v>
      </c>
      <c r="P43" s="55">
        <v>24957.935149999998</v>
      </c>
      <c r="Q43" s="55">
        <v>18490.999796849992</v>
      </c>
      <c r="R43" s="55">
        <v>27625.039387664994</v>
      </c>
      <c r="S43" s="55">
        <v>17419.62455855</v>
      </c>
      <c r="T43" s="55">
        <v>388.58098615998097</v>
      </c>
      <c r="U43" s="55">
        <v>-6629.2483044249839</v>
      </c>
      <c r="V43" s="56">
        <v>17669.859544119987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x14ac:dyDescent="0.25">
      <c r="A44" s="46" t="s">
        <v>25</v>
      </c>
      <c r="B44" s="47">
        <v>46416.148414000003</v>
      </c>
      <c r="C44" s="48">
        <v>47711.114157999997</v>
      </c>
      <c r="D44" s="48">
        <v>52822.558829000009</v>
      </c>
      <c r="E44" s="48">
        <v>51108.549545000009</v>
      </c>
      <c r="F44" s="48">
        <v>48264.159947000007</v>
      </c>
      <c r="G44" s="48">
        <v>55313.332865000004</v>
      </c>
      <c r="H44" s="48">
        <v>58264.041021000005</v>
      </c>
      <c r="I44" s="48">
        <v>60426.722034999992</v>
      </c>
      <c r="J44" s="48">
        <v>73111.656074999992</v>
      </c>
      <c r="K44" s="48">
        <v>96442.917765999999</v>
      </c>
      <c r="L44" s="48">
        <v>118250.13989900002</v>
      </c>
      <c r="M44" s="48">
        <v>137808.17353100001</v>
      </c>
      <c r="N44" s="48">
        <v>160667.43683000002</v>
      </c>
      <c r="O44" s="48">
        <v>198377.62490900001</v>
      </c>
      <c r="P44" s="48">
        <v>153609.42410500001</v>
      </c>
      <c r="Q44" s="48">
        <v>201324.10723794001</v>
      </c>
      <c r="R44" s="48">
        <v>255505.82226523498</v>
      </c>
      <c r="S44" s="48">
        <v>242283.24268323</v>
      </c>
      <c r="T44" s="48">
        <v>241577.28517409996</v>
      </c>
      <c r="U44" s="48">
        <v>224097.75673521502</v>
      </c>
      <c r="V44" s="49">
        <v>190092.05381564001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x14ac:dyDescent="0.25">
      <c r="A45" s="46" t="s">
        <v>26</v>
      </c>
      <c r="B45" s="47">
        <v>50987.107699000007</v>
      </c>
      <c r="C45" s="48">
        <v>54347.267571000004</v>
      </c>
      <c r="D45" s="48">
        <v>60800.560940000003</v>
      </c>
      <c r="E45" s="48">
        <v>58841.689618000004</v>
      </c>
      <c r="F45" s="48">
        <v>50379.538637999998</v>
      </c>
      <c r="G45" s="48">
        <v>56935.996224999995</v>
      </c>
      <c r="H45" s="48">
        <v>56729.795847999994</v>
      </c>
      <c r="I45" s="48">
        <v>48377.279386999995</v>
      </c>
      <c r="J45" s="48">
        <v>49362.883571000006</v>
      </c>
      <c r="K45" s="48">
        <v>63904.81336</v>
      </c>
      <c r="L45" s="48">
        <v>74824.665511999992</v>
      </c>
      <c r="M45" s="48">
        <v>92689.136459000001</v>
      </c>
      <c r="N45" s="48">
        <v>122184.09421700001</v>
      </c>
      <c r="O45" s="48">
        <v>174575.752958</v>
      </c>
      <c r="P45" s="48">
        <v>128651.48895499999</v>
      </c>
      <c r="Q45" s="48">
        <v>182833.10744108999</v>
      </c>
      <c r="R45" s="48">
        <v>227880.78287756999</v>
      </c>
      <c r="S45" s="48">
        <v>224863.61812468001</v>
      </c>
      <c r="T45" s="48">
        <v>241188.70418794002</v>
      </c>
      <c r="U45" s="48">
        <v>230727.00503964</v>
      </c>
      <c r="V45" s="49">
        <v>172422.19427151998</v>
      </c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x14ac:dyDescent="0.25">
      <c r="A46" s="57" t="s">
        <v>27</v>
      </c>
      <c r="B46" s="47">
        <v>-4480.8252849999981</v>
      </c>
      <c r="C46" s="48">
        <v>-6600.5394129999959</v>
      </c>
      <c r="D46" s="48">
        <v>-7817.8351110000021</v>
      </c>
      <c r="E46" s="48">
        <v>-7701.8280730000015</v>
      </c>
      <c r="F46" s="48">
        <v>-2714.3686909999979</v>
      </c>
      <c r="G46" s="48">
        <v>-2002.8186279999982</v>
      </c>
      <c r="H46" s="48">
        <v>1221.2025739999967</v>
      </c>
      <c r="I46" s="48">
        <v>11712.329510999993</v>
      </c>
      <c r="J46" s="48">
        <v>23513.313126000001</v>
      </c>
      <c r="K46" s="48">
        <v>32360.029923999995</v>
      </c>
      <c r="L46" s="48">
        <v>43245.746367</v>
      </c>
      <c r="M46" s="48">
        <v>44460.000923</v>
      </c>
      <c r="N46" s="48">
        <v>37674.518403000009</v>
      </c>
      <c r="O46" s="48">
        <v>22335.014160000002</v>
      </c>
      <c r="P46" s="48">
        <v>22943.726850000006</v>
      </c>
      <c r="Q46" s="48">
        <v>16610.541530589999</v>
      </c>
      <c r="R46" s="48">
        <v>25307.936637695002</v>
      </c>
      <c r="S46" s="48">
        <v>14990.488309879998</v>
      </c>
      <c r="T46" s="48">
        <v>-1835.4911561800072</v>
      </c>
      <c r="U46" s="48">
        <v>-9038.5326882849949</v>
      </c>
      <c r="V46" s="49">
        <v>15246.495307279991</v>
      </c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x14ac:dyDescent="0.25">
      <c r="A47" s="58" t="s">
        <v>28</v>
      </c>
      <c r="B47" s="47">
        <v>46506.282414000001</v>
      </c>
      <c r="C47" s="48">
        <v>47746.728158000005</v>
      </c>
      <c r="D47" s="48">
        <v>52982.725829000003</v>
      </c>
      <c r="E47" s="48">
        <v>51139.861545000007</v>
      </c>
      <c r="F47" s="48">
        <v>47665.065946999996</v>
      </c>
      <c r="G47" s="48">
        <v>54743.559596999999</v>
      </c>
      <c r="H47" s="48">
        <v>57950.922802999994</v>
      </c>
      <c r="I47" s="48">
        <v>60089.499959999994</v>
      </c>
      <c r="J47" s="48">
        <v>72876.102323999992</v>
      </c>
      <c r="K47" s="48">
        <v>96264.685528000002</v>
      </c>
      <c r="L47" s="48">
        <v>118070.319346</v>
      </c>
      <c r="M47" s="48">
        <v>137148.93607199998</v>
      </c>
      <c r="N47" s="48">
        <v>159858.25189000001</v>
      </c>
      <c r="O47" s="48">
        <v>196909.93076399999</v>
      </c>
      <c r="P47" s="48">
        <v>151594.235705</v>
      </c>
      <c r="Q47" s="48">
        <v>199441.39717067999</v>
      </c>
      <c r="R47" s="48">
        <v>253185.01900626504</v>
      </c>
      <c r="S47" s="48">
        <v>239850.20484156001</v>
      </c>
      <c r="T47" s="48">
        <v>239349.05461575996</v>
      </c>
      <c r="U47" s="48">
        <v>221684.26673035498</v>
      </c>
      <c r="V47" s="49">
        <v>187665.61376180002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x14ac:dyDescent="0.25">
      <c r="A48" s="58" t="s">
        <v>29</v>
      </c>
      <c r="B48" s="47">
        <v>50987.107699000007</v>
      </c>
      <c r="C48" s="48">
        <v>54347.267571000004</v>
      </c>
      <c r="D48" s="48">
        <v>60800.560940000003</v>
      </c>
      <c r="E48" s="48">
        <v>58841.689618000004</v>
      </c>
      <c r="F48" s="48">
        <v>50379.434638000006</v>
      </c>
      <c r="G48" s="48">
        <v>56746.378224999993</v>
      </c>
      <c r="H48" s="48">
        <v>56729.720228999999</v>
      </c>
      <c r="I48" s="48">
        <v>48377.170449000012</v>
      </c>
      <c r="J48" s="48">
        <v>49362.789197999999</v>
      </c>
      <c r="K48" s="48">
        <v>63904.655604</v>
      </c>
      <c r="L48" s="48">
        <v>74824.572979000004</v>
      </c>
      <c r="M48" s="48">
        <v>92688.935148999997</v>
      </c>
      <c r="N48" s="48">
        <v>122183.733487</v>
      </c>
      <c r="O48" s="48">
        <v>174574.91660400003</v>
      </c>
      <c r="P48" s="48">
        <v>128650.50885499999</v>
      </c>
      <c r="Q48" s="48">
        <v>182830.85564009001</v>
      </c>
      <c r="R48" s="48">
        <v>227877.08236856997</v>
      </c>
      <c r="S48" s="48">
        <v>224859.71653168002</v>
      </c>
      <c r="T48" s="48">
        <v>241184.54577193997</v>
      </c>
      <c r="U48" s="48">
        <v>230722.79941863997</v>
      </c>
      <c r="V48" s="49">
        <v>172419.11845452001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x14ac:dyDescent="0.25">
      <c r="A49" s="57" t="s">
        <v>30</v>
      </c>
      <c r="B49" s="47">
        <v>-90.134000000000015</v>
      </c>
      <c r="C49" s="48">
        <v>-35.613999999999997</v>
      </c>
      <c r="D49" s="48">
        <v>-160.167</v>
      </c>
      <c r="E49" s="48">
        <v>-31.312000000000012</v>
      </c>
      <c r="F49" s="48">
        <v>251.36999999999998</v>
      </c>
      <c r="G49" s="48">
        <v>194.41299999999998</v>
      </c>
      <c r="H49" s="48">
        <v>-22.552</v>
      </c>
      <c r="I49" s="48">
        <v>-11.931000000000001</v>
      </c>
      <c r="J49" s="48">
        <v>-91.566000000000003</v>
      </c>
      <c r="K49" s="48">
        <v>-234.58099999999999</v>
      </c>
      <c r="L49" s="48">
        <v>-279.04500000000002</v>
      </c>
      <c r="M49" s="48">
        <v>0.70399999999998641</v>
      </c>
      <c r="N49" s="48">
        <v>18.364000000000004</v>
      </c>
      <c r="O49" s="48">
        <v>435.18200000000002</v>
      </c>
      <c r="P49" s="48">
        <v>614.68129999999996</v>
      </c>
      <c r="Q49" s="48">
        <v>96.601662259999998</v>
      </c>
      <c r="R49" s="48">
        <v>81.429606970000009</v>
      </c>
      <c r="S49" s="48">
        <v>91.831508670000019</v>
      </c>
      <c r="T49" s="48">
        <v>95.630177340000017</v>
      </c>
      <c r="U49" s="48">
        <v>90.881797859999992</v>
      </c>
      <c r="V49" s="49">
        <v>102.08833884000001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x14ac:dyDescent="0.25">
      <c r="A50" s="58" t="s">
        <v>31</v>
      </c>
      <c r="B50" s="47">
        <v>321.27199999999999</v>
      </c>
      <c r="C50" s="48">
        <v>360.73299999999995</v>
      </c>
      <c r="D50" s="48">
        <v>324.45400000000006</v>
      </c>
      <c r="E50" s="48">
        <v>407.82599999999991</v>
      </c>
      <c r="F50" s="48">
        <v>626.26700000000005</v>
      </c>
      <c r="G50" s="48">
        <v>589.34299999999996</v>
      </c>
      <c r="H50" s="48">
        <v>413.47199999999998</v>
      </c>
      <c r="I50" s="48">
        <v>421.22399999999999</v>
      </c>
      <c r="J50" s="48">
        <v>388.86600000000004</v>
      </c>
      <c r="K50" s="48">
        <v>378.50799999999998</v>
      </c>
      <c r="L50" s="48">
        <v>605.88400000000001</v>
      </c>
      <c r="M50" s="48">
        <v>967.38000000000011</v>
      </c>
      <c r="N50" s="48">
        <v>955.87000000000012</v>
      </c>
      <c r="O50" s="48">
        <v>1360.9390000000001</v>
      </c>
      <c r="P50" s="48">
        <v>1442.9389999999999</v>
      </c>
      <c r="Q50" s="48">
        <v>465.44769281000009</v>
      </c>
      <c r="R50" s="48">
        <v>639.28370909</v>
      </c>
      <c r="S50" s="48">
        <v>565.08609644000001</v>
      </c>
      <c r="T50" s="48">
        <v>412.08000596999995</v>
      </c>
      <c r="U50" s="48">
        <v>354.65580456999999</v>
      </c>
      <c r="V50" s="49">
        <v>304.46759802000003</v>
      </c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x14ac:dyDescent="0.25">
      <c r="A51" s="58" t="s">
        <v>32</v>
      </c>
      <c r="B51" s="47">
        <v>-411.40600000000001</v>
      </c>
      <c r="C51" s="48">
        <v>-396.34700000000004</v>
      </c>
      <c r="D51" s="48">
        <v>-484.62100000000009</v>
      </c>
      <c r="E51" s="48">
        <v>-439.13800000000003</v>
      </c>
      <c r="F51" s="48">
        <v>-374.89699999999999</v>
      </c>
      <c r="G51" s="48">
        <v>-394.93</v>
      </c>
      <c r="H51" s="48">
        <v>-436.02400000000006</v>
      </c>
      <c r="I51" s="48">
        <v>-433.15499999999997</v>
      </c>
      <c r="J51" s="48">
        <v>-480.43200000000002</v>
      </c>
      <c r="K51" s="48">
        <v>-613.08899999999994</v>
      </c>
      <c r="L51" s="48">
        <v>-884.92900000000009</v>
      </c>
      <c r="M51" s="48">
        <v>-966.67600000000004</v>
      </c>
      <c r="N51" s="48">
        <v>-937.50600000000009</v>
      </c>
      <c r="O51" s="48">
        <v>-925.75699999999995</v>
      </c>
      <c r="P51" s="48">
        <v>-828.25770000000011</v>
      </c>
      <c r="Q51" s="48">
        <v>-368.84603055000002</v>
      </c>
      <c r="R51" s="48">
        <v>-557.85410211999999</v>
      </c>
      <c r="S51" s="48">
        <v>-473.25458776999994</v>
      </c>
      <c r="T51" s="48">
        <v>-316.44982862999996</v>
      </c>
      <c r="U51" s="48">
        <v>-263.77400670999998</v>
      </c>
      <c r="V51" s="49">
        <v>-202.37925918000002</v>
      </c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x14ac:dyDescent="0.25">
      <c r="A52" s="57" t="s">
        <v>33</v>
      </c>
      <c r="B52" s="47">
        <v>0</v>
      </c>
      <c r="C52" s="48">
        <v>0</v>
      </c>
      <c r="D52" s="48">
        <v>0</v>
      </c>
      <c r="E52" s="48">
        <v>0</v>
      </c>
      <c r="F52" s="48">
        <v>347.62</v>
      </c>
      <c r="G52" s="48">
        <v>185.742268</v>
      </c>
      <c r="H52" s="48">
        <v>335.59459900000002</v>
      </c>
      <c r="I52" s="48">
        <v>349.04413700000003</v>
      </c>
      <c r="J52" s="48">
        <v>327.02537800000005</v>
      </c>
      <c r="K52" s="48">
        <v>412.65548200000001</v>
      </c>
      <c r="L52" s="48">
        <v>458.77302000000003</v>
      </c>
      <c r="M52" s="48">
        <v>658.33214899999996</v>
      </c>
      <c r="N52" s="48">
        <v>790.46021000000007</v>
      </c>
      <c r="O52" s="48">
        <v>1031.6757909999999</v>
      </c>
      <c r="P52" s="48">
        <v>1399.527</v>
      </c>
      <c r="Q52" s="48">
        <v>1783.8566040000001</v>
      </c>
      <c r="R52" s="48">
        <v>2235.673143</v>
      </c>
      <c r="S52" s="48">
        <v>2337.30474</v>
      </c>
      <c r="T52" s="48">
        <v>2128.4419650000004</v>
      </c>
      <c r="U52" s="48">
        <v>2318.4025860000002</v>
      </c>
      <c r="V52" s="49">
        <v>2321.2758979999999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x14ac:dyDescent="0.25">
      <c r="A53" s="58" t="s">
        <v>34</v>
      </c>
      <c r="B53" s="47">
        <v>0</v>
      </c>
      <c r="C53" s="48">
        <v>0</v>
      </c>
      <c r="D53" s="48">
        <v>0</v>
      </c>
      <c r="E53" s="48">
        <v>0</v>
      </c>
      <c r="F53" s="48">
        <v>347.72399999999999</v>
      </c>
      <c r="G53" s="48">
        <v>375.36026800000002</v>
      </c>
      <c r="H53" s="48">
        <v>335.67021800000003</v>
      </c>
      <c r="I53" s="48">
        <v>349.153075</v>
      </c>
      <c r="J53" s="48">
        <v>327.11975099999995</v>
      </c>
      <c r="K53" s="48">
        <v>412.81323800000001</v>
      </c>
      <c r="L53" s="48">
        <v>458.86555300000003</v>
      </c>
      <c r="M53" s="48">
        <v>658.53345899999999</v>
      </c>
      <c r="N53" s="48">
        <v>790.82094000000006</v>
      </c>
      <c r="O53" s="48">
        <v>1032.5121450000001</v>
      </c>
      <c r="P53" s="48">
        <v>1400.5070999999998</v>
      </c>
      <c r="Q53" s="48">
        <v>1786.1084049999999</v>
      </c>
      <c r="R53" s="48">
        <v>2239.3736519999998</v>
      </c>
      <c r="S53" s="48">
        <v>2341.2063329999996</v>
      </c>
      <c r="T53" s="48">
        <v>2132.6003810000002</v>
      </c>
      <c r="U53" s="48">
        <v>2322.6082070000002</v>
      </c>
      <c r="V53" s="49">
        <v>2324.3517150000002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x14ac:dyDescent="0.25">
      <c r="A54" s="58" t="s">
        <v>35</v>
      </c>
      <c r="B54" s="47">
        <v>0</v>
      </c>
      <c r="C54" s="48">
        <v>0</v>
      </c>
      <c r="D54" s="48">
        <v>0</v>
      </c>
      <c r="E54" s="48">
        <v>0</v>
      </c>
      <c r="F54" s="48">
        <v>0.10400000000000001</v>
      </c>
      <c r="G54" s="48">
        <v>189.61799999999999</v>
      </c>
      <c r="H54" s="48">
        <v>7.5618999999999992E-2</v>
      </c>
      <c r="I54" s="48">
        <v>0.10893799999999999</v>
      </c>
      <c r="J54" s="48">
        <v>9.4372999999999985E-2</v>
      </c>
      <c r="K54" s="48">
        <v>0.15775600000000001</v>
      </c>
      <c r="L54" s="48">
        <v>9.2533000000000004E-2</v>
      </c>
      <c r="M54" s="48">
        <v>0.20131000000000002</v>
      </c>
      <c r="N54" s="48">
        <v>0.36073</v>
      </c>
      <c r="O54" s="48">
        <v>0.83635400000000004</v>
      </c>
      <c r="P54" s="48">
        <v>0.98009999999999997</v>
      </c>
      <c r="Q54" s="48">
        <v>2.2518010000000004</v>
      </c>
      <c r="R54" s="48">
        <v>3.7005090000000007</v>
      </c>
      <c r="S54" s="48">
        <v>3.9015930000000005</v>
      </c>
      <c r="T54" s="48">
        <v>4.1584159999999999</v>
      </c>
      <c r="U54" s="48">
        <v>4.2056210000000007</v>
      </c>
      <c r="V54" s="49">
        <v>3.0758169999999994</v>
      </c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x14ac:dyDescent="0.25">
      <c r="A55" s="46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x14ac:dyDescent="0.25">
      <c r="A56" s="50" t="s">
        <v>36</v>
      </c>
      <c r="B56" s="54">
        <v>-7016.7410027900005</v>
      </c>
      <c r="C56" s="55">
        <v>-8279.0193608784994</v>
      </c>
      <c r="D56" s="55">
        <v>-10121.234481220397</v>
      </c>
      <c r="E56" s="55">
        <v>-9776.9395849047796</v>
      </c>
      <c r="F56" s="55">
        <v>-6962.3446976359028</v>
      </c>
      <c r="G56" s="55">
        <v>-7210.6195153974841</v>
      </c>
      <c r="H56" s="55">
        <v>-7586.005745334136</v>
      </c>
      <c r="I56" s="55">
        <v>-4818.0279810819275</v>
      </c>
      <c r="J56" s="55">
        <v>-4720.2720211836231</v>
      </c>
      <c r="K56" s="55">
        <v>-4321.1473051845669</v>
      </c>
      <c r="L56" s="55">
        <v>-7883.3958133857723</v>
      </c>
      <c r="M56" s="55">
        <v>-9410.2046270156115</v>
      </c>
      <c r="N56" s="55">
        <v>-13102.784358593188</v>
      </c>
      <c r="O56" s="55">
        <v>-16860.511268801958</v>
      </c>
      <c r="P56" s="55">
        <v>-19574.09118698</v>
      </c>
      <c r="Q56" s="55">
        <v>-30156.25216548</v>
      </c>
      <c r="R56" s="55">
        <v>-37166.389094190003</v>
      </c>
      <c r="S56" s="55">
        <v>-40168.089127120002</v>
      </c>
      <c r="T56" s="55">
        <v>-46372.13065698999</v>
      </c>
      <c r="U56" s="55">
        <v>-48106.798308219993</v>
      </c>
      <c r="V56" s="56">
        <v>-36918.617112210006</v>
      </c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x14ac:dyDescent="0.25">
      <c r="A57" s="46" t="s">
        <v>37</v>
      </c>
      <c r="B57" s="47">
        <v>4588.4883958199998</v>
      </c>
      <c r="C57" s="48">
        <v>4627.8320846079005</v>
      </c>
      <c r="D57" s="48">
        <v>6428.3279282479998</v>
      </c>
      <c r="E57" s="48">
        <v>7426.4261811874003</v>
      </c>
      <c r="F57" s="48">
        <v>6466.3373891365009</v>
      </c>
      <c r="G57" s="48">
        <v>8767.2598885793159</v>
      </c>
      <c r="H57" s="48">
        <v>8799.4032898695477</v>
      </c>
      <c r="I57" s="48">
        <v>9065.4275151344264</v>
      </c>
      <c r="J57" s="48">
        <v>9972.9953055731639</v>
      </c>
      <c r="K57" s="48">
        <v>12086.55098754057</v>
      </c>
      <c r="L57" s="48">
        <v>15296.982631353832</v>
      </c>
      <c r="M57" s="48">
        <v>18379.231397680047</v>
      </c>
      <c r="N57" s="48">
        <v>22737.271858558299</v>
      </c>
      <c r="O57" s="48">
        <v>28885.389688819258</v>
      </c>
      <c r="P57" s="48">
        <v>26086.637618389996</v>
      </c>
      <c r="Q57" s="48">
        <v>30671.530553010001</v>
      </c>
      <c r="R57" s="48">
        <v>36982.13870748</v>
      </c>
      <c r="S57" s="48">
        <v>38816.271714910006</v>
      </c>
      <c r="T57" s="48">
        <v>38010.528550490002</v>
      </c>
      <c r="U57" s="48">
        <v>39965.341779909999</v>
      </c>
      <c r="V57" s="49">
        <v>33777.53709102</v>
      </c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x14ac:dyDescent="0.25">
      <c r="A58" s="46" t="s">
        <v>38</v>
      </c>
      <c r="B58" s="47">
        <v>11605.229398609999</v>
      </c>
      <c r="C58" s="48">
        <v>12906.851445486402</v>
      </c>
      <c r="D58" s="48">
        <v>16549.562409468403</v>
      </c>
      <c r="E58" s="48">
        <v>17203.365766092182</v>
      </c>
      <c r="F58" s="48">
        <v>13428.682086772402</v>
      </c>
      <c r="G58" s="48">
        <v>15977.879403976802</v>
      </c>
      <c r="H58" s="48">
        <v>16385.409035203684</v>
      </c>
      <c r="I58" s="48">
        <v>13883.455496216353</v>
      </c>
      <c r="J58" s="48">
        <v>14693.267326756786</v>
      </c>
      <c r="K58" s="48">
        <v>16407.698292725134</v>
      </c>
      <c r="L58" s="48">
        <v>23180.378444739603</v>
      </c>
      <c r="M58" s="48">
        <v>27789.43602469566</v>
      </c>
      <c r="N58" s="48">
        <v>35840.056217151483</v>
      </c>
      <c r="O58" s="48">
        <v>45745.900957621212</v>
      </c>
      <c r="P58" s="48">
        <v>45660.728805369996</v>
      </c>
      <c r="Q58" s="48">
        <v>60827.782718489994</v>
      </c>
      <c r="R58" s="48">
        <v>74148.527801670003</v>
      </c>
      <c r="S58" s="48">
        <v>78984.360842030001</v>
      </c>
      <c r="T58" s="48">
        <v>84382.659207479999</v>
      </c>
      <c r="U58" s="48">
        <v>88072.140088130007</v>
      </c>
      <c r="V58" s="49">
        <v>70696.154203230006</v>
      </c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x14ac:dyDescent="0.25">
      <c r="A59" s="50" t="s">
        <v>39</v>
      </c>
      <c r="B59" s="54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14.37014014</v>
      </c>
      <c r="V59" s="56">
        <v>-1.6141562899999997</v>
      </c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x14ac:dyDescent="0.25">
      <c r="A60" s="46" t="s">
        <v>40</v>
      </c>
      <c r="B60" s="47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17.643882850000004</v>
      </c>
      <c r="V60" s="49">
        <v>3.2723252600000001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x14ac:dyDescent="0.25">
      <c r="A61" s="46" t="s">
        <v>41</v>
      </c>
      <c r="B61" s="47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3.2737427100000001</v>
      </c>
      <c r="V61" s="49">
        <v>4.8864815500000001</v>
      </c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x14ac:dyDescent="0.25">
      <c r="A62" s="50" t="s">
        <v>42</v>
      </c>
      <c r="B62" s="54">
        <v>8.1580817500000009</v>
      </c>
      <c r="C62" s="55">
        <v>68.2226584</v>
      </c>
      <c r="D62" s="55">
        <v>137.65027619999998</v>
      </c>
      <c r="E62" s="55">
        <v>-13.387610559999999</v>
      </c>
      <c r="F62" s="55">
        <v>-12.580334600000002</v>
      </c>
      <c r="G62" s="55">
        <v>0.63886341999999996</v>
      </c>
      <c r="H62" s="55">
        <v>14.515764619999999</v>
      </c>
      <c r="I62" s="55">
        <v>2.8297385900000003</v>
      </c>
      <c r="J62" s="55">
        <v>2.1164725899999999</v>
      </c>
      <c r="K62" s="55">
        <v>4.06081688</v>
      </c>
      <c r="L62" s="55">
        <v>1.9461197700000001</v>
      </c>
      <c r="M62" s="55">
        <v>5.0239358899999997</v>
      </c>
      <c r="N62" s="55">
        <v>1.9723908200000002</v>
      </c>
      <c r="O62" s="55">
        <v>3.6686496800000019</v>
      </c>
      <c r="P62" s="55">
        <v>12.814700240000001</v>
      </c>
      <c r="Q62" s="55">
        <v>6.0892938200000017</v>
      </c>
      <c r="R62" s="55">
        <v>-8.7215086300000007</v>
      </c>
      <c r="S62" s="55">
        <v>-11.379329010000001</v>
      </c>
      <c r="T62" s="55">
        <v>-26.72416042</v>
      </c>
      <c r="U62" s="55">
        <v>159.64559757000001</v>
      </c>
      <c r="V62" s="56">
        <v>255.57648402000001</v>
      </c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x14ac:dyDescent="0.25">
      <c r="A63" s="46" t="s">
        <v>40</v>
      </c>
      <c r="B63" s="47">
        <v>8.4290436899999985</v>
      </c>
      <c r="C63" s="48">
        <v>68.512348539999991</v>
      </c>
      <c r="D63" s="48">
        <v>141.23585325000002</v>
      </c>
      <c r="E63" s="48">
        <v>14.64946131</v>
      </c>
      <c r="F63" s="48">
        <v>4.3649106199999999</v>
      </c>
      <c r="G63" s="48">
        <v>4.70772879</v>
      </c>
      <c r="H63" s="48">
        <v>16.366468659999999</v>
      </c>
      <c r="I63" s="48">
        <v>5.1717988500000001</v>
      </c>
      <c r="J63" s="48">
        <v>3.9416999399999999</v>
      </c>
      <c r="K63" s="48">
        <v>7.29514687</v>
      </c>
      <c r="L63" s="48">
        <v>6.4378056400000014</v>
      </c>
      <c r="M63" s="48">
        <v>8.0811009399999989</v>
      </c>
      <c r="N63" s="48">
        <v>7.7449785000000002</v>
      </c>
      <c r="O63" s="48">
        <v>12.279315969999999</v>
      </c>
      <c r="P63" s="48">
        <v>20.605061239999998</v>
      </c>
      <c r="Q63" s="48">
        <v>24.625176039999999</v>
      </c>
      <c r="R63" s="48">
        <v>17.774583000000003</v>
      </c>
      <c r="S63" s="48">
        <v>10.73610051</v>
      </c>
      <c r="T63" s="48">
        <v>16.289277430000002</v>
      </c>
      <c r="U63" s="48">
        <v>355.95509235000003</v>
      </c>
      <c r="V63" s="49">
        <v>446.42369502999998</v>
      </c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x14ac:dyDescent="0.25">
      <c r="A64" s="46" t="s">
        <v>41</v>
      </c>
      <c r="B64" s="47">
        <v>0.27096193999999996</v>
      </c>
      <c r="C64" s="48">
        <v>0.2896901400000001</v>
      </c>
      <c r="D64" s="48">
        <v>3.5855770500000004</v>
      </c>
      <c r="E64" s="48">
        <v>28.037071869999998</v>
      </c>
      <c r="F64" s="48">
        <v>16.945245219999997</v>
      </c>
      <c r="G64" s="48">
        <v>4.0688653699999993</v>
      </c>
      <c r="H64" s="48">
        <v>1.8507040400000003</v>
      </c>
      <c r="I64" s="48">
        <v>2.3420602600000002</v>
      </c>
      <c r="J64" s="48">
        <v>1.82522735</v>
      </c>
      <c r="K64" s="48">
        <v>3.23432999</v>
      </c>
      <c r="L64" s="48">
        <v>4.4916858700000004</v>
      </c>
      <c r="M64" s="48">
        <v>3.0571650500000001</v>
      </c>
      <c r="N64" s="48">
        <v>5.7725876799999991</v>
      </c>
      <c r="O64" s="48">
        <v>8.6106662899999993</v>
      </c>
      <c r="P64" s="48">
        <v>7.7903609999999999</v>
      </c>
      <c r="Q64" s="48">
        <v>18.535882220000001</v>
      </c>
      <c r="R64" s="48">
        <v>26.496091629999999</v>
      </c>
      <c r="S64" s="48">
        <v>22.115429519999999</v>
      </c>
      <c r="T64" s="48">
        <v>43.013437849999995</v>
      </c>
      <c r="U64" s="48">
        <v>196.30949478000002</v>
      </c>
      <c r="V64" s="49">
        <v>190.84721101</v>
      </c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 x14ac:dyDescent="0.25">
      <c r="A65" s="50" t="s">
        <v>43</v>
      </c>
      <c r="B65" s="54">
        <v>-2996.10304369</v>
      </c>
      <c r="C65" s="55">
        <v>-2771.0033244985002</v>
      </c>
      <c r="D65" s="55">
        <v>-3276.4280408304003</v>
      </c>
      <c r="E65" s="55">
        <v>-3267.532062664779</v>
      </c>
      <c r="F65" s="55">
        <v>-3052.9788453059009</v>
      </c>
      <c r="G65" s="55">
        <v>-2868.0149268974833</v>
      </c>
      <c r="H65" s="55">
        <v>-2977.7932720741369</v>
      </c>
      <c r="I65" s="55">
        <v>-1960.7255933261697</v>
      </c>
      <c r="J65" s="55">
        <v>-1586.1947266958109</v>
      </c>
      <c r="K65" s="55">
        <v>-1985.5655268445666</v>
      </c>
      <c r="L65" s="55">
        <v>-1952.6657320157233</v>
      </c>
      <c r="M65" s="55">
        <v>-3122.7270098067288</v>
      </c>
      <c r="N65" s="55">
        <v>-4378.4731870616652</v>
      </c>
      <c r="O65" s="55">
        <v>-4995.5262543132094</v>
      </c>
      <c r="P65" s="55">
        <v>-3923.8153666800004</v>
      </c>
      <c r="Q65" s="55">
        <v>-6138.2015083199994</v>
      </c>
      <c r="R65" s="55">
        <v>-7962.2249850400003</v>
      </c>
      <c r="S65" s="55">
        <v>-8397.9683015199989</v>
      </c>
      <c r="T65" s="55">
        <v>-9375.8029534000016</v>
      </c>
      <c r="U65" s="55">
        <v>-8696.5046590200018</v>
      </c>
      <c r="V65" s="56">
        <v>-5664.2086754000002</v>
      </c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:36" x14ac:dyDescent="0.25">
      <c r="A66" s="46" t="s">
        <v>40</v>
      </c>
      <c r="B66" s="47">
        <v>1734.78995631</v>
      </c>
      <c r="C66" s="48">
        <v>1380.8874911078999</v>
      </c>
      <c r="D66" s="48">
        <v>1638.667090168</v>
      </c>
      <c r="E66" s="48">
        <v>1453.3362397274</v>
      </c>
      <c r="F66" s="48">
        <v>1162.3310722564997</v>
      </c>
      <c r="G66" s="48">
        <v>1439.2217751793169</v>
      </c>
      <c r="H66" s="48">
        <v>1413.3393552895466</v>
      </c>
      <c r="I66" s="48">
        <v>1534.8977768744271</v>
      </c>
      <c r="J66" s="48">
        <v>1827.7485166331655</v>
      </c>
      <c r="K66" s="48">
        <v>2470.4355217105713</v>
      </c>
      <c r="L66" s="48">
        <v>3139.9153575538339</v>
      </c>
      <c r="M66" s="48">
        <v>3446.512305588798</v>
      </c>
      <c r="N66" s="48">
        <v>4128.6843991729847</v>
      </c>
      <c r="O66" s="48">
        <v>5412.9090628561307</v>
      </c>
      <c r="P66" s="48">
        <v>4043.9037387600001</v>
      </c>
      <c r="Q66" s="48">
        <v>4940.3987542799996</v>
      </c>
      <c r="R66" s="48">
        <v>5834.0059933000002</v>
      </c>
      <c r="S66" s="48">
        <v>5441.2435535699997</v>
      </c>
      <c r="T66" s="48">
        <v>5455.5592119399989</v>
      </c>
      <c r="U66" s="48">
        <v>5844.2928942299995</v>
      </c>
      <c r="V66" s="49">
        <v>4956.07209134</v>
      </c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 x14ac:dyDescent="0.25">
      <c r="A67" s="46" t="s">
        <v>41</v>
      </c>
      <c r="B67" s="47">
        <v>4730.893</v>
      </c>
      <c r="C67" s="48">
        <v>4151.8908156063999</v>
      </c>
      <c r="D67" s="48">
        <v>4915.0951309984002</v>
      </c>
      <c r="E67" s="48">
        <v>4720.8683023921803</v>
      </c>
      <c r="F67" s="48">
        <v>4215.3099175624002</v>
      </c>
      <c r="G67" s="48">
        <v>4307.2367020768006</v>
      </c>
      <c r="H67" s="48">
        <v>4391.1326273636823</v>
      </c>
      <c r="I67" s="48">
        <v>3495.6233702005975</v>
      </c>
      <c r="J67" s="48">
        <v>3413.9432433289762</v>
      </c>
      <c r="K67" s="48">
        <v>4456.0010485551375</v>
      </c>
      <c r="L67" s="48">
        <v>5092.5810895695577</v>
      </c>
      <c r="M67" s="48">
        <v>6569.2393153955272</v>
      </c>
      <c r="N67" s="48">
        <v>8507.1575862346508</v>
      </c>
      <c r="O67" s="48">
        <v>10408.43531716934</v>
      </c>
      <c r="P67" s="48">
        <v>7967.7191054400009</v>
      </c>
      <c r="Q67" s="48">
        <v>11078.600262600001</v>
      </c>
      <c r="R67" s="48">
        <v>13796.23097834</v>
      </c>
      <c r="S67" s="48">
        <v>13839.211855090001</v>
      </c>
      <c r="T67" s="48">
        <v>14831.362165340002</v>
      </c>
      <c r="U67" s="48">
        <v>14540.797553250002</v>
      </c>
      <c r="V67" s="49">
        <v>10620.280766740001</v>
      </c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:36" x14ac:dyDescent="0.25">
      <c r="A68" s="57" t="s">
        <v>44</v>
      </c>
      <c r="B68" s="47">
        <v>-483.76199999999994</v>
      </c>
      <c r="C68" s="48">
        <v>-577.53300000000002</v>
      </c>
      <c r="D68" s="48">
        <v>-736.68499999999995</v>
      </c>
      <c r="E68" s="48">
        <v>-541.85799999999995</v>
      </c>
      <c r="F68" s="48">
        <v>-373.24099999999999</v>
      </c>
      <c r="G68" s="48">
        <v>-495.04469999999998</v>
      </c>
      <c r="H68" s="48">
        <v>-452.27800000000008</v>
      </c>
      <c r="I68" s="48">
        <v>-389.53699999999992</v>
      </c>
      <c r="J68" s="48">
        <v>-419.06700000000001</v>
      </c>
      <c r="K68" s="48">
        <v>-713.98099999999988</v>
      </c>
      <c r="L68" s="48">
        <v>-877.63100000000009</v>
      </c>
      <c r="M68" s="48">
        <v>-1476.0830000000001</v>
      </c>
      <c r="N68" s="48">
        <v>-1892.586</v>
      </c>
      <c r="O68" s="48">
        <v>-1982.9299999999998</v>
      </c>
      <c r="P68" s="48">
        <v>-1668.3498000000002</v>
      </c>
      <c r="Q68" s="48">
        <v>-2657.3302027499999</v>
      </c>
      <c r="R68" s="48">
        <v>-3531.2920424700001</v>
      </c>
      <c r="S68" s="48">
        <v>-3723.2622239500006</v>
      </c>
      <c r="T68" s="48">
        <v>-3948.5240106100005</v>
      </c>
      <c r="U68" s="48">
        <v>-3869.7357874999998</v>
      </c>
      <c r="V68" s="49">
        <v>-2588.9199602800004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:36" x14ac:dyDescent="0.25">
      <c r="A69" s="58" t="s">
        <v>40</v>
      </c>
      <c r="B69" s="47">
        <v>106.05500000000001</v>
      </c>
      <c r="C69" s="48">
        <v>51.591999999999999</v>
      </c>
      <c r="D69" s="48">
        <v>79.08</v>
      </c>
      <c r="E69" s="48">
        <v>126.15099999999997</v>
      </c>
      <c r="F69" s="48">
        <v>92.175999999999988</v>
      </c>
      <c r="G69" s="48">
        <v>158.55396999999999</v>
      </c>
      <c r="H69" s="48">
        <v>113.458</v>
      </c>
      <c r="I69" s="48">
        <v>143.62199999999999</v>
      </c>
      <c r="J69" s="48">
        <v>194.01799999999997</v>
      </c>
      <c r="K69" s="48">
        <v>167.06800000000001</v>
      </c>
      <c r="L69" s="48">
        <v>307.48900000000003</v>
      </c>
      <c r="M69" s="48">
        <v>261.334</v>
      </c>
      <c r="N69" s="48">
        <v>330.71800000000002</v>
      </c>
      <c r="O69" s="48">
        <v>324.34499999999997</v>
      </c>
      <c r="P69" s="48">
        <v>330.24250000000001</v>
      </c>
      <c r="Q69" s="48">
        <v>260.85983667000005</v>
      </c>
      <c r="R69" s="48">
        <v>274.99981016000004</v>
      </c>
      <c r="S69" s="48">
        <v>245.36126773999999</v>
      </c>
      <c r="T69" s="48">
        <v>309.68970093000001</v>
      </c>
      <c r="U69" s="48">
        <v>561.72334007999996</v>
      </c>
      <c r="V69" s="49">
        <v>410.37791110000001</v>
      </c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x14ac:dyDescent="0.25">
      <c r="A70" s="58" t="s">
        <v>41</v>
      </c>
      <c r="B70" s="47">
        <v>589.81699999999989</v>
      </c>
      <c r="C70" s="48">
        <v>629.125</v>
      </c>
      <c r="D70" s="48">
        <v>815.76499999999999</v>
      </c>
      <c r="E70" s="48">
        <v>668.00900000000001</v>
      </c>
      <c r="F70" s="48">
        <v>465.41700000000003</v>
      </c>
      <c r="G70" s="48">
        <v>653.59866999999997</v>
      </c>
      <c r="H70" s="48">
        <v>565.73599999999999</v>
      </c>
      <c r="I70" s="48">
        <v>533.15899999999999</v>
      </c>
      <c r="J70" s="48">
        <v>613.08500000000004</v>
      </c>
      <c r="K70" s="48">
        <v>881.04899999999998</v>
      </c>
      <c r="L70" s="48">
        <v>1185.1199999999999</v>
      </c>
      <c r="M70" s="48">
        <v>1737.4170000000001</v>
      </c>
      <c r="N70" s="48">
        <v>2223.3040000000001</v>
      </c>
      <c r="O70" s="48">
        <v>2307.2749999999996</v>
      </c>
      <c r="P70" s="48">
        <v>1998.5923</v>
      </c>
      <c r="Q70" s="48">
        <v>2918.1900394200002</v>
      </c>
      <c r="R70" s="48">
        <v>3806.29185263</v>
      </c>
      <c r="S70" s="48">
        <v>3968.6234916899998</v>
      </c>
      <c r="T70" s="48">
        <v>4258.2137115400001</v>
      </c>
      <c r="U70" s="48">
        <v>4431.4591275800003</v>
      </c>
      <c r="V70" s="49">
        <v>2999.2978713800003</v>
      </c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:36" x14ac:dyDescent="0.25">
      <c r="A71" s="57" t="s">
        <v>45</v>
      </c>
      <c r="B71" s="47">
        <v>-1614.1000000000001</v>
      </c>
      <c r="C71" s="48">
        <v>-1063.7235339585</v>
      </c>
      <c r="D71" s="48">
        <v>-1391.1217455804001</v>
      </c>
      <c r="E71" s="48">
        <v>-1519.8126013547792</v>
      </c>
      <c r="F71" s="48">
        <v>-1117.7233903459</v>
      </c>
      <c r="G71" s="48">
        <v>-888.20037810748363</v>
      </c>
      <c r="H71" s="48">
        <v>-1290.957912972053</v>
      </c>
      <c r="I71" s="48">
        <v>-692.39528424757282</v>
      </c>
      <c r="J71" s="48">
        <v>-588.09186623803464</v>
      </c>
      <c r="K71" s="48">
        <v>-677.83102493033425</v>
      </c>
      <c r="L71" s="48">
        <v>-865.62197349299993</v>
      </c>
      <c r="M71" s="48">
        <v>-1136.1197459274217</v>
      </c>
      <c r="N71" s="48">
        <v>-1551.5526104339954</v>
      </c>
      <c r="O71" s="48">
        <v>-2599.1038313975505</v>
      </c>
      <c r="P71" s="48">
        <v>-1739.8346000000001</v>
      </c>
      <c r="Q71" s="48">
        <v>-2624.7762000300004</v>
      </c>
      <c r="R71" s="48">
        <v>-3386.6690815000002</v>
      </c>
      <c r="S71" s="48">
        <v>-3437.3897344399993</v>
      </c>
      <c r="T71" s="48">
        <v>-3859.3076844600005</v>
      </c>
      <c r="U71" s="48">
        <v>-3694.1323652300007</v>
      </c>
      <c r="V71" s="49">
        <v>-2551.0772647599997</v>
      </c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6" x14ac:dyDescent="0.25">
      <c r="A72" s="58" t="s">
        <v>40</v>
      </c>
      <c r="B72" s="47">
        <v>548.4</v>
      </c>
      <c r="C72" s="48">
        <v>517.98283964790005</v>
      </c>
      <c r="D72" s="48">
        <v>499.44694341799999</v>
      </c>
      <c r="E72" s="48">
        <v>452.78770103739998</v>
      </c>
      <c r="F72" s="48">
        <v>366.55298287649998</v>
      </c>
      <c r="G72" s="48">
        <v>584.79765396931668</v>
      </c>
      <c r="H72" s="48">
        <v>497.36382394954677</v>
      </c>
      <c r="I72" s="48">
        <v>585.60257572442708</v>
      </c>
      <c r="J72" s="48">
        <v>658.55521657316547</v>
      </c>
      <c r="K72" s="48">
        <v>936.06559159771052</v>
      </c>
      <c r="L72" s="48">
        <v>1031.8569694390383</v>
      </c>
      <c r="M72" s="48">
        <v>1160.0302873826422</v>
      </c>
      <c r="N72" s="48">
        <v>1516.0737396580046</v>
      </c>
      <c r="O72" s="48">
        <v>1743.9365965857387</v>
      </c>
      <c r="P72" s="48">
        <v>1494.462</v>
      </c>
      <c r="Q72" s="48">
        <v>1983.40149546</v>
      </c>
      <c r="R72" s="48">
        <v>2244.7164361599998</v>
      </c>
      <c r="S72" s="48">
        <v>2121.2154501499999</v>
      </c>
      <c r="T72" s="48">
        <v>2111.5823184400001</v>
      </c>
      <c r="U72" s="48">
        <v>1969.2676282899999</v>
      </c>
      <c r="V72" s="49">
        <v>1682.4603426900001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36" x14ac:dyDescent="0.25">
      <c r="A73" s="58" t="s">
        <v>41</v>
      </c>
      <c r="B73" s="47">
        <v>2162.5</v>
      </c>
      <c r="C73" s="48">
        <v>1581.7063736063997</v>
      </c>
      <c r="D73" s="48">
        <v>1890.5686889984004</v>
      </c>
      <c r="E73" s="48">
        <v>1972.6003023921794</v>
      </c>
      <c r="F73" s="48">
        <v>1484.2763732224003</v>
      </c>
      <c r="G73" s="48">
        <v>1472.9980320768002</v>
      </c>
      <c r="H73" s="48">
        <v>1788.3217369215997</v>
      </c>
      <c r="I73" s="48">
        <v>1277.9978599719998</v>
      </c>
      <c r="J73" s="48">
        <v>1246.6470828112003</v>
      </c>
      <c r="K73" s="48">
        <v>1613.8966165280447</v>
      </c>
      <c r="L73" s="48">
        <v>1897.4789429320383</v>
      </c>
      <c r="M73" s="48">
        <v>2296.1500333100635</v>
      </c>
      <c r="N73" s="48">
        <v>3067.6263500919995</v>
      </c>
      <c r="O73" s="48">
        <v>4343.0404279832892</v>
      </c>
      <c r="P73" s="48">
        <v>3234.2966000000001</v>
      </c>
      <c r="Q73" s="48">
        <v>4608.1776954899997</v>
      </c>
      <c r="R73" s="48">
        <v>5631.3855176600009</v>
      </c>
      <c r="S73" s="48">
        <v>5558.6051845899992</v>
      </c>
      <c r="T73" s="48">
        <v>5970.8900028999997</v>
      </c>
      <c r="U73" s="48">
        <v>5663.39999352</v>
      </c>
      <c r="V73" s="49">
        <v>4233.53760745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 x14ac:dyDescent="0.25">
      <c r="A74" s="57" t="s">
        <v>46</v>
      </c>
      <c r="B74" s="47">
        <v>-898.24104369000008</v>
      </c>
      <c r="C74" s="48">
        <v>-1129.7467905399999</v>
      </c>
      <c r="D74" s="48">
        <v>-1148.62129525</v>
      </c>
      <c r="E74" s="48">
        <v>-1205.8614613100001</v>
      </c>
      <c r="F74" s="48">
        <v>-1562.0144549600006</v>
      </c>
      <c r="G74" s="48">
        <v>-1484.7698487900002</v>
      </c>
      <c r="H74" s="48">
        <v>-1234.5573591020834</v>
      </c>
      <c r="I74" s="48">
        <v>-878.79330907859708</v>
      </c>
      <c r="J74" s="48">
        <v>-579.03586045777627</v>
      </c>
      <c r="K74" s="48">
        <v>-593.75350191423286</v>
      </c>
      <c r="L74" s="48">
        <v>-209.41275852272366</v>
      </c>
      <c r="M74" s="48">
        <v>-510.524263879307</v>
      </c>
      <c r="N74" s="48">
        <v>-934.33457662767034</v>
      </c>
      <c r="O74" s="48">
        <v>-413.49242291565872</v>
      </c>
      <c r="P74" s="48">
        <v>-515.63096668000026</v>
      </c>
      <c r="Q74" s="48">
        <v>-856.0951055400003</v>
      </c>
      <c r="R74" s="48">
        <v>-1044.2638610699998</v>
      </c>
      <c r="S74" s="48">
        <v>-1237.31634313</v>
      </c>
      <c r="T74" s="48">
        <v>-1567.97125833</v>
      </c>
      <c r="U74" s="48">
        <v>-1132.6365062900002</v>
      </c>
      <c r="V74" s="49">
        <v>-524.21145035999996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x14ac:dyDescent="0.25">
      <c r="A75" s="58" t="s">
        <v>40</v>
      </c>
      <c r="B75" s="47">
        <v>1080.3349563100001</v>
      </c>
      <c r="C75" s="48">
        <v>811.3126514600001</v>
      </c>
      <c r="D75" s="48">
        <v>1060.14014675</v>
      </c>
      <c r="E75" s="48">
        <v>874.39753868999992</v>
      </c>
      <c r="F75" s="48">
        <v>703.60208937999994</v>
      </c>
      <c r="G75" s="48">
        <v>695.8701512099999</v>
      </c>
      <c r="H75" s="48">
        <v>802.51753133999989</v>
      </c>
      <c r="I75" s="48">
        <v>805.67320115000007</v>
      </c>
      <c r="J75" s="48">
        <v>975.17530006000015</v>
      </c>
      <c r="K75" s="48">
        <v>1367.3019301128606</v>
      </c>
      <c r="L75" s="48">
        <v>1800.5693881147961</v>
      </c>
      <c r="M75" s="48">
        <v>2025.148018206155</v>
      </c>
      <c r="N75" s="48">
        <v>2281.8926595149796</v>
      </c>
      <c r="O75" s="48">
        <v>3344.6274662703918</v>
      </c>
      <c r="P75" s="48">
        <v>2219.1992387600003</v>
      </c>
      <c r="Q75" s="48">
        <v>2696.1374221499996</v>
      </c>
      <c r="R75" s="48">
        <v>3314.28974698</v>
      </c>
      <c r="S75" s="48">
        <v>3074.6668356800001</v>
      </c>
      <c r="T75" s="48">
        <v>3034.2871925699997</v>
      </c>
      <c r="U75" s="48">
        <v>3313.3019258599998</v>
      </c>
      <c r="V75" s="49">
        <v>2863.2338375500003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x14ac:dyDescent="0.25">
      <c r="A76" s="58" t="s">
        <v>41</v>
      </c>
      <c r="B76" s="47">
        <v>1978.5760000000002</v>
      </c>
      <c r="C76" s="48">
        <v>1941.0594420000002</v>
      </c>
      <c r="D76" s="48">
        <v>2208.761442</v>
      </c>
      <c r="E76" s="48">
        <v>2080.259</v>
      </c>
      <c r="F76" s="48">
        <v>2265.6165443400005</v>
      </c>
      <c r="G76" s="48">
        <v>2180.64</v>
      </c>
      <c r="H76" s="48">
        <v>2037.0748904420834</v>
      </c>
      <c r="I76" s="48">
        <v>1684.4665102285971</v>
      </c>
      <c r="J76" s="48">
        <v>1554.2111605177763</v>
      </c>
      <c r="K76" s="48">
        <v>1961.055432027093</v>
      </c>
      <c r="L76" s="48">
        <v>2009.9821466375195</v>
      </c>
      <c r="M76" s="48">
        <v>2535.672282085462</v>
      </c>
      <c r="N76" s="48">
        <v>3216.2272361426503</v>
      </c>
      <c r="O76" s="48">
        <v>3758.1198891860504</v>
      </c>
      <c r="P76" s="48">
        <v>2734.8302054399996</v>
      </c>
      <c r="Q76" s="48">
        <v>3552.2325276899996</v>
      </c>
      <c r="R76" s="48">
        <v>4358.5536080500005</v>
      </c>
      <c r="S76" s="48">
        <v>4311.98317881</v>
      </c>
      <c r="T76" s="48">
        <v>4602.2584508999998</v>
      </c>
      <c r="U76" s="48">
        <v>4445.9384321500002</v>
      </c>
      <c r="V76" s="49">
        <v>3387.4452879099999</v>
      </c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</row>
    <row r="77" spans="1:36" x14ac:dyDescent="0.25">
      <c r="A77" s="50" t="s">
        <v>47</v>
      </c>
      <c r="B77" s="54">
        <v>-2419.6999999999998</v>
      </c>
      <c r="C77" s="55">
        <v>-3598.4509999999996</v>
      </c>
      <c r="D77" s="55">
        <v>-4376.857</v>
      </c>
      <c r="E77" s="55">
        <v>-4146.0549999999994</v>
      </c>
      <c r="F77" s="55">
        <v>-1457.1080000000002</v>
      </c>
      <c r="G77" s="55">
        <v>-2084.21</v>
      </c>
      <c r="H77" s="55">
        <v>-1468.0320000000002</v>
      </c>
      <c r="I77" s="55">
        <v>-397.83600000000013</v>
      </c>
      <c r="J77" s="55">
        <v>217.57699999999994</v>
      </c>
      <c r="K77" s="55">
        <v>350.77500000000009</v>
      </c>
      <c r="L77" s="55">
        <v>-858.42099999999994</v>
      </c>
      <c r="M77" s="55">
        <v>-1447.835</v>
      </c>
      <c r="N77" s="55">
        <v>-3258.2179999999994</v>
      </c>
      <c r="O77" s="55">
        <v>-5177.3269999999993</v>
      </c>
      <c r="P77" s="55">
        <v>-5593.6034</v>
      </c>
      <c r="Q77" s="55">
        <v>-10704.352642510001</v>
      </c>
      <c r="R77" s="55">
        <v>-14707.127563329999</v>
      </c>
      <c r="S77" s="55">
        <v>-15660.66258941</v>
      </c>
      <c r="T77" s="55">
        <v>-18554.328266380002</v>
      </c>
      <c r="U77" s="55">
        <v>-18724.16646013</v>
      </c>
      <c r="V77" s="56">
        <v>-11512.874803920002</v>
      </c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</row>
    <row r="78" spans="1:36" x14ac:dyDescent="0.25">
      <c r="A78" s="46" t="s">
        <v>40</v>
      </c>
      <c r="B78" s="47">
        <v>971.59999999999991</v>
      </c>
      <c r="C78" s="48">
        <v>839.82000000000016</v>
      </c>
      <c r="D78" s="48">
        <v>1068.9549999999999</v>
      </c>
      <c r="E78" s="48">
        <v>1585.654</v>
      </c>
      <c r="F78" s="48">
        <v>1628.1809999999998</v>
      </c>
      <c r="G78" s="48">
        <v>1809.85</v>
      </c>
      <c r="H78" s="48">
        <v>1730.5860000000002</v>
      </c>
      <c r="I78" s="48">
        <v>1997.9660000000001</v>
      </c>
      <c r="J78" s="48">
        <v>2478.6679999999997</v>
      </c>
      <c r="K78" s="48">
        <v>3222.0540000000005</v>
      </c>
      <c r="L78" s="48">
        <v>3861.4370000000004</v>
      </c>
      <c r="M78" s="48">
        <v>4315.8850000000002</v>
      </c>
      <c r="N78" s="48">
        <v>4952.9650000000011</v>
      </c>
      <c r="O78" s="48">
        <v>5785.0310000000009</v>
      </c>
      <c r="P78" s="48">
        <v>5304.5608000000002</v>
      </c>
      <c r="Q78" s="48">
        <v>5261.0258089099998</v>
      </c>
      <c r="R78" s="48">
        <v>6094.6931620200003</v>
      </c>
      <c r="S78" s="48">
        <v>6378.0619703000002</v>
      </c>
      <c r="T78" s="48">
        <v>6473.9862904800002</v>
      </c>
      <c r="U78" s="48">
        <v>6842.6327594300001</v>
      </c>
      <c r="V78" s="49">
        <v>5843.9545467900007</v>
      </c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</row>
    <row r="79" spans="1:36" x14ac:dyDescent="0.25">
      <c r="A79" s="46" t="s">
        <v>41</v>
      </c>
      <c r="B79" s="47">
        <v>3391.3</v>
      </c>
      <c r="C79" s="48">
        <v>4438.2710000000006</v>
      </c>
      <c r="D79" s="48">
        <v>5445.8119999999999</v>
      </c>
      <c r="E79" s="48">
        <v>5731.7090000000007</v>
      </c>
      <c r="F79" s="48">
        <v>3085.2889999999998</v>
      </c>
      <c r="G79" s="48">
        <v>3894.0600000000004</v>
      </c>
      <c r="H79" s="48">
        <v>3198.6180000000008</v>
      </c>
      <c r="I79" s="48">
        <v>2395.8020000000001</v>
      </c>
      <c r="J79" s="48">
        <v>2261.0910000000003</v>
      </c>
      <c r="K79" s="48">
        <v>2871.279</v>
      </c>
      <c r="L79" s="48">
        <v>4719.8580000000002</v>
      </c>
      <c r="M79" s="48">
        <v>5763.7200000000012</v>
      </c>
      <c r="N79" s="48">
        <v>8211.1829999999991</v>
      </c>
      <c r="O79" s="48">
        <v>10962.358</v>
      </c>
      <c r="P79" s="48">
        <v>10898.164199999999</v>
      </c>
      <c r="Q79" s="48">
        <v>15965.378451419998</v>
      </c>
      <c r="R79" s="48">
        <v>20801.82072535</v>
      </c>
      <c r="S79" s="48">
        <v>22038.724559710001</v>
      </c>
      <c r="T79" s="48">
        <v>25028.314556860001</v>
      </c>
      <c r="U79" s="48">
        <v>25566.799219559998</v>
      </c>
      <c r="V79" s="49">
        <v>17356.829350709999</v>
      </c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x14ac:dyDescent="0.25">
      <c r="A80" s="50" t="s">
        <v>48</v>
      </c>
      <c r="B80" s="54">
        <v>-1058.4587808784531</v>
      </c>
      <c r="C80" s="55">
        <v>-1527.4918465001829</v>
      </c>
      <c r="D80" s="55">
        <v>-1861.5692934868612</v>
      </c>
      <c r="E80" s="55">
        <v>-1807.5309656820734</v>
      </c>
      <c r="F80" s="55">
        <v>-717.70769624564593</v>
      </c>
      <c r="G80" s="55">
        <v>-986.62284806375146</v>
      </c>
      <c r="H80" s="55">
        <v>-730.0337277889513</v>
      </c>
      <c r="I80" s="55">
        <v>-315.57122016301406</v>
      </c>
      <c r="J80" s="55">
        <v>-102.4108722494687</v>
      </c>
      <c r="K80" s="55">
        <v>-105.50511935197537</v>
      </c>
      <c r="L80" s="55">
        <v>-826.31737014131272</v>
      </c>
      <c r="M80" s="55">
        <v>-716.84757458243757</v>
      </c>
      <c r="N80" s="55">
        <v>-885.5401111009453</v>
      </c>
      <c r="O80" s="55">
        <v>-2095.3862423372543</v>
      </c>
      <c r="P80" s="55">
        <v>-1349.8388527456871</v>
      </c>
      <c r="Q80" s="55">
        <v>-2427.4855911300001</v>
      </c>
      <c r="R80" s="55">
        <v>-2888.6831840299997</v>
      </c>
      <c r="S80" s="55">
        <v>-2917.29819374</v>
      </c>
      <c r="T80" s="55">
        <v>-3026.9627706299998</v>
      </c>
      <c r="U80" s="55">
        <v>-3701.1667066500008</v>
      </c>
      <c r="V80" s="56">
        <v>-1591.0072767399995</v>
      </c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x14ac:dyDescent="0.25">
      <c r="A81" s="46" t="s">
        <v>49</v>
      </c>
      <c r="B81" s="47">
        <v>320.15628220233828</v>
      </c>
      <c r="C81" s="48">
        <v>276.73286220581292</v>
      </c>
      <c r="D81" s="48">
        <v>352.23616574886842</v>
      </c>
      <c r="E81" s="48">
        <v>522.4959751947988</v>
      </c>
      <c r="F81" s="48">
        <v>536.50923807378081</v>
      </c>
      <c r="G81" s="48">
        <v>596.37180665284268</v>
      </c>
      <c r="H81" s="48">
        <v>570.25316981413744</v>
      </c>
      <c r="I81" s="48">
        <v>658.35875517360751</v>
      </c>
      <c r="J81" s="48">
        <v>816.75703138524659</v>
      </c>
      <c r="K81" s="48">
        <v>1061.7134928933438</v>
      </c>
      <c r="L81" s="48">
        <v>1088.8292968099913</v>
      </c>
      <c r="M81" s="48">
        <v>1318.6198509920828</v>
      </c>
      <c r="N81" s="48">
        <v>1532.2407207891999</v>
      </c>
      <c r="O81" s="48">
        <v>1860.374045846238</v>
      </c>
      <c r="P81" s="48">
        <v>1581.1669182060521</v>
      </c>
      <c r="Q81" s="48">
        <v>1599.8514208399999</v>
      </c>
      <c r="R81" s="48">
        <v>2171.0333017800003</v>
      </c>
      <c r="S81" s="48">
        <v>2208.6689820500001</v>
      </c>
      <c r="T81" s="48">
        <v>2240.5037324200002</v>
      </c>
      <c r="U81" s="48">
        <v>2150.8488984099999</v>
      </c>
      <c r="V81" s="49">
        <v>2028.9893235899999</v>
      </c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 x14ac:dyDescent="0.25">
      <c r="A82" s="46" t="s">
        <v>50</v>
      </c>
      <c r="B82" s="47">
        <v>1378.6150630807911</v>
      </c>
      <c r="C82" s="48">
        <v>1804.2247087059961</v>
      </c>
      <c r="D82" s="48">
        <v>2213.8054592357298</v>
      </c>
      <c r="E82" s="48">
        <v>2330.0269408768727</v>
      </c>
      <c r="F82" s="48">
        <v>1254.2169343194266</v>
      </c>
      <c r="G82" s="48">
        <v>1582.9946547165941</v>
      </c>
      <c r="H82" s="48">
        <v>1300.2868976030888</v>
      </c>
      <c r="I82" s="48">
        <v>973.92997533662174</v>
      </c>
      <c r="J82" s="48">
        <v>919.16790363471534</v>
      </c>
      <c r="K82" s="48">
        <v>1167.2186122453193</v>
      </c>
      <c r="L82" s="48">
        <v>1915.1466669513043</v>
      </c>
      <c r="M82" s="48">
        <v>2035.4674255745201</v>
      </c>
      <c r="N82" s="48">
        <v>2417.7808318901457</v>
      </c>
      <c r="O82" s="48">
        <v>3955.7602881834923</v>
      </c>
      <c r="P82" s="48">
        <v>2931.0057709517396</v>
      </c>
      <c r="Q82" s="48">
        <v>4027.3370119699998</v>
      </c>
      <c r="R82" s="48">
        <v>5059.7164858099995</v>
      </c>
      <c r="S82" s="48">
        <v>5125.9671757899996</v>
      </c>
      <c r="T82" s="48">
        <v>5267.46650305</v>
      </c>
      <c r="U82" s="48">
        <v>5852.0156050599999</v>
      </c>
      <c r="V82" s="49">
        <v>3619.9966003300001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 x14ac:dyDescent="0.25">
      <c r="A83" s="50" t="s">
        <v>51</v>
      </c>
      <c r="B83" s="54">
        <v>-1361.2412191215471</v>
      </c>
      <c r="C83" s="55">
        <v>-2070.9591534998167</v>
      </c>
      <c r="D83" s="55">
        <v>-2515.2877065131383</v>
      </c>
      <c r="E83" s="55">
        <v>-2338.5240343179266</v>
      </c>
      <c r="F83" s="55">
        <v>-739.40030375435401</v>
      </c>
      <c r="G83" s="55">
        <v>-1097.5871519362483</v>
      </c>
      <c r="H83" s="55">
        <v>-737.99827221104863</v>
      </c>
      <c r="I83" s="55">
        <v>-82.264779836985866</v>
      </c>
      <c r="J83" s="55">
        <v>319.98787224946864</v>
      </c>
      <c r="K83" s="55">
        <v>456.2801193519756</v>
      </c>
      <c r="L83" s="55">
        <v>-32.103629858687242</v>
      </c>
      <c r="M83" s="55">
        <v>-730.98742541756258</v>
      </c>
      <c r="N83" s="55">
        <v>-2372.6778888990548</v>
      </c>
      <c r="O83" s="55">
        <v>-3081.9407576627455</v>
      </c>
      <c r="P83" s="55">
        <v>-4243.7645472543127</v>
      </c>
      <c r="Q83" s="55">
        <v>-8276.8670513799989</v>
      </c>
      <c r="R83" s="55">
        <v>-11818.444379300001</v>
      </c>
      <c r="S83" s="55">
        <v>-12743.36439567</v>
      </c>
      <c r="T83" s="55">
        <v>-15527.365495749998</v>
      </c>
      <c r="U83" s="55">
        <v>-15022.99975348</v>
      </c>
      <c r="V83" s="56">
        <v>-9921.8675271799984</v>
      </c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6" x14ac:dyDescent="0.25">
      <c r="A84" s="46" t="s">
        <v>49</v>
      </c>
      <c r="B84" s="47">
        <v>651.44371779766175</v>
      </c>
      <c r="C84" s="48">
        <v>563.08713779418713</v>
      </c>
      <c r="D84" s="48">
        <v>716.71883425113151</v>
      </c>
      <c r="E84" s="48">
        <v>1063.158024805201</v>
      </c>
      <c r="F84" s="48">
        <v>1091.6717619262192</v>
      </c>
      <c r="G84" s="48">
        <v>1213.4781933471575</v>
      </c>
      <c r="H84" s="48">
        <v>1160.3328301858626</v>
      </c>
      <c r="I84" s="48">
        <v>1339.6072448263926</v>
      </c>
      <c r="J84" s="48">
        <v>1661.9109686147533</v>
      </c>
      <c r="K84" s="48">
        <v>2160.3405071066563</v>
      </c>
      <c r="L84" s="48">
        <v>2772.6077031900086</v>
      </c>
      <c r="M84" s="48">
        <v>2997.265149007917</v>
      </c>
      <c r="N84" s="48">
        <v>3420.7242792108</v>
      </c>
      <c r="O84" s="48">
        <v>3924.6569541537619</v>
      </c>
      <c r="P84" s="48">
        <v>3723.3938817939475</v>
      </c>
      <c r="Q84" s="48">
        <v>3661.1743880700005</v>
      </c>
      <c r="R84" s="48">
        <v>3923.6598602400004</v>
      </c>
      <c r="S84" s="48">
        <v>4169.3929882500006</v>
      </c>
      <c r="T84" s="48">
        <v>4233.4825580600009</v>
      </c>
      <c r="U84" s="48">
        <v>4691.7838610200006</v>
      </c>
      <c r="V84" s="49">
        <v>3814.9652231999999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 x14ac:dyDescent="0.25">
      <c r="A85" s="46" t="s">
        <v>50</v>
      </c>
      <c r="B85" s="47">
        <v>2012.6849369192087</v>
      </c>
      <c r="C85" s="48">
        <v>2634.0462912940038</v>
      </c>
      <c r="D85" s="48">
        <v>3232.0065407642701</v>
      </c>
      <c r="E85" s="48">
        <v>3401.6820591231281</v>
      </c>
      <c r="F85" s="48">
        <v>1831.0720656805736</v>
      </c>
      <c r="G85" s="48">
        <v>2311.0653452834058</v>
      </c>
      <c r="H85" s="48">
        <v>1898.3311023969113</v>
      </c>
      <c r="I85" s="48">
        <v>1421.8720246633784</v>
      </c>
      <c r="J85" s="48">
        <v>1341.9230963652849</v>
      </c>
      <c r="K85" s="48">
        <v>1704.0603877546805</v>
      </c>
      <c r="L85" s="48">
        <v>2804.7113330486955</v>
      </c>
      <c r="M85" s="48">
        <v>3728.252574425479</v>
      </c>
      <c r="N85" s="48">
        <v>5793.4021681098538</v>
      </c>
      <c r="O85" s="48">
        <v>7006.5977118165056</v>
      </c>
      <c r="P85" s="48">
        <v>7967.1584290482597</v>
      </c>
      <c r="Q85" s="48">
        <v>11938.041439450002</v>
      </c>
      <c r="R85" s="48">
        <v>15742.10423954</v>
      </c>
      <c r="S85" s="48">
        <v>16912.757383920001</v>
      </c>
      <c r="T85" s="48">
        <v>19760.848053810001</v>
      </c>
      <c r="U85" s="48">
        <v>19714.783614499996</v>
      </c>
      <c r="V85" s="49">
        <v>13736.832750379999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 x14ac:dyDescent="0.25">
      <c r="A86" s="50" t="s">
        <v>52</v>
      </c>
      <c r="B86" s="54">
        <v>-1.9207637415201964</v>
      </c>
      <c r="C86" s="55">
        <v>-6.2074584602581924</v>
      </c>
      <c r="D86" s="55">
        <v>-7.2873612606111386</v>
      </c>
      <c r="E86" s="55">
        <v>-3.729436840620699</v>
      </c>
      <c r="F86" s="55">
        <v>4.620013082062064</v>
      </c>
      <c r="G86" s="55">
        <v>3.7338058061529575</v>
      </c>
      <c r="H86" s="55">
        <v>5.1541680638623601</v>
      </c>
      <c r="I86" s="55">
        <v>9.8642485606104326</v>
      </c>
      <c r="J86" s="55">
        <v>14.383390937037927</v>
      </c>
      <c r="K86" s="55">
        <v>18.902185219511107</v>
      </c>
      <c r="L86" s="55">
        <v>4.4659774162538737</v>
      </c>
      <c r="M86" s="55">
        <v>-3.045869798909373</v>
      </c>
      <c r="N86" s="55">
        <v>-17.1238842295887</v>
      </c>
      <c r="O86" s="55">
        <v>-12.971851249275897</v>
      </c>
      <c r="P86" s="55">
        <v>-14.203694697872322</v>
      </c>
      <c r="Q86" s="55">
        <v>16.182450429999999</v>
      </c>
      <c r="R86" s="55">
        <v>3.1206500299999997</v>
      </c>
      <c r="S86" s="55">
        <v>-5.0669900699999992</v>
      </c>
      <c r="T86" s="55">
        <v>-20.647397140000002</v>
      </c>
      <c r="U86" s="55">
        <v>-13.148772159999998</v>
      </c>
      <c r="V86" s="56">
        <v>-4.2899247600000026</v>
      </c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 x14ac:dyDescent="0.25">
      <c r="A87" s="46" t="s">
        <v>53</v>
      </c>
      <c r="B87" s="47">
        <v>8.3125320179777127</v>
      </c>
      <c r="C87" s="48">
        <v>7.185087113357393</v>
      </c>
      <c r="D87" s="48">
        <v>9.1454535439248303</v>
      </c>
      <c r="E87" s="48">
        <v>13.56607620876331</v>
      </c>
      <c r="F87" s="48">
        <v>13.929916316964771</v>
      </c>
      <c r="G87" s="48">
        <v>15.484186983055745</v>
      </c>
      <c r="H87" s="48">
        <v>14.806043160625748</v>
      </c>
      <c r="I87" s="48">
        <v>17.093615012176677</v>
      </c>
      <c r="J87" s="48">
        <v>21.206265039045675</v>
      </c>
      <c r="K87" s="48">
        <v>27.566310249745946</v>
      </c>
      <c r="L87" s="48">
        <v>14.149360471903341</v>
      </c>
      <c r="M87" s="48">
        <v>14.97788568845151</v>
      </c>
      <c r="N87" s="48">
        <v>5.656318311390705</v>
      </c>
      <c r="O87" s="48">
        <v>6.6014783059255073</v>
      </c>
      <c r="P87" s="48">
        <v>5.9275649980212641</v>
      </c>
      <c r="Q87" s="48">
        <v>53.659690789999999</v>
      </c>
      <c r="R87" s="48">
        <v>54.229540840000006</v>
      </c>
      <c r="S87" s="48">
        <v>49.518352170000007</v>
      </c>
      <c r="T87" s="48">
        <v>39.793190189999997</v>
      </c>
      <c r="U87" s="48">
        <v>29.144111219999999</v>
      </c>
      <c r="V87" s="49">
        <v>32.210545579999994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6" x14ac:dyDescent="0.25">
      <c r="A88" s="46" t="s">
        <v>54</v>
      </c>
      <c r="B88" s="47">
        <v>10.233295759497908</v>
      </c>
      <c r="C88" s="48">
        <v>13.392545573615585</v>
      </c>
      <c r="D88" s="48">
        <v>16.432814804535969</v>
      </c>
      <c r="E88" s="48">
        <v>17.295513049384009</v>
      </c>
      <c r="F88" s="48">
        <v>9.3099032349027038</v>
      </c>
      <c r="G88" s="48">
        <v>11.750381176902788</v>
      </c>
      <c r="H88" s="48">
        <v>9.6518750967633888</v>
      </c>
      <c r="I88" s="48">
        <v>7.2293664515662455</v>
      </c>
      <c r="J88" s="48">
        <v>6.8228741020077512</v>
      </c>
      <c r="K88" s="48">
        <v>8.6641250302348354</v>
      </c>
      <c r="L88" s="48">
        <v>9.6833830556494664</v>
      </c>
      <c r="M88" s="48">
        <v>18.023755487360884</v>
      </c>
      <c r="N88" s="48">
        <v>22.78020254097941</v>
      </c>
      <c r="O88" s="48">
        <v>19.573329555201404</v>
      </c>
      <c r="P88" s="48">
        <v>20.13125969589359</v>
      </c>
      <c r="Q88" s="48">
        <v>37.477240360000003</v>
      </c>
      <c r="R88" s="48">
        <v>51.108890809999998</v>
      </c>
      <c r="S88" s="48">
        <v>54.585342240000003</v>
      </c>
      <c r="T88" s="48">
        <v>60.440587330000014</v>
      </c>
      <c r="U88" s="48">
        <v>42.292883379999999</v>
      </c>
      <c r="V88" s="49">
        <v>36.50047034</v>
      </c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6" x14ac:dyDescent="0.25">
      <c r="A89" s="50" t="s">
        <v>55</v>
      </c>
      <c r="B89" s="54">
        <v>-158.37705331401469</v>
      </c>
      <c r="C89" s="55">
        <v>-215.7144003502342</v>
      </c>
      <c r="D89" s="55">
        <v>-263.93156279727145</v>
      </c>
      <c r="E89" s="55">
        <v>-268.78071866453047</v>
      </c>
      <c r="F89" s="55">
        <v>-129.53184734715597</v>
      </c>
      <c r="G89" s="55">
        <v>-168.28084634313998</v>
      </c>
      <c r="H89" s="55">
        <v>-133.45678397675417</v>
      </c>
      <c r="I89" s="55">
        <v>-86.237898465982482</v>
      </c>
      <c r="J89" s="55">
        <v>-69.791688155077566</v>
      </c>
      <c r="K89" s="55">
        <v>-87.169458048460697</v>
      </c>
      <c r="L89" s="55">
        <v>-137.19545726256624</v>
      </c>
      <c r="M89" s="55">
        <v>-267.56192581759916</v>
      </c>
      <c r="N89" s="55">
        <v>-387.88316037831629</v>
      </c>
      <c r="O89" s="55">
        <v>-354.34959165242492</v>
      </c>
      <c r="P89" s="55">
        <v>-418.50608227694619</v>
      </c>
      <c r="Q89" s="55">
        <v>-921.73911952999993</v>
      </c>
      <c r="R89" s="55">
        <v>-1168.23597219</v>
      </c>
      <c r="S89" s="55">
        <v>-1080.77584456</v>
      </c>
      <c r="T89" s="55">
        <v>-1119.8149025800001</v>
      </c>
      <c r="U89" s="55">
        <v>-1324.5058792399998</v>
      </c>
      <c r="V89" s="56">
        <v>-865.72246711000003</v>
      </c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6" x14ac:dyDescent="0.25">
      <c r="A90" s="46" t="s">
        <v>53</v>
      </c>
      <c r="B90" s="47">
        <v>19.000073183949056</v>
      </c>
      <c r="C90" s="48">
        <v>16.423056259102612</v>
      </c>
      <c r="D90" s="48">
        <v>20.903893814685329</v>
      </c>
      <c r="E90" s="48">
        <v>31.008174191458995</v>
      </c>
      <c r="F90" s="48">
        <v>31.839808724490904</v>
      </c>
      <c r="G90" s="48">
        <v>35.392427389841707</v>
      </c>
      <c r="H90" s="48">
        <v>33.842384367144568</v>
      </c>
      <c r="I90" s="48">
        <v>39.0711200278324</v>
      </c>
      <c r="J90" s="48">
        <v>48.471462946390119</v>
      </c>
      <c r="K90" s="48">
        <v>63.008709142276444</v>
      </c>
      <c r="L90" s="48">
        <v>61.313895378247807</v>
      </c>
      <c r="M90" s="48">
        <v>74.889428442257554</v>
      </c>
      <c r="N90" s="48">
        <v>90.501092982251279</v>
      </c>
      <c r="O90" s="48">
        <v>105.62365289480812</v>
      </c>
      <c r="P90" s="48">
        <v>94.841039968340226</v>
      </c>
      <c r="Q90" s="48">
        <v>138.15111821000002</v>
      </c>
      <c r="R90" s="48">
        <v>197.86875015999999</v>
      </c>
      <c r="S90" s="48">
        <v>183.97476735999999</v>
      </c>
      <c r="T90" s="48">
        <v>202.57322439000001</v>
      </c>
      <c r="U90" s="48">
        <v>151.20577858000001</v>
      </c>
      <c r="V90" s="49">
        <v>159.21375228999997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x14ac:dyDescent="0.25">
      <c r="A91" s="46" t="s">
        <v>54</v>
      </c>
      <c r="B91" s="47">
        <v>177.37712649796373</v>
      </c>
      <c r="C91" s="48">
        <v>232.13745660933679</v>
      </c>
      <c r="D91" s="48">
        <v>284.83545661195677</v>
      </c>
      <c r="E91" s="48">
        <v>299.78889285598945</v>
      </c>
      <c r="F91" s="48">
        <v>161.3716560716469</v>
      </c>
      <c r="G91" s="48">
        <v>203.67327373298167</v>
      </c>
      <c r="H91" s="48">
        <v>167.29916834389874</v>
      </c>
      <c r="I91" s="48">
        <v>125.30901849381489</v>
      </c>
      <c r="J91" s="48">
        <v>118.2631511014677</v>
      </c>
      <c r="K91" s="48">
        <v>150.17816719073713</v>
      </c>
      <c r="L91" s="48">
        <v>198.50935264081406</v>
      </c>
      <c r="M91" s="48">
        <v>342.45135425985671</v>
      </c>
      <c r="N91" s="48">
        <v>478.38425336056753</v>
      </c>
      <c r="O91" s="48">
        <v>459.97324454723309</v>
      </c>
      <c r="P91" s="48">
        <v>513.34712224528641</v>
      </c>
      <c r="Q91" s="48">
        <v>1059.8902377399997</v>
      </c>
      <c r="R91" s="48">
        <v>1366.1047223500002</v>
      </c>
      <c r="S91" s="48">
        <v>1264.75061192</v>
      </c>
      <c r="T91" s="48">
        <v>1322.38812697</v>
      </c>
      <c r="U91" s="48">
        <v>1475.71165782</v>
      </c>
      <c r="V91" s="49">
        <v>1024.9362194</v>
      </c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6" x14ac:dyDescent="0.25">
      <c r="A92" s="50" t="s">
        <v>56</v>
      </c>
      <c r="B92" s="54">
        <v>-1200.9434020660119</v>
      </c>
      <c r="C92" s="55">
        <v>-1849.0372946893244</v>
      </c>
      <c r="D92" s="55">
        <v>-2244.0687824552556</v>
      </c>
      <c r="E92" s="55">
        <v>-2066.0138788127756</v>
      </c>
      <c r="F92" s="55">
        <v>-614.48846948926018</v>
      </c>
      <c r="G92" s="55">
        <v>-933.04011139926149</v>
      </c>
      <c r="H92" s="55">
        <v>-609.6956562981569</v>
      </c>
      <c r="I92" s="55">
        <v>-5.8911299316138184</v>
      </c>
      <c r="J92" s="55">
        <v>375.39616946750823</v>
      </c>
      <c r="K92" s="55">
        <v>524.54739218092516</v>
      </c>
      <c r="L92" s="55">
        <v>100.62584998762506</v>
      </c>
      <c r="M92" s="55">
        <v>-460.37962980105402</v>
      </c>
      <c r="N92" s="55">
        <v>-1967.6708442911502</v>
      </c>
      <c r="O92" s="55">
        <v>-2714.6193147610443</v>
      </c>
      <c r="P92" s="55">
        <v>-3811.0547702794947</v>
      </c>
      <c r="Q92" s="55">
        <v>-7371.3103822800003</v>
      </c>
      <c r="R92" s="55">
        <v>-10653.329057139999</v>
      </c>
      <c r="S92" s="55">
        <v>-11657.521561039997</v>
      </c>
      <c r="T92" s="55">
        <v>-14386.90319603</v>
      </c>
      <c r="U92" s="55">
        <v>-13685.345102079998</v>
      </c>
      <c r="V92" s="56">
        <v>-9051.8551353100011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x14ac:dyDescent="0.25">
      <c r="A93" s="46" t="s">
        <v>53</v>
      </c>
      <c r="B93" s="47">
        <v>624.13111259573509</v>
      </c>
      <c r="C93" s="48">
        <v>539.47899442172718</v>
      </c>
      <c r="D93" s="48">
        <v>686.66948689252149</v>
      </c>
      <c r="E93" s="48">
        <v>1018.5837744049788</v>
      </c>
      <c r="F93" s="48">
        <v>1045.9020368847634</v>
      </c>
      <c r="G93" s="48">
        <v>1162.6015789742598</v>
      </c>
      <c r="H93" s="48">
        <v>1111.6844026580925</v>
      </c>
      <c r="I93" s="48">
        <v>1283.4425097863834</v>
      </c>
      <c r="J93" s="48">
        <v>1592.2332406293176</v>
      </c>
      <c r="K93" s="48">
        <v>2069.7654877146338</v>
      </c>
      <c r="L93" s="48">
        <v>2697.1444473398578</v>
      </c>
      <c r="M93" s="48">
        <v>2907.3978348772084</v>
      </c>
      <c r="N93" s="48">
        <v>3324.5668679171586</v>
      </c>
      <c r="O93" s="48">
        <v>3812.4318229530286</v>
      </c>
      <c r="P93" s="48">
        <v>3622.6252768275858</v>
      </c>
      <c r="Q93" s="48">
        <v>3469.3635790699996</v>
      </c>
      <c r="R93" s="48">
        <v>3671.5615692400006</v>
      </c>
      <c r="S93" s="48">
        <v>3935.8998687199996</v>
      </c>
      <c r="T93" s="48">
        <v>3991.1161434800006</v>
      </c>
      <c r="U93" s="48">
        <v>4511.4339712199999</v>
      </c>
      <c r="V93" s="49">
        <v>3623.5409253299999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:36" x14ac:dyDescent="0.25">
      <c r="A94" s="46" t="s">
        <v>54</v>
      </c>
      <c r="B94" s="47">
        <v>1825.0745146617471</v>
      </c>
      <c r="C94" s="48">
        <v>2388.5162891110517</v>
      </c>
      <c r="D94" s="48">
        <v>2930.7382693477771</v>
      </c>
      <c r="E94" s="48">
        <v>3084.5976532177547</v>
      </c>
      <c r="F94" s="48">
        <v>1660.3905063740237</v>
      </c>
      <c r="G94" s="48">
        <v>2095.6416903735212</v>
      </c>
      <c r="H94" s="48">
        <v>1721.3800589562491</v>
      </c>
      <c r="I94" s="48">
        <v>1289.3336397179969</v>
      </c>
      <c r="J94" s="48">
        <v>1216.8370711618093</v>
      </c>
      <c r="K94" s="48">
        <v>1545.2180955337087</v>
      </c>
      <c r="L94" s="48">
        <v>2596.5185973522325</v>
      </c>
      <c r="M94" s="48">
        <v>3367.7774646782618</v>
      </c>
      <c r="N94" s="48">
        <v>5292.237712208308</v>
      </c>
      <c r="O94" s="48">
        <v>6527.0511377140729</v>
      </c>
      <c r="P94" s="48">
        <v>7433.6800471070801</v>
      </c>
      <c r="Q94" s="48">
        <v>10840.673961349999</v>
      </c>
      <c r="R94" s="48">
        <v>14324.890626380002</v>
      </c>
      <c r="S94" s="48">
        <v>15593.421429759999</v>
      </c>
      <c r="T94" s="48">
        <v>18378.01933951</v>
      </c>
      <c r="U94" s="48">
        <v>18196.779073300004</v>
      </c>
      <c r="V94" s="49">
        <v>12675.39606064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:36" x14ac:dyDescent="0.25">
      <c r="A95" s="63" t="s">
        <v>57</v>
      </c>
      <c r="B95" s="64">
        <v>-2200.7461604800001</v>
      </c>
      <c r="C95" s="65">
        <v>-2826.0594520899999</v>
      </c>
      <c r="D95" s="65">
        <v>-3070.0637261100001</v>
      </c>
      <c r="E95" s="65">
        <v>-2687.20934072</v>
      </c>
      <c r="F95" s="65">
        <v>-1011.97896653</v>
      </c>
      <c r="G95" s="65">
        <v>-771.85392485000023</v>
      </c>
      <c r="H95" s="65">
        <v>-589.34364190000008</v>
      </c>
      <c r="I95" s="65">
        <v>-301.04616829000003</v>
      </c>
      <c r="J95" s="65">
        <v>-9.5823503299999118</v>
      </c>
      <c r="K95" s="65">
        <v>13.942224230000065</v>
      </c>
      <c r="L95" s="65">
        <v>-294.60493939000003</v>
      </c>
      <c r="M95" s="65">
        <v>-958.39093593999996</v>
      </c>
      <c r="N95" s="65">
        <v>-2227.4515361000003</v>
      </c>
      <c r="O95" s="65">
        <v>-3718.2130306999993</v>
      </c>
      <c r="P95" s="65">
        <v>-3455.4765767499998</v>
      </c>
      <c r="Q95" s="65">
        <v>-5707.7614107999989</v>
      </c>
      <c r="R95" s="65">
        <v>-7668.3662848999993</v>
      </c>
      <c r="S95" s="65">
        <v>-7644.9773151599993</v>
      </c>
      <c r="T95" s="65">
        <v>-7610.2869532000004</v>
      </c>
      <c r="U95" s="65">
        <v>-6479.4184227699998</v>
      </c>
      <c r="V95" s="66">
        <v>-3592.0887754399992</v>
      </c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:36" x14ac:dyDescent="0.25">
      <c r="A96" s="63" t="s">
        <v>58</v>
      </c>
      <c r="B96" s="67">
        <v>92.733798600000014</v>
      </c>
      <c r="C96" s="68">
        <v>133.91870279000003</v>
      </c>
      <c r="D96" s="68">
        <v>397.54681997</v>
      </c>
      <c r="E96" s="68">
        <v>874.26085321999983</v>
      </c>
      <c r="F96" s="68">
        <v>879.26626353000006</v>
      </c>
      <c r="G96" s="68">
        <v>1153.09121921</v>
      </c>
      <c r="H96" s="68">
        <v>1064.18199641</v>
      </c>
      <c r="I96" s="68">
        <v>999.95043675000011</v>
      </c>
      <c r="J96" s="68">
        <v>1237.38966731</v>
      </c>
      <c r="K96" s="68">
        <v>1606.71768395</v>
      </c>
      <c r="L96" s="68">
        <v>2100.9424018999998</v>
      </c>
      <c r="M96" s="68">
        <v>2170.0425146699999</v>
      </c>
      <c r="N96" s="68">
        <v>2493.3247014500002</v>
      </c>
      <c r="O96" s="68">
        <v>2797.38928674</v>
      </c>
      <c r="P96" s="68">
        <v>3173.1903628100004</v>
      </c>
      <c r="Q96" s="68">
        <v>4172.6385947400004</v>
      </c>
      <c r="R96" s="68">
        <v>4610.3323501000004</v>
      </c>
      <c r="S96" s="68">
        <v>4352.8272036400003</v>
      </c>
      <c r="T96" s="68">
        <v>4524.6007147</v>
      </c>
      <c r="U96" s="68">
        <v>5237.8494138999995</v>
      </c>
      <c r="V96" s="69">
        <v>4152.0060608999993</v>
      </c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:36" x14ac:dyDescent="0.25">
      <c r="A97" s="63" t="s">
        <v>59</v>
      </c>
      <c r="B97" s="67">
        <v>2293.4799590800003</v>
      </c>
      <c r="C97" s="68">
        <v>2959.9781548799997</v>
      </c>
      <c r="D97" s="68">
        <v>3467.6105460799999</v>
      </c>
      <c r="E97" s="68">
        <v>3561.4701939400011</v>
      </c>
      <c r="F97" s="68">
        <v>1891.24523006</v>
      </c>
      <c r="G97" s="68">
        <v>1924.9451440600003</v>
      </c>
      <c r="H97" s="68">
        <v>1653.52563831</v>
      </c>
      <c r="I97" s="68">
        <v>1300.9966050400001</v>
      </c>
      <c r="J97" s="68">
        <v>1246.9720176399999</v>
      </c>
      <c r="K97" s="68">
        <v>1592.7754597199998</v>
      </c>
      <c r="L97" s="68">
        <v>2395.5473412900001</v>
      </c>
      <c r="M97" s="68">
        <v>3128.4334506099999</v>
      </c>
      <c r="N97" s="68">
        <v>4720.7762375500006</v>
      </c>
      <c r="O97" s="68">
        <v>6515.6023174399998</v>
      </c>
      <c r="P97" s="68">
        <v>6628.6669395599984</v>
      </c>
      <c r="Q97" s="68">
        <v>9880.4000055399993</v>
      </c>
      <c r="R97" s="68">
        <v>12278.698635000001</v>
      </c>
      <c r="S97" s="68">
        <v>11997.804518799998</v>
      </c>
      <c r="T97" s="68">
        <v>12134.887667899999</v>
      </c>
      <c r="U97" s="68">
        <v>11717.267836669998</v>
      </c>
      <c r="V97" s="69">
        <v>7744.0948363400003</v>
      </c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36" x14ac:dyDescent="0.25">
      <c r="A98" s="50" t="s">
        <v>60</v>
      </c>
      <c r="B98" s="54">
        <v>5.5079999999999991</v>
      </c>
      <c r="C98" s="55">
        <v>0.55200000000000005</v>
      </c>
      <c r="D98" s="55">
        <v>10.117000000000001</v>
      </c>
      <c r="E98" s="55">
        <v>51.632000000000005</v>
      </c>
      <c r="F98" s="55">
        <v>16.13</v>
      </c>
      <c r="G98" s="55">
        <v>227.41200000000001</v>
      </c>
      <c r="H98" s="55">
        <v>17.126999999999999</v>
      </c>
      <c r="I98" s="55">
        <v>11.715</v>
      </c>
      <c r="J98" s="55">
        <v>10.016999999999999</v>
      </c>
      <c r="K98" s="55">
        <v>1.1439999999999999</v>
      </c>
      <c r="L98" s="55">
        <v>7.8909999999999991</v>
      </c>
      <c r="M98" s="55">
        <v>18.212</v>
      </c>
      <c r="N98" s="55">
        <v>12.155000000000001</v>
      </c>
      <c r="O98" s="55">
        <v>13.507999999999999</v>
      </c>
      <c r="P98" s="55">
        <v>10.5098</v>
      </c>
      <c r="Q98" s="55">
        <v>0</v>
      </c>
      <c r="R98" s="55">
        <v>0</v>
      </c>
      <c r="S98" s="55">
        <v>0</v>
      </c>
      <c r="T98" s="55">
        <v>0</v>
      </c>
      <c r="U98" s="55">
        <v>266.77161867000001</v>
      </c>
      <c r="V98" s="56">
        <v>46.258744759999999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:36" x14ac:dyDescent="0.25">
      <c r="A99" s="46" t="s">
        <v>40</v>
      </c>
      <c r="B99" s="47">
        <v>9.1829999999999998</v>
      </c>
      <c r="C99" s="48">
        <v>7.0409999999999995</v>
      </c>
      <c r="D99" s="48">
        <v>16.102</v>
      </c>
      <c r="E99" s="48">
        <v>59.106999999999992</v>
      </c>
      <c r="F99" s="48">
        <v>16.402999999999999</v>
      </c>
      <c r="G99" s="48">
        <v>227.58199999999999</v>
      </c>
      <c r="H99" s="48">
        <v>17.524999999999999</v>
      </c>
      <c r="I99" s="48">
        <v>11.937999999999999</v>
      </c>
      <c r="J99" s="48">
        <v>10.036999999999999</v>
      </c>
      <c r="K99" s="48">
        <v>1.1619999999999999</v>
      </c>
      <c r="L99" s="48">
        <v>8.0340000000000007</v>
      </c>
      <c r="M99" s="48">
        <v>22.552</v>
      </c>
      <c r="N99" s="48">
        <v>16.624000000000002</v>
      </c>
      <c r="O99" s="48">
        <v>22.856000000000005</v>
      </c>
      <c r="P99" s="48">
        <v>14.274800000000001</v>
      </c>
      <c r="Q99" s="48">
        <v>0</v>
      </c>
      <c r="R99" s="48">
        <v>0</v>
      </c>
      <c r="S99" s="48">
        <v>0</v>
      </c>
      <c r="T99" s="48">
        <v>0</v>
      </c>
      <c r="U99" s="48">
        <v>288.26964036999999</v>
      </c>
      <c r="V99" s="49">
        <v>52.722734860000003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6" x14ac:dyDescent="0.25">
      <c r="A100" s="46" t="s">
        <v>41</v>
      </c>
      <c r="B100" s="47">
        <v>3.6749999999999998</v>
      </c>
      <c r="C100" s="48">
        <v>6.4890000000000008</v>
      </c>
      <c r="D100" s="48">
        <v>5.9849999999999994</v>
      </c>
      <c r="E100" s="48">
        <v>7.4750000000000005</v>
      </c>
      <c r="F100" s="48">
        <v>0.27300000000000002</v>
      </c>
      <c r="G100" s="48">
        <v>0.17</v>
      </c>
      <c r="H100" s="48">
        <v>0.39800000000000008</v>
      </c>
      <c r="I100" s="48">
        <v>0.22299999999999998</v>
      </c>
      <c r="J100" s="48">
        <v>2.0000000000000004E-2</v>
      </c>
      <c r="K100" s="48">
        <v>1.7999999999999999E-2</v>
      </c>
      <c r="L100" s="48">
        <v>0.14299999999999999</v>
      </c>
      <c r="M100" s="48">
        <v>4.34</v>
      </c>
      <c r="N100" s="48">
        <v>4.4690000000000003</v>
      </c>
      <c r="O100" s="48">
        <v>9.347999999999999</v>
      </c>
      <c r="P100" s="48">
        <v>3.7650000000000001</v>
      </c>
      <c r="Q100" s="48">
        <v>0</v>
      </c>
      <c r="R100" s="48">
        <v>0</v>
      </c>
      <c r="S100" s="48">
        <v>0</v>
      </c>
      <c r="T100" s="48">
        <v>0</v>
      </c>
      <c r="U100" s="48">
        <v>21.498021699999995</v>
      </c>
      <c r="V100" s="49">
        <v>6.463990100000002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:36" x14ac:dyDescent="0.25">
      <c r="A101" s="50" t="s">
        <v>61</v>
      </c>
      <c r="B101" s="54">
        <v>-121.6</v>
      </c>
      <c r="C101" s="55">
        <v>-62.690000000000019</v>
      </c>
      <c r="D101" s="55">
        <v>73.88000000000001</v>
      </c>
      <c r="E101" s="55">
        <v>81.443999999999988</v>
      </c>
      <c r="F101" s="55">
        <v>-127.9</v>
      </c>
      <c r="G101" s="55">
        <v>-4.3000000000000114</v>
      </c>
      <c r="H101" s="55">
        <v>-275.23199999999997</v>
      </c>
      <c r="I101" s="55">
        <v>-420.09199999999993</v>
      </c>
      <c r="J101" s="55">
        <v>-436.04699999999997</v>
      </c>
      <c r="K101" s="55">
        <v>-544.15800000000002</v>
      </c>
      <c r="L101" s="55">
        <v>-567.68899999999996</v>
      </c>
      <c r="M101" s="55">
        <v>-430.18299999999999</v>
      </c>
      <c r="N101" s="55">
        <v>-765.50199999999995</v>
      </c>
      <c r="O101" s="55">
        <v>-837.29500000000007</v>
      </c>
      <c r="P101" s="55">
        <v>-1442.2474000000002</v>
      </c>
      <c r="Q101" s="55">
        <v>-1112.73054714</v>
      </c>
      <c r="R101" s="55">
        <v>-1212.4875834099998</v>
      </c>
      <c r="S101" s="55">
        <v>-994.21595476000005</v>
      </c>
      <c r="T101" s="55">
        <v>-1076.1371430900001</v>
      </c>
      <c r="U101" s="55">
        <v>-782.66414650000024</v>
      </c>
      <c r="V101" s="56">
        <v>-333.43196836000004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1:36" x14ac:dyDescent="0.25">
      <c r="A102" s="46" t="s">
        <v>40</v>
      </c>
      <c r="B102" s="47">
        <v>186.39999999999998</v>
      </c>
      <c r="C102" s="48">
        <v>237.429</v>
      </c>
      <c r="D102" s="48">
        <v>411.71900000000005</v>
      </c>
      <c r="E102" s="48">
        <v>390.39700000000005</v>
      </c>
      <c r="F102" s="48">
        <v>165.10500000000002</v>
      </c>
      <c r="G102" s="48">
        <v>312.209</v>
      </c>
      <c r="H102" s="48">
        <v>179.55</v>
      </c>
      <c r="I102" s="48">
        <v>205.62699999999998</v>
      </c>
      <c r="J102" s="48">
        <v>123.658</v>
      </c>
      <c r="K102" s="48">
        <v>105.19500000000002</v>
      </c>
      <c r="L102" s="48">
        <v>134.15199999999999</v>
      </c>
      <c r="M102" s="48">
        <v>324.459</v>
      </c>
      <c r="N102" s="48">
        <v>542.81799999999998</v>
      </c>
      <c r="O102" s="48">
        <v>828.09400000000005</v>
      </c>
      <c r="P102" s="48">
        <v>372.62310000000002</v>
      </c>
      <c r="Q102" s="48">
        <v>416.03011589999994</v>
      </c>
      <c r="R102" s="48">
        <v>504.56821739999998</v>
      </c>
      <c r="S102" s="48">
        <v>540.69894122999995</v>
      </c>
      <c r="T102" s="48">
        <v>472.85704206000003</v>
      </c>
      <c r="U102" s="48">
        <v>668.79045087999987</v>
      </c>
      <c r="V102" s="49">
        <v>987.55178136999996</v>
      </c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spans="1:36" x14ac:dyDescent="0.25">
      <c r="A103" s="46" t="s">
        <v>41</v>
      </c>
      <c r="B103" s="47">
        <v>308</v>
      </c>
      <c r="C103" s="48">
        <v>300.11899999999997</v>
      </c>
      <c r="D103" s="48">
        <v>337.83899999999994</v>
      </c>
      <c r="E103" s="48">
        <v>308.95300000000003</v>
      </c>
      <c r="F103" s="48">
        <v>293.005</v>
      </c>
      <c r="G103" s="48">
        <v>316.50899999999996</v>
      </c>
      <c r="H103" s="48">
        <v>454.78200000000004</v>
      </c>
      <c r="I103" s="48">
        <v>625.71900000000005</v>
      </c>
      <c r="J103" s="48">
        <v>559.70499999999993</v>
      </c>
      <c r="K103" s="48">
        <v>649.35300000000007</v>
      </c>
      <c r="L103" s="48">
        <v>701.84099999999989</v>
      </c>
      <c r="M103" s="48">
        <v>754.64200000000005</v>
      </c>
      <c r="N103" s="48">
        <v>1308.3200000000002</v>
      </c>
      <c r="O103" s="48">
        <v>1665.3890000000001</v>
      </c>
      <c r="P103" s="48">
        <v>1814.8704999999995</v>
      </c>
      <c r="Q103" s="48">
        <v>1528.7606630400001</v>
      </c>
      <c r="R103" s="48">
        <v>1717.0558008099999</v>
      </c>
      <c r="S103" s="48">
        <v>1534.9148959900003</v>
      </c>
      <c r="T103" s="48">
        <v>1548.9941851500002</v>
      </c>
      <c r="U103" s="48">
        <v>1451.4545973799998</v>
      </c>
      <c r="V103" s="49">
        <v>1320.98374973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1:36" x14ac:dyDescent="0.25">
      <c r="A104" s="50" t="s">
        <v>62</v>
      </c>
      <c r="B104" s="54">
        <v>-152.256</v>
      </c>
      <c r="C104" s="55">
        <v>-214.99699999999999</v>
      </c>
      <c r="D104" s="55">
        <v>-884.71</v>
      </c>
      <c r="E104" s="55">
        <v>-526.59699999999998</v>
      </c>
      <c r="F104" s="55">
        <v>-269.36799999999999</v>
      </c>
      <c r="G104" s="55">
        <v>-293.72200000000004</v>
      </c>
      <c r="H104" s="55">
        <v>-307.41499999999996</v>
      </c>
      <c r="I104" s="55">
        <v>-232.39512924575803</v>
      </c>
      <c r="J104" s="55">
        <v>-382.69420800781256</v>
      </c>
      <c r="K104" s="55">
        <v>-76.651999999999987</v>
      </c>
      <c r="L104" s="55">
        <v>-229.59424389004704</v>
      </c>
      <c r="M104" s="55">
        <v>-109.56860762888199</v>
      </c>
      <c r="N104" s="55">
        <v>283.11320019531252</v>
      </c>
      <c r="O104" s="55">
        <v>92.695999999999998</v>
      </c>
      <c r="P104" s="55">
        <v>-41.506599999999963</v>
      </c>
      <c r="Q104" s="55">
        <v>208.15718060999995</v>
      </c>
      <c r="R104" s="55">
        <v>843.09615617000009</v>
      </c>
      <c r="S104" s="55">
        <v>774.3915346</v>
      </c>
      <c r="T104" s="55">
        <v>1308.45733449</v>
      </c>
      <c r="U104" s="55">
        <v>183.58013948999991</v>
      </c>
      <c r="V104" s="56">
        <v>-281.94564999000011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spans="1:36" x14ac:dyDescent="0.25">
      <c r="A105" s="46" t="s">
        <v>40</v>
      </c>
      <c r="B105" s="47">
        <v>260.95</v>
      </c>
      <c r="C105" s="48">
        <v>568.74300000000005</v>
      </c>
      <c r="D105" s="48">
        <v>317.83399999999995</v>
      </c>
      <c r="E105" s="48">
        <v>332.66399999999999</v>
      </c>
      <c r="F105" s="48">
        <v>304.62900000000002</v>
      </c>
      <c r="G105" s="48">
        <v>375.93700000000007</v>
      </c>
      <c r="H105" s="48">
        <v>317.02600000000007</v>
      </c>
      <c r="I105" s="48">
        <v>390.20000000000005</v>
      </c>
      <c r="J105" s="48">
        <v>362.75700000000001</v>
      </c>
      <c r="K105" s="48">
        <v>422.67899999999997</v>
      </c>
      <c r="L105" s="48">
        <v>507.16700000000003</v>
      </c>
      <c r="M105" s="48">
        <v>751.0355195312502</v>
      </c>
      <c r="N105" s="48">
        <v>1090.0512001953127</v>
      </c>
      <c r="O105" s="48">
        <v>1237.5811582031251</v>
      </c>
      <c r="P105" s="48">
        <v>1570.3909000000001</v>
      </c>
      <c r="Q105" s="48">
        <v>1699.3672391999999</v>
      </c>
      <c r="R105" s="48">
        <v>2477.6246561299995</v>
      </c>
      <c r="S105" s="48">
        <v>2459.9443213100003</v>
      </c>
      <c r="T105" s="48">
        <v>2742.6163565000002</v>
      </c>
      <c r="U105" s="48">
        <v>1175.6958106499999</v>
      </c>
      <c r="V105" s="49">
        <v>742.36716589000002</v>
      </c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:36" x14ac:dyDescent="0.25">
      <c r="A106" s="46" t="s">
        <v>41</v>
      </c>
      <c r="B106" s="47">
        <v>413.20600000000002</v>
      </c>
      <c r="C106" s="48">
        <v>783.74</v>
      </c>
      <c r="D106" s="48">
        <v>1202.5439999999999</v>
      </c>
      <c r="E106" s="48">
        <v>859.26099999999985</v>
      </c>
      <c r="F106" s="48">
        <v>573.99699999999996</v>
      </c>
      <c r="G106" s="48">
        <v>669.65899999999999</v>
      </c>
      <c r="H106" s="48">
        <v>624.44100000000003</v>
      </c>
      <c r="I106" s="48">
        <v>622.59512924575802</v>
      </c>
      <c r="J106" s="48">
        <v>745.45120800781251</v>
      </c>
      <c r="K106" s="48">
        <v>499.33100000000002</v>
      </c>
      <c r="L106" s="48">
        <v>736.76124389004701</v>
      </c>
      <c r="M106" s="48">
        <v>860.60412716013207</v>
      </c>
      <c r="N106" s="48">
        <v>806.93799999999999</v>
      </c>
      <c r="O106" s="48">
        <v>1144.885158203125</v>
      </c>
      <c r="P106" s="48">
        <v>1611.8974999999998</v>
      </c>
      <c r="Q106" s="48">
        <v>1491.2100585900002</v>
      </c>
      <c r="R106" s="48">
        <v>1634.5284999600001</v>
      </c>
      <c r="S106" s="48">
        <v>1685.55278671</v>
      </c>
      <c r="T106" s="48">
        <v>1434.1590220100002</v>
      </c>
      <c r="U106" s="48">
        <v>992.11567116000015</v>
      </c>
      <c r="V106" s="49">
        <v>1024.3128158800002</v>
      </c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spans="1:36" x14ac:dyDescent="0.25">
      <c r="A107" s="57" t="s">
        <v>63</v>
      </c>
      <c r="B107" s="47">
        <v>-152.256</v>
      </c>
      <c r="C107" s="48">
        <v>-214.99700000000001</v>
      </c>
      <c r="D107" s="48">
        <v>-884.71</v>
      </c>
      <c r="E107" s="48">
        <v>-526.59699999999998</v>
      </c>
      <c r="F107" s="48">
        <v>-269.36799999999999</v>
      </c>
      <c r="G107" s="48">
        <v>-293.72199999999998</v>
      </c>
      <c r="H107" s="48">
        <v>-307.41500000000008</v>
      </c>
      <c r="I107" s="48">
        <v>-232.39512924575806</v>
      </c>
      <c r="J107" s="48">
        <v>-382.69420800781251</v>
      </c>
      <c r="K107" s="48">
        <v>-76.651999999999987</v>
      </c>
      <c r="L107" s="48">
        <v>-229.59424389004707</v>
      </c>
      <c r="M107" s="48">
        <v>-109.56860762888198</v>
      </c>
      <c r="N107" s="48">
        <v>283.11320019531246</v>
      </c>
      <c r="O107" s="48">
        <v>92.696000000000012</v>
      </c>
      <c r="P107" s="48">
        <v>-41.506599999999956</v>
      </c>
      <c r="Q107" s="48">
        <v>208.15718060999995</v>
      </c>
      <c r="R107" s="48">
        <v>843.09615616999986</v>
      </c>
      <c r="S107" s="48">
        <v>774.3915346</v>
      </c>
      <c r="T107" s="48">
        <v>1308.45733449</v>
      </c>
      <c r="U107" s="48">
        <v>183.58013948999997</v>
      </c>
      <c r="V107" s="49">
        <v>-281.94564999000011</v>
      </c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spans="1:36" x14ac:dyDescent="0.25">
      <c r="A108" s="58" t="s">
        <v>40</v>
      </c>
      <c r="B108" s="47">
        <v>260.95</v>
      </c>
      <c r="C108" s="48">
        <v>568.74300000000005</v>
      </c>
      <c r="D108" s="48">
        <v>317.83399999999995</v>
      </c>
      <c r="E108" s="48">
        <v>332.66399999999999</v>
      </c>
      <c r="F108" s="48">
        <v>304.62900000000002</v>
      </c>
      <c r="G108" s="48">
        <v>375.93700000000007</v>
      </c>
      <c r="H108" s="48">
        <v>317.02600000000007</v>
      </c>
      <c r="I108" s="48">
        <v>390.20000000000005</v>
      </c>
      <c r="J108" s="48">
        <v>362.75700000000001</v>
      </c>
      <c r="K108" s="48">
        <v>422.67899999999997</v>
      </c>
      <c r="L108" s="48">
        <v>507.16700000000003</v>
      </c>
      <c r="M108" s="48">
        <v>751.0355195312502</v>
      </c>
      <c r="N108" s="48">
        <v>1090.0512001953127</v>
      </c>
      <c r="O108" s="48">
        <v>1237.5811582031251</v>
      </c>
      <c r="P108" s="48">
        <v>1570.3909000000001</v>
      </c>
      <c r="Q108" s="48">
        <v>1699.3672391999999</v>
      </c>
      <c r="R108" s="48">
        <v>2477.6246561299995</v>
      </c>
      <c r="S108" s="48">
        <v>2459.9443213100003</v>
      </c>
      <c r="T108" s="48">
        <v>2742.6163565000002</v>
      </c>
      <c r="U108" s="48">
        <v>1175.6958106499999</v>
      </c>
      <c r="V108" s="49">
        <v>742.36716589000002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spans="1:36" x14ac:dyDescent="0.25">
      <c r="A109" s="58" t="s">
        <v>41</v>
      </c>
      <c r="B109" s="47">
        <v>413.20600000000002</v>
      </c>
      <c r="C109" s="48">
        <v>783.74</v>
      </c>
      <c r="D109" s="48">
        <v>1202.5439999999999</v>
      </c>
      <c r="E109" s="48">
        <v>859.26099999999985</v>
      </c>
      <c r="F109" s="48">
        <v>573.99699999999996</v>
      </c>
      <c r="G109" s="48">
        <v>669.65899999999999</v>
      </c>
      <c r="H109" s="48">
        <v>624.44100000000003</v>
      </c>
      <c r="I109" s="48">
        <v>622.59512924575802</v>
      </c>
      <c r="J109" s="48">
        <v>745.45120800781251</v>
      </c>
      <c r="K109" s="48">
        <v>499.33100000000002</v>
      </c>
      <c r="L109" s="48">
        <v>736.76124389004701</v>
      </c>
      <c r="M109" s="48">
        <v>860.60412716013207</v>
      </c>
      <c r="N109" s="48">
        <v>806.93799999999999</v>
      </c>
      <c r="O109" s="48">
        <v>1144.885158203125</v>
      </c>
      <c r="P109" s="48">
        <v>1611.8974999999998</v>
      </c>
      <c r="Q109" s="48">
        <v>1491.2100585900002</v>
      </c>
      <c r="R109" s="48">
        <v>1634.5284999600001</v>
      </c>
      <c r="S109" s="48">
        <v>1685.55278671</v>
      </c>
      <c r="T109" s="48">
        <v>1434.1590220100002</v>
      </c>
      <c r="U109" s="48">
        <v>992.11567116000015</v>
      </c>
      <c r="V109" s="49">
        <v>1024.3128158800002</v>
      </c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</row>
    <row r="110" spans="1:36" x14ac:dyDescent="0.25">
      <c r="A110" s="57" t="s">
        <v>64</v>
      </c>
      <c r="B110" s="47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9">
        <v>0</v>
      </c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</row>
    <row r="111" spans="1:36" x14ac:dyDescent="0.25">
      <c r="A111" s="58" t="s">
        <v>40</v>
      </c>
      <c r="B111" s="47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9">
        <v>0</v>
      </c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</row>
    <row r="112" spans="1:36" x14ac:dyDescent="0.25">
      <c r="A112" s="58" t="s">
        <v>41</v>
      </c>
      <c r="B112" s="47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9">
        <v>0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1:36" x14ac:dyDescent="0.25">
      <c r="A113" s="50" t="s">
        <v>65</v>
      </c>
      <c r="B113" s="54">
        <v>-497.322</v>
      </c>
      <c r="C113" s="55">
        <v>-753.4559999999999</v>
      </c>
      <c r="D113" s="55">
        <v>-847.5920000000001</v>
      </c>
      <c r="E113" s="55">
        <v>-1328.9340000000002</v>
      </c>
      <c r="F113" s="55">
        <v>-1149.7429999999999</v>
      </c>
      <c r="G113" s="55">
        <v>-1289.3919999999998</v>
      </c>
      <c r="H113" s="55">
        <v>-1132.2269999999999</v>
      </c>
      <c r="I113" s="55">
        <v>-1128.5309999999999</v>
      </c>
      <c r="J113" s="55">
        <v>-1119.8119999999999</v>
      </c>
      <c r="K113" s="55">
        <v>-792.31500000000005</v>
      </c>
      <c r="L113" s="55">
        <v>-1302.8340000000001</v>
      </c>
      <c r="M113" s="55">
        <v>-1513.37</v>
      </c>
      <c r="N113" s="55">
        <v>-1940.0229999999999</v>
      </c>
      <c r="O113" s="55">
        <v>-2231.7269999999999</v>
      </c>
      <c r="P113" s="55">
        <v>-2078.2363</v>
      </c>
      <c r="Q113" s="55">
        <v>-3036.1429203799999</v>
      </c>
      <c r="R113" s="55">
        <v>-3446.8228434000002</v>
      </c>
      <c r="S113" s="55">
        <v>-3921.7367400200001</v>
      </c>
      <c r="T113" s="55">
        <v>-4198.7300020599996</v>
      </c>
      <c r="U113" s="55">
        <v>-5547.5574084700002</v>
      </c>
      <c r="V113" s="56">
        <v>-4669.37850368</v>
      </c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spans="1:36" x14ac:dyDescent="0.25">
      <c r="A114" s="46" t="s">
        <v>40</v>
      </c>
      <c r="B114" s="47">
        <v>32.149000000000001</v>
      </c>
      <c r="C114" s="48">
        <v>86.619</v>
      </c>
      <c r="D114" s="48">
        <v>101.99900000000001</v>
      </c>
      <c r="E114" s="48">
        <v>149.64000000000001</v>
      </c>
      <c r="F114" s="48">
        <v>132.77199999999999</v>
      </c>
      <c r="G114" s="48">
        <v>125.18999999999998</v>
      </c>
      <c r="H114" s="48">
        <v>112.092</v>
      </c>
      <c r="I114" s="48">
        <v>100.258</v>
      </c>
      <c r="J114" s="48">
        <v>108.11599999999999</v>
      </c>
      <c r="K114" s="48">
        <v>112.69499999999999</v>
      </c>
      <c r="L114" s="48">
        <v>101.66</v>
      </c>
      <c r="M114" s="48">
        <v>150.30699999999999</v>
      </c>
      <c r="N114" s="48">
        <v>319.40999999999997</v>
      </c>
      <c r="O114" s="48">
        <v>465.44399999999996</v>
      </c>
      <c r="P114" s="48">
        <v>433.80779999999999</v>
      </c>
      <c r="Q114" s="48">
        <v>189.60595845</v>
      </c>
      <c r="R114" s="48">
        <v>300.80001291999997</v>
      </c>
      <c r="S114" s="48">
        <v>276.41844624999999</v>
      </c>
      <c r="T114" s="48">
        <v>368.12758739999998</v>
      </c>
      <c r="U114" s="48">
        <v>375.09793843999995</v>
      </c>
      <c r="V114" s="49">
        <v>581.08052039999995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1:36" x14ac:dyDescent="0.25">
      <c r="A115" s="46" t="s">
        <v>41</v>
      </c>
      <c r="B115" s="47">
        <v>529.471</v>
      </c>
      <c r="C115" s="48">
        <v>840.07500000000005</v>
      </c>
      <c r="D115" s="48">
        <v>949.59100000000001</v>
      </c>
      <c r="E115" s="48">
        <v>1478.5740000000001</v>
      </c>
      <c r="F115" s="48">
        <v>1282.5150000000001</v>
      </c>
      <c r="G115" s="48">
        <v>1414.5819999999999</v>
      </c>
      <c r="H115" s="48">
        <v>1244.319</v>
      </c>
      <c r="I115" s="48">
        <v>1228.789</v>
      </c>
      <c r="J115" s="48">
        <v>1227.9279999999999</v>
      </c>
      <c r="K115" s="48">
        <v>905.0100000000001</v>
      </c>
      <c r="L115" s="48">
        <v>1404.4939999999999</v>
      </c>
      <c r="M115" s="48">
        <v>1663.6769999999999</v>
      </c>
      <c r="N115" s="48">
        <v>2259.433</v>
      </c>
      <c r="O115" s="48">
        <v>2697.1709999999998</v>
      </c>
      <c r="P115" s="48">
        <v>2512.0441000000001</v>
      </c>
      <c r="Q115" s="48">
        <v>3225.7488788299997</v>
      </c>
      <c r="R115" s="48">
        <v>3747.6228563200002</v>
      </c>
      <c r="S115" s="48">
        <v>4198.1551862699998</v>
      </c>
      <c r="T115" s="48">
        <v>4566.8575894599999</v>
      </c>
      <c r="U115" s="48">
        <v>5922.655346909999</v>
      </c>
      <c r="V115" s="49">
        <v>5250.4590240800007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spans="1:36" x14ac:dyDescent="0.25">
      <c r="A116" s="50" t="s">
        <v>66</v>
      </c>
      <c r="B116" s="54">
        <v>-281.81099999999998</v>
      </c>
      <c r="C116" s="55">
        <v>-437.23700000000002</v>
      </c>
      <c r="D116" s="55">
        <v>-606.33900000000006</v>
      </c>
      <c r="E116" s="55">
        <v>-717.14099999999996</v>
      </c>
      <c r="F116" s="55">
        <v>-1018.1869999999999</v>
      </c>
      <c r="G116" s="55">
        <v>-1139.9880000000003</v>
      </c>
      <c r="H116" s="55">
        <v>-1082.4769999999999</v>
      </c>
      <c r="I116" s="55">
        <v>-1107.5350000000001</v>
      </c>
      <c r="J116" s="55">
        <v>-957.73300000000006</v>
      </c>
      <c r="K116" s="55">
        <v>-1061.7259999999999</v>
      </c>
      <c r="L116" s="55">
        <v>-1502.3209999999997</v>
      </c>
      <c r="M116" s="55">
        <v>-1811.0930000000001</v>
      </c>
      <c r="N116" s="55">
        <v>-1945.4695570068357</v>
      </c>
      <c r="O116" s="55">
        <v>-2442.15</v>
      </c>
      <c r="P116" s="55">
        <v>-2422.3303000000005</v>
      </c>
      <c r="Q116" s="55">
        <v>-3163.9167474599999</v>
      </c>
      <c r="R116" s="55">
        <v>-3714.3720558700002</v>
      </c>
      <c r="S116" s="55">
        <v>-4024.7486233299996</v>
      </c>
      <c r="T116" s="55">
        <v>-4500.6036228400008</v>
      </c>
      <c r="U116" s="55">
        <v>-2223.74939735</v>
      </c>
      <c r="V116" s="56">
        <v>-1768.1517831399999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spans="1:36" x14ac:dyDescent="0.25">
      <c r="A117" s="46" t="s">
        <v>40</v>
      </c>
      <c r="B117" s="47">
        <v>53.555999999999997</v>
      </c>
      <c r="C117" s="48">
        <v>11.471</v>
      </c>
      <c r="D117" s="48">
        <v>24.501999999999999</v>
      </c>
      <c r="E117" s="48">
        <v>159.10399999999998</v>
      </c>
      <c r="F117" s="48">
        <v>19.951000000000001</v>
      </c>
      <c r="G117" s="48">
        <v>35.030999999999999</v>
      </c>
      <c r="H117" s="48">
        <v>260.73099999999999</v>
      </c>
      <c r="I117" s="48">
        <v>167.29300000000001</v>
      </c>
      <c r="J117" s="48">
        <v>468.52199999999999</v>
      </c>
      <c r="K117" s="48">
        <v>285.65999999999997</v>
      </c>
      <c r="L117" s="48">
        <v>319.36199999999997</v>
      </c>
      <c r="M117" s="48">
        <v>291.14799999999997</v>
      </c>
      <c r="N117" s="48">
        <v>419.43799999999999</v>
      </c>
      <c r="O117" s="48">
        <v>640.64799999999991</v>
      </c>
      <c r="P117" s="48">
        <v>537.90609999999992</v>
      </c>
      <c r="Q117" s="48">
        <v>611.18438365999998</v>
      </c>
      <c r="R117" s="48">
        <v>523.44906229000003</v>
      </c>
      <c r="S117" s="48">
        <v>731.69923525999991</v>
      </c>
      <c r="T117" s="48">
        <v>707.88461014000006</v>
      </c>
      <c r="U117" s="48">
        <v>1446.4553322500001</v>
      </c>
      <c r="V117" s="49">
        <v>1571.47965922</v>
      </c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spans="1:36" x14ac:dyDescent="0.25">
      <c r="A118" s="46" t="s">
        <v>41</v>
      </c>
      <c r="B118" s="47">
        <v>335.36700000000002</v>
      </c>
      <c r="C118" s="48">
        <v>448.70799999999997</v>
      </c>
      <c r="D118" s="48">
        <v>630.84100000000001</v>
      </c>
      <c r="E118" s="48">
        <v>876.24499999999989</v>
      </c>
      <c r="F118" s="48">
        <v>1038.1379999999999</v>
      </c>
      <c r="G118" s="48">
        <v>1175.019</v>
      </c>
      <c r="H118" s="48">
        <v>1343.2080000000001</v>
      </c>
      <c r="I118" s="48">
        <v>1274.8279999999997</v>
      </c>
      <c r="J118" s="48">
        <v>1426.2549999999999</v>
      </c>
      <c r="K118" s="48">
        <v>1347.386</v>
      </c>
      <c r="L118" s="48">
        <v>1821.6830000000002</v>
      </c>
      <c r="M118" s="48">
        <v>2102.241</v>
      </c>
      <c r="N118" s="48">
        <v>2364.9075570068362</v>
      </c>
      <c r="O118" s="48">
        <v>3082.7980000000002</v>
      </c>
      <c r="P118" s="48">
        <v>2960.2364000000007</v>
      </c>
      <c r="Q118" s="48">
        <v>3775.1011311200004</v>
      </c>
      <c r="R118" s="48">
        <v>4237.82111816</v>
      </c>
      <c r="S118" s="48">
        <v>4756.4478585899997</v>
      </c>
      <c r="T118" s="48">
        <v>5208.4882329800002</v>
      </c>
      <c r="U118" s="48">
        <v>3670.2047295999996</v>
      </c>
      <c r="V118" s="49">
        <v>3339.6314423599997</v>
      </c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spans="1:36" x14ac:dyDescent="0.25">
      <c r="A119" s="50" t="s">
        <v>67</v>
      </c>
      <c r="B119" s="54">
        <v>-769.05199999999991</v>
      </c>
      <c r="C119" s="55">
        <v>-655.78200000000004</v>
      </c>
      <c r="D119" s="55">
        <v>-1048.1019999999999</v>
      </c>
      <c r="E119" s="55">
        <v>-634.30799999999999</v>
      </c>
      <c r="F119" s="55">
        <v>-599.05799999999999</v>
      </c>
      <c r="G119" s="55">
        <v>-1310.81</v>
      </c>
      <c r="H119" s="55">
        <v>-1867.4390000000001</v>
      </c>
      <c r="I119" s="55">
        <v>-1672.3399999999997</v>
      </c>
      <c r="J119" s="55">
        <v>-2312.3179999999998</v>
      </c>
      <c r="K119" s="55">
        <v>-2166.06</v>
      </c>
      <c r="L119" s="55">
        <v>-4129.924</v>
      </c>
      <c r="M119" s="55">
        <v>-4886.7209999999995</v>
      </c>
      <c r="N119" s="55">
        <v>-5770.84</v>
      </c>
      <c r="O119" s="55">
        <v>-7808.1829999999991</v>
      </c>
      <c r="P119" s="55">
        <v>-9392.7240000000002</v>
      </c>
      <c r="Q119" s="55">
        <v>-13718.0990552</v>
      </c>
      <c r="R119" s="55">
        <v>-16682.27699237</v>
      </c>
      <c r="S119" s="55">
        <v>-18736.399128699995</v>
      </c>
      <c r="T119" s="55">
        <v>-19056.154185079999</v>
      </c>
      <c r="U119" s="55">
        <v>-22628.795221470002</v>
      </c>
      <c r="V119" s="56">
        <v>-21531.909620070001</v>
      </c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spans="1:36" x14ac:dyDescent="0.25">
      <c r="A120" s="46" t="s">
        <v>40</v>
      </c>
      <c r="B120" s="47">
        <v>34.457000000000001</v>
      </c>
      <c r="C120" s="48">
        <v>4.7589999999999995</v>
      </c>
      <c r="D120" s="48">
        <v>20.724</v>
      </c>
      <c r="E120" s="48">
        <v>13.852000000000002</v>
      </c>
      <c r="F120" s="48">
        <v>6.4020000000000001</v>
      </c>
      <c r="G120" s="48">
        <v>90.539000000000016</v>
      </c>
      <c r="H120" s="48">
        <v>278.39299999999997</v>
      </c>
      <c r="I120" s="48">
        <v>49.072999999999993</v>
      </c>
      <c r="J120" s="48">
        <v>25.027999999999999</v>
      </c>
      <c r="K120" s="48">
        <v>59.369</v>
      </c>
      <c r="L120" s="48">
        <v>78.082000000000008</v>
      </c>
      <c r="M120" s="48">
        <v>76.875999999999991</v>
      </c>
      <c r="N120" s="48">
        <v>31.258000000000003</v>
      </c>
      <c r="O120" s="48">
        <v>54.623999999999995</v>
      </c>
      <c r="P120" s="48">
        <v>49.524799999999999</v>
      </c>
      <c r="Q120" s="48">
        <v>89.760342429999994</v>
      </c>
      <c r="R120" s="48">
        <v>73.276680509999991</v>
      </c>
      <c r="S120" s="48">
        <v>69.859614690000001</v>
      </c>
      <c r="T120" s="48">
        <v>310.90721698999999</v>
      </c>
      <c r="U120" s="48">
        <v>169.75287146999997</v>
      </c>
      <c r="V120" s="49">
        <v>191.09760193000002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spans="1:36" x14ac:dyDescent="0.25">
      <c r="A121" s="46" t="s">
        <v>41</v>
      </c>
      <c r="B121" s="47">
        <v>803.50900000000001</v>
      </c>
      <c r="C121" s="48">
        <v>660.54099999999983</v>
      </c>
      <c r="D121" s="48">
        <v>1068.826</v>
      </c>
      <c r="E121" s="48">
        <v>648.16</v>
      </c>
      <c r="F121" s="48">
        <v>605.45999999999992</v>
      </c>
      <c r="G121" s="48">
        <v>1401.3489999999999</v>
      </c>
      <c r="H121" s="48">
        <v>2145.8319999999999</v>
      </c>
      <c r="I121" s="48">
        <v>1721.413</v>
      </c>
      <c r="J121" s="48">
        <v>2337.346</v>
      </c>
      <c r="K121" s="48">
        <v>2225.4290000000001</v>
      </c>
      <c r="L121" s="48">
        <v>4208.0060000000003</v>
      </c>
      <c r="M121" s="48">
        <v>4963.5969999999998</v>
      </c>
      <c r="N121" s="48">
        <v>5802.0980000000009</v>
      </c>
      <c r="O121" s="48">
        <v>7862.8070000000007</v>
      </c>
      <c r="P121" s="48">
        <v>9442.2488000000012</v>
      </c>
      <c r="Q121" s="48">
        <v>13807.859397629998</v>
      </c>
      <c r="R121" s="48">
        <v>16755.55367288</v>
      </c>
      <c r="S121" s="48">
        <v>18806.258743390001</v>
      </c>
      <c r="T121" s="48">
        <v>19367.061402070001</v>
      </c>
      <c r="U121" s="48">
        <v>22798.548092939996</v>
      </c>
      <c r="V121" s="49">
        <v>21723.007222000004</v>
      </c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spans="1:36" x14ac:dyDescent="0.25">
      <c r="A122" s="50" t="s">
        <v>68</v>
      </c>
      <c r="B122" s="54">
        <v>748.06295914999987</v>
      </c>
      <c r="C122" s="55">
        <v>714.59330522000016</v>
      </c>
      <c r="D122" s="55">
        <v>1253.7562834100002</v>
      </c>
      <c r="E122" s="55">
        <v>1401.6730883200003</v>
      </c>
      <c r="F122" s="55">
        <v>1541.2354822699999</v>
      </c>
      <c r="G122" s="55">
        <v>2400.9015480800003</v>
      </c>
      <c r="H122" s="55">
        <v>2452.3557621200002</v>
      </c>
      <c r="I122" s="55">
        <v>2589.5320029</v>
      </c>
      <c r="J122" s="55">
        <v>2278.7674409299998</v>
      </c>
      <c r="K122" s="55">
        <v>2503.36740478</v>
      </c>
      <c r="L122" s="55">
        <v>3801.2130427500001</v>
      </c>
      <c r="M122" s="55">
        <v>4790.1040857799999</v>
      </c>
      <c r="N122" s="55">
        <v>6370.2927944600006</v>
      </c>
      <c r="O122" s="55">
        <v>8420.4813162999999</v>
      </c>
      <c r="P122" s="55">
        <v>7590.8599794600013</v>
      </c>
      <c r="Q122" s="55">
        <v>6968.7377504500018</v>
      </c>
      <c r="R122" s="55">
        <v>8731.2138918400015</v>
      </c>
      <c r="S122" s="55">
        <v>9473.4447762099953</v>
      </c>
      <c r="T122" s="55">
        <v>8326.358883920002</v>
      </c>
      <c r="U122" s="55">
        <v>12651.105769040001</v>
      </c>
      <c r="V122" s="56">
        <v>10247.485732669998</v>
      </c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</row>
    <row r="123" spans="1:36" x14ac:dyDescent="0.25">
      <c r="A123" s="46" t="s">
        <v>40</v>
      </c>
      <c r="B123" s="47">
        <v>1137.1773958200001</v>
      </c>
      <c r="C123" s="48">
        <v>1184.9932449600001</v>
      </c>
      <c r="D123" s="48">
        <v>2162.7159848300003</v>
      </c>
      <c r="E123" s="48">
        <v>2684.7804801499997</v>
      </c>
      <c r="F123" s="48">
        <v>2668.91940626</v>
      </c>
      <c r="G123" s="48">
        <v>3746.5353846099997</v>
      </c>
      <c r="H123" s="48">
        <v>3812.17746592</v>
      </c>
      <c r="I123" s="48">
        <v>3783.7089394100003</v>
      </c>
      <c r="J123" s="48">
        <v>3634.1440889999999</v>
      </c>
      <c r="K123" s="48">
        <v>4396.1093189599997</v>
      </c>
      <c r="L123" s="48">
        <v>5893.1184681599989</v>
      </c>
      <c r="M123" s="48">
        <v>7394.401471619999</v>
      </c>
      <c r="N123" s="48">
        <v>9815.4252806900004</v>
      </c>
      <c r="O123" s="48">
        <v>12711.068151790001</v>
      </c>
      <c r="P123" s="48">
        <v>12175.424918390001</v>
      </c>
      <c r="Q123" s="48">
        <v>13553.81371538</v>
      </c>
      <c r="R123" s="48">
        <v>16661.116209799999</v>
      </c>
      <c r="S123" s="48">
        <v>18207.728525899998</v>
      </c>
      <c r="T123" s="48">
        <v>17048.791273960003</v>
      </c>
      <c r="U123" s="48">
        <v>21181.44255879</v>
      </c>
      <c r="V123" s="49">
        <v>17299.21049247</v>
      </c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</row>
    <row r="124" spans="1:36" x14ac:dyDescent="0.25">
      <c r="A124" s="46" t="s">
        <v>41</v>
      </c>
      <c r="B124" s="47">
        <v>389.11443667000009</v>
      </c>
      <c r="C124" s="48">
        <v>470.39993973999992</v>
      </c>
      <c r="D124" s="48">
        <v>908.95970141999999</v>
      </c>
      <c r="E124" s="48">
        <v>1283.1073918299999</v>
      </c>
      <c r="F124" s="48">
        <v>1127.68392399</v>
      </c>
      <c r="G124" s="48">
        <v>1345.6338365300001</v>
      </c>
      <c r="H124" s="48">
        <v>1359.8217038</v>
      </c>
      <c r="I124" s="48">
        <v>1194.1769365099999</v>
      </c>
      <c r="J124" s="48">
        <v>1355.3766480699999</v>
      </c>
      <c r="K124" s="48">
        <v>1892.7419141800001</v>
      </c>
      <c r="L124" s="48">
        <v>2091.9054254100001</v>
      </c>
      <c r="M124" s="48">
        <v>2604.2973858399996</v>
      </c>
      <c r="N124" s="48">
        <v>3445.1324862299998</v>
      </c>
      <c r="O124" s="48">
        <v>4290.5868354899994</v>
      </c>
      <c r="P124" s="48">
        <v>4584.5649389299988</v>
      </c>
      <c r="Q124" s="48">
        <v>6585.0759649299989</v>
      </c>
      <c r="R124" s="48">
        <v>7929.9023179600008</v>
      </c>
      <c r="S124" s="48">
        <v>8734.2837496900011</v>
      </c>
      <c r="T124" s="48">
        <v>8722.4323900399995</v>
      </c>
      <c r="U124" s="48">
        <v>8530.3367897499993</v>
      </c>
      <c r="V124" s="49">
        <v>7051.7247598000013</v>
      </c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 spans="1:36" x14ac:dyDescent="0.25">
      <c r="A125" s="50" t="s">
        <v>69</v>
      </c>
      <c r="B125" s="54">
        <v>-201.72600000000003</v>
      </c>
      <c r="C125" s="55">
        <v>-265.51900000000001</v>
      </c>
      <c r="D125" s="55">
        <v>-206.46799999999999</v>
      </c>
      <c r="E125" s="55">
        <v>-292.339</v>
      </c>
      <c r="F125" s="55">
        <v>-335.2</v>
      </c>
      <c r="G125" s="55">
        <v>-299.66099999999994</v>
      </c>
      <c r="H125" s="55">
        <v>-307.44400000000002</v>
      </c>
      <c r="I125" s="55">
        <v>-250.946</v>
      </c>
      <c r="J125" s="55">
        <v>-282.99400000000003</v>
      </c>
      <c r="K125" s="55">
        <v>-362.29000000000008</v>
      </c>
      <c r="L125" s="55">
        <v>-395.59799999999996</v>
      </c>
      <c r="M125" s="55">
        <v>-451.90799999999996</v>
      </c>
      <c r="N125" s="55">
        <v>-578.0809999999999</v>
      </c>
      <c r="O125" s="55">
        <v>-782.90899999999999</v>
      </c>
      <c r="P125" s="55">
        <v>-877.62090000000001</v>
      </c>
      <c r="Q125" s="55">
        <v>2022.35240393</v>
      </c>
      <c r="R125" s="55">
        <v>2383.6658548299997</v>
      </c>
      <c r="S125" s="55">
        <v>2741.20855463</v>
      </c>
      <c r="T125" s="55">
        <v>2442.7520985199999</v>
      </c>
      <c r="U125" s="55">
        <v>-1540.88095092</v>
      </c>
      <c r="V125" s="56">
        <v>-659.11534805000019</v>
      </c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</row>
    <row r="126" spans="1:36" x14ac:dyDescent="0.25">
      <c r="A126" s="46" t="s">
        <v>40</v>
      </c>
      <c r="B126" s="47">
        <v>29.396999999999998</v>
      </c>
      <c r="C126" s="48">
        <v>34.66299999999999</v>
      </c>
      <c r="D126" s="48">
        <v>22.973999999999997</v>
      </c>
      <c r="E126" s="48">
        <v>35.559999999999995</v>
      </c>
      <c r="F126" s="48">
        <v>39.256000000000007</v>
      </c>
      <c r="G126" s="48">
        <v>63.036999999999999</v>
      </c>
      <c r="H126" s="48">
        <v>57.603999999999999</v>
      </c>
      <c r="I126" s="48">
        <v>57.899000000000001</v>
      </c>
      <c r="J126" s="48">
        <v>53.600000000000009</v>
      </c>
      <c r="K126" s="48">
        <v>46.510000000000005</v>
      </c>
      <c r="L126" s="48">
        <v>55.797000000000004</v>
      </c>
      <c r="M126" s="48">
        <v>81.251000000000005</v>
      </c>
      <c r="N126" s="48">
        <v>73.305999999999997</v>
      </c>
      <c r="O126" s="48">
        <v>86.38600000000001</v>
      </c>
      <c r="P126" s="48">
        <v>80.428200000000004</v>
      </c>
      <c r="Q126" s="48">
        <v>2358.6281978200004</v>
      </c>
      <c r="R126" s="48">
        <v>2720.7403393699997</v>
      </c>
      <c r="S126" s="48">
        <v>2957.2606062099999</v>
      </c>
      <c r="T126" s="48">
        <v>2745.2404959600003</v>
      </c>
      <c r="U126" s="48">
        <v>680.67265688999998</v>
      </c>
      <c r="V126" s="49">
        <v>313.68541911000005</v>
      </c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</row>
    <row r="127" spans="1:36" x14ac:dyDescent="0.25">
      <c r="A127" s="46" t="s">
        <v>41</v>
      </c>
      <c r="B127" s="47">
        <v>231.12300000000002</v>
      </c>
      <c r="C127" s="48">
        <v>300.18200000000002</v>
      </c>
      <c r="D127" s="48">
        <v>229.44199999999998</v>
      </c>
      <c r="E127" s="48">
        <v>327.899</v>
      </c>
      <c r="F127" s="48">
        <v>374.45600000000002</v>
      </c>
      <c r="G127" s="48">
        <v>362.69800000000004</v>
      </c>
      <c r="H127" s="48">
        <v>365.048</v>
      </c>
      <c r="I127" s="48">
        <v>308.84499999999997</v>
      </c>
      <c r="J127" s="48">
        <v>336.59399999999999</v>
      </c>
      <c r="K127" s="48">
        <v>408.80000000000007</v>
      </c>
      <c r="L127" s="48">
        <v>451.39500000000004</v>
      </c>
      <c r="M127" s="48">
        <v>533.15899999999999</v>
      </c>
      <c r="N127" s="48">
        <v>651.38699999999994</v>
      </c>
      <c r="O127" s="48">
        <v>869.29499999999996</v>
      </c>
      <c r="P127" s="48">
        <v>958.04909999999995</v>
      </c>
      <c r="Q127" s="48">
        <v>336.27579388999999</v>
      </c>
      <c r="R127" s="48">
        <v>337.07448454000007</v>
      </c>
      <c r="S127" s="48">
        <v>216.05205158000001</v>
      </c>
      <c r="T127" s="48">
        <v>302.48839744000003</v>
      </c>
      <c r="U127" s="48">
        <v>2221.5536078099999</v>
      </c>
      <c r="V127" s="49">
        <v>972.80076716000008</v>
      </c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spans="1:36" x14ac:dyDescent="0.25">
      <c r="A128" s="57" t="s">
        <v>70</v>
      </c>
      <c r="B128" s="47">
        <v>-68.131999999999991</v>
      </c>
      <c r="C128" s="48">
        <v>-117.063</v>
      </c>
      <c r="D128" s="48">
        <v>-65.081999999999994</v>
      </c>
      <c r="E128" s="48">
        <v>-129.309</v>
      </c>
      <c r="F128" s="48">
        <v>-257.12400000000002</v>
      </c>
      <c r="G128" s="48">
        <v>-242.45600000000002</v>
      </c>
      <c r="H128" s="48">
        <v>-229.71600000000001</v>
      </c>
      <c r="I128" s="48">
        <v>-187.36899999999997</v>
      </c>
      <c r="J128" s="48">
        <v>-221.44400000000002</v>
      </c>
      <c r="K128" s="48">
        <v>-285.28399999999999</v>
      </c>
      <c r="L128" s="48">
        <v>-298.02499999999998</v>
      </c>
      <c r="M128" s="48">
        <v>-366.45699999999999</v>
      </c>
      <c r="N128" s="48">
        <v>-439.48699999999997</v>
      </c>
      <c r="O128" s="48">
        <v>-562.59699999999998</v>
      </c>
      <c r="P128" s="48">
        <v>-699.21259999999995</v>
      </c>
      <c r="Q128" s="48">
        <v>-256.75250546999996</v>
      </c>
      <c r="R128" s="48">
        <v>-235.90705761999999</v>
      </c>
      <c r="S128" s="48">
        <v>-124.84874588999999</v>
      </c>
      <c r="T128" s="48">
        <v>-137.88617258000002</v>
      </c>
      <c r="U128" s="48">
        <v>-1008.5042234199999</v>
      </c>
      <c r="V128" s="49">
        <v>-297.19613701000003</v>
      </c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</row>
    <row r="129" spans="1:36" x14ac:dyDescent="0.25">
      <c r="A129" s="58" t="s">
        <v>40</v>
      </c>
      <c r="B129" s="47">
        <v>21.733000000000001</v>
      </c>
      <c r="C129" s="48">
        <v>4.28</v>
      </c>
      <c r="D129" s="48">
        <v>5.7260000000000009</v>
      </c>
      <c r="E129" s="48">
        <v>3.589</v>
      </c>
      <c r="F129" s="48">
        <v>6.75</v>
      </c>
      <c r="G129" s="48">
        <v>17.381999999999998</v>
      </c>
      <c r="H129" s="48">
        <v>26.617999999999999</v>
      </c>
      <c r="I129" s="48">
        <v>27.629000000000001</v>
      </c>
      <c r="J129" s="48">
        <v>28.884999999999998</v>
      </c>
      <c r="K129" s="48">
        <v>14.639999999999999</v>
      </c>
      <c r="L129" s="48">
        <v>16.028000000000002</v>
      </c>
      <c r="M129" s="48">
        <v>20.687000000000001</v>
      </c>
      <c r="N129" s="48">
        <v>16.609000000000002</v>
      </c>
      <c r="O129" s="48">
        <v>26.179000000000002</v>
      </c>
      <c r="P129" s="48">
        <v>25.613</v>
      </c>
      <c r="Q129" s="48">
        <v>0.11872039000000001</v>
      </c>
      <c r="R129" s="48">
        <v>2.0159995300000002</v>
      </c>
      <c r="S129" s="48">
        <v>0.21969660999999999</v>
      </c>
      <c r="T129" s="48">
        <v>0.47691041000000001</v>
      </c>
      <c r="U129" s="48">
        <v>265.41844816000003</v>
      </c>
      <c r="V129" s="49">
        <v>135.40896672999997</v>
      </c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spans="1:36" x14ac:dyDescent="0.25">
      <c r="A130" s="58" t="s">
        <v>41</v>
      </c>
      <c r="B130" s="47">
        <v>89.865000000000009</v>
      </c>
      <c r="C130" s="48">
        <v>121.34299999999999</v>
      </c>
      <c r="D130" s="48">
        <v>70.807999999999993</v>
      </c>
      <c r="E130" s="48">
        <v>132.89800000000002</v>
      </c>
      <c r="F130" s="48">
        <v>263.87400000000002</v>
      </c>
      <c r="G130" s="48">
        <v>259.83799999999997</v>
      </c>
      <c r="H130" s="48">
        <v>256.334</v>
      </c>
      <c r="I130" s="48">
        <v>214.99799999999999</v>
      </c>
      <c r="J130" s="48">
        <v>250.32900000000001</v>
      </c>
      <c r="K130" s="48">
        <v>299.92400000000004</v>
      </c>
      <c r="L130" s="48">
        <v>314.053</v>
      </c>
      <c r="M130" s="48">
        <v>387.14400000000006</v>
      </c>
      <c r="N130" s="48">
        <v>456.09600000000012</v>
      </c>
      <c r="O130" s="48">
        <v>588.77600000000007</v>
      </c>
      <c r="P130" s="48">
        <v>724.82560000000001</v>
      </c>
      <c r="Q130" s="48">
        <v>256.87122585999998</v>
      </c>
      <c r="R130" s="48">
        <v>237.92305715000001</v>
      </c>
      <c r="S130" s="48">
        <v>125.06844249999999</v>
      </c>
      <c r="T130" s="48">
        <v>138.36308299000001</v>
      </c>
      <c r="U130" s="48">
        <v>1273.92267158</v>
      </c>
      <c r="V130" s="49">
        <v>432.60510374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</row>
    <row r="131" spans="1:36" x14ac:dyDescent="0.25">
      <c r="A131" s="57" t="s">
        <v>71</v>
      </c>
      <c r="B131" s="47">
        <v>-133.59400000000002</v>
      </c>
      <c r="C131" s="48">
        <v>-148.45600000000002</v>
      </c>
      <c r="D131" s="48">
        <v>-141.38600000000002</v>
      </c>
      <c r="E131" s="48">
        <v>-163.03000000000003</v>
      </c>
      <c r="F131" s="48">
        <v>-78.075999999999993</v>
      </c>
      <c r="G131" s="48">
        <v>-57.205000000000005</v>
      </c>
      <c r="H131" s="48">
        <v>-77.727999999999994</v>
      </c>
      <c r="I131" s="48">
        <v>-63.576999999999998</v>
      </c>
      <c r="J131" s="48">
        <v>-61.55</v>
      </c>
      <c r="K131" s="48">
        <v>-77.005999999999986</v>
      </c>
      <c r="L131" s="48">
        <v>-97.572999999999993</v>
      </c>
      <c r="M131" s="48">
        <v>-85.451000000000008</v>
      </c>
      <c r="N131" s="48">
        <v>-138.59399999999999</v>
      </c>
      <c r="O131" s="48">
        <v>-220.31199999999998</v>
      </c>
      <c r="P131" s="48">
        <v>-178.4083</v>
      </c>
      <c r="Q131" s="48">
        <v>2279.1049094</v>
      </c>
      <c r="R131" s="48">
        <v>2619.5729124499994</v>
      </c>
      <c r="S131" s="48">
        <v>2866.0573005199994</v>
      </c>
      <c r="T131" s="48">
        <v>2580.6382711000001</v>
      </c>
      <c r="U131" s="48">
        <v>-532.3767274999999</v>
      </c>
      <c r="V131" s="49">
        <v>-361.91921103999994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spans="1:36" x14ac:dyDescent="0.25">
      <c r="A132" s="58" t="s">
        <v>40</v>
      </c>
      <c r="B132" s="47">
        <v>7.6639999999999997</v>
      </c>
      <c r="C132" s="48">
        <v>30.382999999999999</v>
      </c>
      <c r="D132" s="48">
        <v>17.247999999999998</v>
      </c>
      <c r="E132" s="48">
        <v>31.971</v>
      </c>
      <c r="F132" s="48">
        <v>32.506</v>
      </c>
      <c r="G132" s="48">
        <v>45.655000000000008</v>
      </c>
      <c r="H132" s="48">
        <v>30.985999999999997</v>
      </c>
      <c r="I132" s="48">
        <v>30.27</v>
      </c>
      <c r="J132" s="48">
        <v>24.714999999999996</v>
      </c>
      <c r="K132" s="48">
        <v>31.869999999999997</v>
      </c>
      <c r="L132" s="48">
        <v>39.769000000000005</v>
      </c>
      <c r="M132" s="48">
        <v>60.564</v>
      </c>
      <c r="N132" s="48">
        <v>56.697000000000003</v>
      </c>
      <c r="O132" s="48">
        <v>60.206999999999994</v>
      </c>
      <c r="P132" s="48">
        <v>54.815199999999997</v>
      </c>
      <c r="Q132" s="48">
        <v>2358.5094774300001</v>
      </c>
      <c r="R132" s="48">
        <v>2718.7243398400001</v>
      </c>
      <c r="S132" s="48">
        <v>2957.0409096000003</v>
      </c>
      <c r="T132" s="48">
        <v>2744.7635855500002</v>
      </c>
      <c r="U132" s="48">
        <v>415.25420873000002</v>
      </c>
      <c r="V132" s="49">
        <v>178.27645237999999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</row>
    <row r="133" spans="1:36" x14ac:dyDescent="0.25">
      <c r="A133" s="58" t="s">
        <v>41</v>
      </c>
      <c r="B133" s="47">
        <v>141.25800000000001</v>
      </c>
      <c r="C133" s="48">
        <v>178.839</v>
      </c>
      <c r="D133" s="48">
        <v>158.63400000000001</v>
      </c>
      <c r="E133" s="48">
        <v>195.001</v>
      </c>
      <c r="F133" s="48">
        <v>110.58199999999999</v>
      </c>
      <c r="G133" s="48">
        <v>102.86000000000001</v>
      </c>
      <c r="H133" s="48">
        <v>108.714</v>
      </c>
      <c r="I133" s="48">
        <v>93.847000000000008</v>
      </c>
      <c r="J133" s="48">
        <v>86.265000000000001</v>
      </c>
      <c r="K133" s="48">
        <v>108.876</v>
      </c>
      <c r="L133" s="48">
        <v>137.34199999999998</v>
      </c>
      <c r="M133" s="48">
        <v>146.01499999999999</v>
      </c>
      <c r="N133" s="48">
        <v>195.291</v>
      </c>
      <c r="O133" s="48">
        <v>280.51900000000001</v>
      </c>
      <c r="P133" s="48">
        <v>233.2235</v>
      </c>
      <c r="Q133" s="48">
        <v>79.404568029999979</v>
      </c>
      <c r="R133" s="48">
        <v>99.151427389999981</v>
      </c>
      <c r="S133" s="48">
        <v>90.983609079999994</v>
      </c>
      <c r="T133" s="48">
        <v>164.12531445000002</v>
      </c>
      <c r="U133" s="48">
        <v>947.63093623000009</v>
      </c>
      <c r="V133" s="49">
        <v>540.19566341999996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spans="1:36" x14ac:dyDescent="0.25">
      <c r="A134" s="50" t="s">
        <v>72</v>
      </c>
      <c r="B134" s="54">
        <v>-338.9</v>
      </c>
      <c r="C134" s="55">
        <v>-303.25200000000001</v>
      </c>
      <c r="D134" s="55">
        <v>-350.14200000000005</v>
      </c>
      <c r="E134" s="55">
        <v>-385.39499999999998</v>
      </c>
      <c r="F134" s="55">
        <v>-497.58699999999999</v>
      </c>
      <c r="G134" s="55">
        <v>-549.47400000000005</v>
      </c>
      <c r="H134" s="55">
        <v>-651.94499999999994</v>
      </c>
      <c r="I134" s="55">
        <v>-251.70400000000001</v>
      </c>
      <c r="J134" s="55">
        <v>-150.95699999999999</v>
      </c>
      <c r="K134" s="55">
        <v>-191.72800000000004</v>
      </c>
      <c r="L134" s="55">
        <v>-755.39900000000011</v>
      </c>
      <c r="M134" s="55">
        <v>-450.13903125000002</v>
      </c>
      <c r="N134" s="55">
        <v>-1133.7109999999998</v>
      </c>
      <c r="O134" s="55">
        <v>-1115.7479804687512</v>
      </c>
      <c r="P134" s="55">
        <v>-1416.1914000000002</v>
      </c>
      <c r="Q134" s="55">
        <v>-1488.1453732799998</v>
      </c>
      <c r="R134" s="55">
        <v>-1390.3314649800002</v>
      </c>
      <c r="S134" s="55">
        <v>-1410.02332581</v>
      </c>
      <c r="T134" s="55">
        <v>-1661.21864065</v>
      </c>
      <c r="U134" s="55">
        <v>-1237.95332927</v>
      </c>
      <c r="V134" s="56">
        <v>-1045.3075647600001</v>
      </c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spans="1:36" x14ac:dyDescent="0.25">
      <c r="A135" s="46" t="s">
        <v>40</v>
      </c>
      <c r="B135" s="47">
        <v>130.4</v>
      </c>
      <c r="C135" s="48">
        <v>202.89400000000003</v>
      </c>
      <c r="D135" s="48">
        <v>500.90000000000003</v>
      </c>
      <c r="E135" s="48">
        <v>547.68200000000002</v>
      </c>
      <c r="F135" s="48">
        <v>318.02300000000002</v>
      </c>
      <c r="G135" s="48">
        <v>537.41999999999996</v>
      </c>
      <c r="H135" s="48">
        <v>604.01300000000003</v>
      </c>
      <c r="I135" s="48">
        <v>761.39499999999998</v>
      </c>
      <c r="J135" s="48">
        <v>876.77500000000009</v>
      </c>
      <c r="K135" s="48">
        <v>957.38700000000017</v>
      </c>
      <c r="L135" s="48">
        <v>1191.8200000000002</v>
      </c>
      <c r="M135" s="48">
        <v>1516.7229999999997</v>
      </c>
      <c r="N135" s="48">
        <v>1339.547</v>
      </c>
      <c r="O135" s="48">
        <v>1628.4690000000001</v>
      </c>
      <c r="P135" s="48">
        <v>1483.1873999999998</v>
      </c>
      <c r="Q135" s="48">
        <v>1527.0908609399999</v>
      </c>
      <c r="R135" s="48">
        <v>1774.0897907399999</v>
      </c>
      <c r="S135" s="48">
        <v>1742.6203996799998</v>
      </c>
      <c r="T135" s="48">
        <v>1668.26918763</v>
      </c>
      <c r="U135" s="48">
        <v>918.63989131000005</v>
      </c>
      <c r="V135" s="49">
        <v>788.61905735000016</v>
      </c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spans="1:36" x14ac:dyDescent="0.25">
      <c r="A136" s="46" t="s">
        <v>41</v>
      </c>
      <c r="B136" s="47">
        <v>469.29999999999995</v>
      </c>
      <c r="C136" s="48">
        <v>506.14600000000007</v>
      </c>
      <c r="D136" s="48">
        <v>851.04200000000014</v>
      </c>
      <c r="E136" s="48">
        <v>933.07700000000011</v>
      </c>
      <c r="F136" s="48">
        <v>815.61</v>
      </c>
      <c r="G136" s="48">
        <v>1086.894</v>
      </c>
      <c r="H136" s="48">
        <v>1255.9580000000001</v>
      </c>
      <c r="I136" s="48">
        <v>1013.0989999999999</v>
      </c>
      <c r="J136" s="48">
        <v>1027.732</v>
      </c>
      <c r="K136" s="48">
        <v>1149.115</v>
      </c>
      <c r="L136" s="48">
        <v>1947.2190000000001</v>
      </c>
      <c r="M136" s="48">
        <v>1966.86203125</v>
      </c>
      <c r="N136" s="48">
        <v>2473.2580000000003</v>
      </c>
      <c r="O136" s="48">
        <v>2744.216980468751</v>
      </c>
      <c r="P136" s="48">
        <v>2899.3788000000004</v>
      </c>
      <c r="Q136" s="48">
        <v>3015.2362342199995</v>
      </c>
      <c r="R136" s="48">
        <v>3164.4212557199999</v>
      </c>
      <c r="S136" s="48">
        <v>3152.6437254900002</v>
      </c>
      <c r="T136" s="48">
        <v>3329.4878282799996</v>
      </c>
      <c r="U136" s="48">
        <v>2156.5932205800004</v>
      </c>
      <c r="V136" s="49">
        <v>1833.9266221100002</v>
      </c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spans="1:36" x14ac:dyDescent="0.25">
      <c r="A137" s="50" t="s">
        <v>73</v>
      </c>
      <c r="B137" s="54">
        <v>-10747.133650225</v>
      </c>
      <c r="C137" s="55">
        <v>-11374.332123625001</v>
      </c>
      <c r="D137" s="55">
        <v>-14575.678722235001</v>
      </c>
      <c r="E137" s="55">
        <v>-17840.127972300001</v>
      </c>
      <c r="F137" s="55">
        <v>-18481.104231484998</v>
      </c>
      <c r="G137" s="55">
        <v>-17481.305188759998</v>
      </c>
      <c r="H137" s="55">
        <v>-19307.167664512879</v>
      </c>
      <c r="I137" s="55">
        <v>-17718.035705744474</v>
      </c>
      <c r="J137" s="55">
        <v>-18135.034587194663</v>
      </c>
      <c r="K137" s="55">
        <v>-20106.546328039844</v>
      </c>
      <c r="L137" s="55">
        <v>-25552.622705541962</v>
      </c>
      <c r="M137" s="55">
        <v>-26985.245331003192</v>
      </c>
      <c r="N137" s="55">
        <v>-29001.517104390296</v>
      </c>
      <c r="O137" s="55">
        <v>-41805.678595410791</v>
      </c>
      <c r="P137" s="55">
        <v>-34982.594459903383</v>
      </c>
      <c r="Q137" s="55">
        <v>-67054.811742379999</v>
      </c>
      <c r="R137" s="55">
        <v>-70475.038809610007</v>
      </c>
      <c r="S137" s="55">
        <v>-54307.547325259999</v>
      </c>
      <c r="T137" s="55">
        <v>-32538.488105889999</v>
      </c>
      <c r="U137" s="55">
        <v>-52170.259819290004</v>
      </c>
      <c r="V137" s="56">
        <v>-42357.208485110001</v>
      </c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spans="1:36" x14ac:dyDescent="0.25">
      <c r="A138" s="46" t="s">
        <v>22</v>
      </c>
      <c r="B138" s="47">
        <v>3679.6333497749997</v>
      </c>
      <c r="C138" s="48">
        <v>5529.2058763750001</v>
      </c>
      <c r="D138" s="48">
        <v>5459.4362777650013</v>
      </c>
      <c r="E138" s="48">
        <v>4947.3610276999989</v>
      </c>
      <c r="F138" s="48">
        <v>4301.9567685149996</v>
      </c>
      <c r="G138" s="48">
        <v>4025.2498112399999</v>
      </c>
      <c r="H138" s="48">
        <v>3715.5745323800002</v>
      </c>
      <c r="I138" s="48">
        <v>3767.76302149</v>
      </c>
      <c r="J138" s="48">
        <v>3755.7401726099997</v>
      </c>
      <c r="K138" s="48">
        <v>3612.5117366549998</v>
      </c>
      <c r="L138" s="48">
        <v>3609.0783350549996</v>
      </c>
      <c r="M138" s="48">
        <v>6956.3656100825701</v>
      </c>
      <c r="N138" s="48">
        <v>12087.45643638251</v>
      </c>
      <c r="O138" s="48">
        <v>13086.981571540129</v>
      </c>
      <c r="P138" s="48">
        <v>9384.0147917449995</v>
      </c>
      <c r="Q138" s="48">
        <v>17696.446438760002</v>
      </c>
      <c r="R138" s="48">
        <v>22881.841633190001</v>
      </c>
      <c r="S138" s="48">
        <v>8618.1523983100014</v>
      </c>
      <c r="T138" s="48">
        <v>12129.86043062</v>
      </c>
      <c r="U138" s="48">
        <v>12849.313680779998</v>
      </c>
      <c r="V138" s="49">
        <v>11930.684522810003</v>
      </c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1:36" x14ac:dyDescent="0.25">
      <c r="A139" s="46" t="s">
        <v>23</v>
      </c>
      <c r="B139" s="47">
        <v>14426.766999999998</v>
      </c>
      <c r="C139" s="48">
        <v>16903.538</v>
      </c>
      <c r="D139" s="48">
        <v>20035.114999999998</v>
      </c>
      <c r="E139" s="48">
        <v>22787.489000000001</v>
      </c>
      <c r="F139" s="48">
        <v>22783.061000000005</v>
      </c>
      <c r="G139" s="48">
        <v>21506.555</v>
      </c>
      <c r="H139" s="48">
        <v>23022.742196892868</v>
      </c>
      <c r="I139" s="48">
        <v>21485.798727234473</v>
      </c>
      <c r="J139" s="48">
        <v>21890.774759804663</v>
      </c>
      <c r="K139" s="48">
        <v>23719.058064694847</v>
      </c>
      <c r="L139" s="48">
        <v>29161.701040596967</v>
      </c>
      <c r="M139" s="48">
        <v>33941.610941085753</v>
      </c>
      <c r="N139" s="48">
        <v>41088.9735407728</v>
      </c>
      <c r="O139" s="48">
        <v>54892.660166950925</v>
      </c>
      <c r="P139" s="48">
        <v>44366.609251648391</v>
      </c>
      <c r="Q139" s="48">
        <v>84751.258181140001</v>
      </c>
      <c r="R139" s="48">
        <v>93356.8804428</v>
      </c>
      <c r="S139" s="48">
        <v>62925.699723570004</v>
      </c>
      <c r="T139" s="48">
        <v>44668.348536509999</v>
      </c>
      <c r="U139" s="48">
        <v>65019.573500069993</v>
      </c>
      <c r="V139" s="49">
        <v>54287.89300792</v>
      </c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spans="1:36" x14ac:dyDescent="0.25">
      <c r="A140" s="50" t="s">
        <v>74</v>
      </c>
      <c r="B140" s="54">
        <v>-159.964</v>
      </c>
      <c r="C140" s="55">
        <v>-59.605999999999995</v>
      </c>
      <c r="D140" s="55">
        <v>49.881000000000007</v>
      </c>
      <c r="E140" s="55">
        <v>103.209</v>
      </c>
      <c r="F140" s="55">
        <v>142.01800000000003</v>
      </c>
      <c r="G140" s="55">
        <v>79.183999999999997</v>
      </c>
      <c r="H140" s="55">
        <v>95.091000000000008</v>
      </c>
      <c r="I140" s="55">
        <v>101.76199999999999</v>
      </c>
      <c r="J140" s="55">
        <v>108.57300000000001</v>
      </c>
      <c r="K140" s="55">
        <v>181.00700000000003</v>
      </c>
      <c r="L140" s="55">
        <v>214.04000000000002</v>
      </c>
      <c r="M140" s="55">
        <v>177.26</v>
      </c>
      <c r="N140" s="55">
        <v>448.36300000000006</v>
      </c>
      <c r="O140" s="55">
        <v>545.02099999999996</v>
      </c>
      <c r="P140" s="55">
        <v>603.10359999999991</v>
      </c>
      <c r="Q140" s="55">
        <v>498.48755057000005</v>
      </c>
      <c r="R140" s="55">
        <v>566.61019817999988</v>
      </c>
      <c r="S140" s="55">
        <v>511.32630097000003</v>
      </c>
      <c r="T140" s="55">
        <v>510.87933785999996</v>
      </c>
      <c r="U140" s="55">
        <v>356.70663510999998</v>
      </c>
      <c r="V140" s="56">
        <v>349.23423514000001</v>
      </c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spans="1:36" x14ac:dyDescent="0.25">
      <c r="A141" s="46" t="s">
        <v>37</v>
      </c>
      <c r="B141" s="47">
        <v>59.518999999999998</v>
      </c>
      <c r="C141" s="48">
        <v>197.06100000000001</v>
      </c>
      <c r="D141" s="48">
        <v>253.05</v>
      </c>
      <c r="E141" s="48">
        <v>282.47500000000002</v>
      </c>
      <c r="F141" s="48">
        <v>310.041</v>
      </c>
      <c r="G141" s="48">
        <v>237.29500000000004</v>
      </c>
      <c r="H141" s="48">
        <v>270.43</v>
      </c>
      <c r="I141" s="48">
        <v>292.81500000000005</v>
      </c>
      <c r="J141" s="48">
        <v>268.60499999999996</v>
      </c>
      <c r="K141" s="48">
        <v>353.76499999999993</v>
      </c>
      <c r="L141" s="48">
        <v>325.49100000000004</v>
      </c>
      <c r="M141" s="48">
        <v>397.32600000000002</v>
      </c>
      <c r="N141" s="48">
        <v>496.91199999999998</v>
      </c>
      <c r="O141" s="48">
        <v>729.99299999999994</v>
      </c>
      <c r="P141" s="48">
        <v>665.37910000000011</v>
      </c>
      <c r="Q141" s="48">
        <v>564.78974550999999</v>
      </c>
      <c r="R141" s="48">
        <v>664.67731000999993</v>
      </c>
      <c r="S141" s="48">
        <v>593.02350503000002</v>
      </c>
      <c r="T141" s="48">
        <v>593.21239370000001</v>
      </c>
      <c r="U141" s="48">
        <v>520.16356982000002</v>
      </c>
      <c r="V141" s="49">
        <v>437.53483833000007</v>
      </c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1:36" x14ac:dyDescent="0.25">
      <c r="A142" s="46" t="s">
        <v>38</v>
      </c>
      <c r="B142" s="47">
        <v>219.483</v>
      </c>
      <c r="C142" s="48">
        <v>256.66700000000003</v>
      </c>
      <c r="D142" s="48">
        <v>203.16899999999998</v>
      </c>
      <c r="E142" s="48">
        <v>179.26600000000002</v>
      </c>
      <c r="F142" s="48">
        <v>168.02300000000002</v>
      </c>
      <c r="G142" s="48">
        <v>158.11099999999999</v>
      </c>
      <c r="H142" s="48">
        <v>175.339</v>
      </c>
      <c r="I142" s="48">
        <v>191.053</v>
      </c>
      <c r="J142" s="48">
        <v>160.03199999999998</v>
      </c>
      <c r="K142" s="48">
        <v>172.75800000000001</v>
      </c>
      <c r="L142" s="48">
        <v>111.45100000000002</v>
      </c>
      <c r="M142" s="48">
        <v>220.066</v>
      </c>
      <c r="N142" s="48">
        <v>48.549000000000007</v>
      </c>
      <c r="O142" s="48">
        <v>184.97199999999998</v>
      </c>
      <c r="P142" s="48">
        <v>62.275500000000008</v>
      </c>
      <c r="Q142" s="48">
        <v>66.302194939999993</v>
      </c>
      <c r="R142" s="48">
        <v>98.067111830000002</v>
      </c>
      <c r="S142" s="48">
        <v>81.697204060000004</v>
      </c>
      <c r="T142" s="48">
        <v>82.333055839999986</v>
      </c>
      <c r="U142" s="48">
        <v>163.45693470999998</v>
      </c>
      <c r="V142" s="49">
        <v>88.30060318999999</v>
      </c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spans="1:36" x14ac:dyDescent="0.25">
      <c r="A143" s="50" t="s">
        <v>75</v>
      </c>
      <c r="B143" s="54">
        <v>-10587.169650225</v>
      </c>
      <c r="C143" s="55">
        <v>-11314.726123625</v>
      </c>
      <c r="D143" s="55">
        <v>-14625.559722235002</v>
      </c>
      <c r="E143" s="55">
        <v>-17943.3369723</v>
      </c>
      <c r="F143" s="55">
        <v>-18623.122231485002</v>
      </c>
      <c r="G143" s="55">
        <v>-17560.489188759999</v>
      </c>
      <c r="H143" s="55">
        <v>-19402.258664512876</v>
      </c>
      <c r="I143" s="55">
        <v>-17819.797705744473</v>
      </c>
      <c r="J143" s="55">
        <v>-18243.60758719466</v>
      </c>
      <c r="K143" s="55">
        <v>-20287.553328039845</v>
      </c>
      <c r="L143" s="55">
        <v>-25766.662705541967</v>
      </c>
      <c r="M143" s="55">
        <v>-27162.505331003191</v>
      </c>
      <c r="N143" s="55">
        <v>-29449.880104390293</v>
      </c>
      <c r="O143" s="55">
        <v>-42350.699595410799</v>
      </c>
      <c r="P143" s="55">
        <v>-35585.69805990337</v>
      </c>
      <c r="Q143" s="55">
        <v>-67553.299292950003</v>
      </c>
      <c r="R143" s="55">
        <v>-71041.649007789994</v>
      </c>
      <c r="S143" s="55">
        <v>-54818.873626229994</v>
      </c>
      <c r="T143" s="55">
        <v>-33049.367443750001</v>
      </c>
      <c r="U143" s="55">
        <v>-52526.966454399997</v>
      </c>
      <c r="V143" s="56">
        <v>-42706.442720249994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spans="1:36" x14ac:dyDescent="0.25">
      <c r="A144" s="46" t="s">
        <v>37</v>
      </c>
      <c r="B144" s="47">
        <v>3620.1143497749999</v>
      </c>
      <c r="C144" s="48">
        <v>5332.1448763749995</v>
      </c>
      <c r="D144" s="48">
        <v>5206.3862777650002</v>
      </c>
      <c r="E144" s="48">
        <v>4664.8860277000003</v>
      </c>
      <c r="F144" s="48">
        <v>3991.9157685149999</v>
      </c>
      <c r="G144" s="48">
        <v>3787.9548112400003</v>
      </c>
      <c r="H144" s="48">
        <v>3445.1445323799999</v>
      </c>
      <c r="I144" s="48">
        <v>3474.94802149</v>
      </c>
      <c r="J144" s="48">
        <v>3487.1351726100002</v>
      </c>
      <c r="K144" s="48">
        <v>3258.7467366549999</v>
      </c>
      <c r="L144" s="48">
        <v>3283.5873350549996</v>
      </c>
      <c r="M144" s="48">
        <v>6559.0396100825701</v>
      </c>
      <c r="N144" s="48">
        <v>11590.544436382508</v>
      </c>
      <c r="O144" s="48">
        <v>12356.988571540127</v>
      </c>
      <c r="P144" s="48">
        <v>8718.6356917449993</v>
      </c>
      <c r="Q144" s="48">
        <v>17131.656693249999</v>
      </c>
      <c r="R144" s="48">
        <v>22217.164323180001</v>
      </c>
      <c r="S144" s="48">
        <v>8025.1288932799998</v>
      </c>
      <c r="T144" s="48">
        <v>11536.64803692</v>
      </c>
      <c r="U144" s="48">
        <v>12329.150110959999</v>
      </c>
      <c r="V144" s="49">
        <v>11493.14968448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 x14ac:dyDescent="0.25">
      <c r="A145" s="46" t="s">
        <v>38</v>
      </c>
      <c r="B145" s="47">
        <v>14207.284000000001</v>
      </c>
      <c r="C145" s="48">
        <v>16646.871000000003</v>
      </c>
      <c r="D145" s="48">
        <v>19831.946</v>
      </c>
      <c r="E145" s="48">
        <v>22608.223000000002</v>
      </c>
      <c r="F145" s="48">
        <v>22615.038</v>
      </c>
      <c r="G145" s="48">
        <v>21348.443999999996</v>
      </c>
      <c r="H145" s="48">
        <v>22847.403196892876</v>
      </c>
      <c r="I145" s="48">
        <v>21294.745727234476</v>
      </c>
      <c r="J145" s="48">
        <v>21730.742759804663</v>
      </c>
      <c r="K145" s="48">
        <v>23546.300064694846</v>
      </c>
      <c r="L145" s="48">
        <v>29050.250040596962</v>
      </c>
      <c r="M145" s="48">
        <v>33721.544941085755</v>
      </c>
      <c r="N145" s="48">
        <v>41040.424540772801</v>
      </c>
      <c r="O145" s="48">
        <v>54707.688166950931</v>
      </c>
      <c r="P145" s="48">
        <v>44304.333751648381</v>
      </c>
      <c r="Q145" s="48">
        <v>84684.955986200002</v>
      </c>
      <c r="R145" s="48">
        <v>93258.813330970006</v>
      </c>
      <c r="S145" s="48">
        <v>62844.002519509995</v>
      </c>
      <c r="T145" s="48">
        <v>44586.015480669994</v>
      </c>
      <c r="U145" s="48">
        <v>64856.116565360004</v>
      </c>
      <c r="V145" s="49">
        <v>54199.592404729985</v>
      </c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spans="1:36" x14ac:dyDescent="0.25">
      <c r="A146" s="50" t="s">
        <v>76</v>
      </c>
      <c r="B146" s="54">
        <v>-2545.3619999999996</v>
      </c>
      <c r="C146" s="55">
        <v>-2194.1779999999999</v>
      </c>
      <c r="D146" s="55">
        <v>-4581.2589999999991</v>
      </c>
      <c r="E146" s="55">
        <v>-5584.8059999999996</v>
      </c>
      <c r="F146" s="55">
        <v>-3663.7639999999992</v>
      </c>
      <c r="G146" s="55">
        <v>-3238.8770000000004</v>
      </c>
      <c r="H146" s="55">
        <v>-4638.2305447442532</v>
      </c>
      <c r="I146" s="55">
        <v>-4982.91327430401</v>
      </c>
      <c r="J146" s="55">
        <v>-5097.6570702505933</v>
      </c>
      <c r="K146" s="55">
        <v>-5789.0484991371777</v>
      </c>
      <c r="L146" s="55">
        <v>-10302.333129662966</v>
      </c>
      <c r="M146" s="55">
        <v>-12826.358380653804</v>
      </c>
      <c r="N146" s="55">
        <v>-17489.465411051602</v>
      </c>
      <c r="O146" s="55">
        <v>-26775.096056572547</v>
      </c>
      <c r="P146" s="55">
        <v>-19742.1201</v>
      </c>
      <c r="Q146" s="55">
        <v>-51409.92072034</v>
      </c>
      <c r="R146" s="55">
        <v>-49558.107892759996</v>
      </c>
      <c r="S146" s="55">
        <v>-34327.462029630005</v>
      </c>
      <c r="T146" s="55">
        <v>-10926.243536369999</v>
      </c>
      <c r="U146" s="55">
        <v>-28226.364100299994</v>
      </c>
      <c r="V146" s="56">
        <v>-21254.618841569998</v>
      </c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spans="1:36" x14ac:dyDescent="0.25">
      <c r="A147" s="46" t="s">
        <v>40</v>
      </c>
      <c r="B147" s="47">
        <v>794.27199999999993</v>
      </c>
      <c r="C147" s="48">
        <v>1431.6920000000002</v>
      </c>
      <c r="D147" s="48">
        <v>889.13499999999999</v>
      </c>
      <c r="E147" s="48">
        <v>444.39400000000001</v>
      </c>
      <c r="F147" s="48">
        <v>1486.7569999999998</v>
      </c>
      <c r="G147" s="48">
        <v>999.05799999999999</v>
      </c>
      <c r="H147" s="48">
        <v>367.233</v>
      </c>
      <c r="I147" s="48">
        <v>966.68799999999999</v>
      </c>
      <c r="J147" s="48">
        <v>886.08199999999999</v>
      </c>
      <c r="K147" s="48">
        <v>1113.7049999999999</v>
      </c>
      <c r="L147" s="48">
        <v>732.99900000000002</v>
      </c>
      <c r="M147" s="48">
        <v>1072.9110000000001</v>
      </c>
      <c r="N147" s="48">
        <v>2202.2429414062503</v>
      </c>
      <c r="O147" s="48">
        <v>1997.4559999999999</v>
      </c>
      <c r="P147" s="48">
        <v>1286.5189</v>
      </c>
      <c r="Q147" s="48">
        <v>10773.14755824</v>
      </c>
      <c r="R147" s="48">
        <v>13613.034769710001</v>
      </c>
      <c r="S147" s="48">
        <v>1780.3116301599998</v>
      </c>
      <c r="T147" s="48">
        <v>6518.4950987199991</v>
      </c>
      <c r="U147" s="48">
        <v>7576.4368195199986</v>
      </c>
      <c r="V147" s="49">
        <v>7289.0531495000014</v>
      </c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  <row r="148" spans="1:36" x14ac:dyDescent="0.25">
      <c r="A148" s="46" t="s">
        <v>41</v>
      </c>
      <c r="B148" s="47">
        <v>3339.634</v>
      </c>
      <c r="C148" s="48">
        <v>3625.87</v>
      </c>
      <c r="D148" s="48">
        <v>5470.3940000000002</v>
      </c>
      <c r="E148" s="48">
        <v>6029.2000000000007</v>
      </c>
      <c r="F148" s="48">
        <v>5150.5209999999997</v>
      </c>
      <c r="G148" s="48">
        <v>4237.9350000000004</v>
      </c>
      <c r="H148" s="48">
        <v>5005.4635447442533</v>
      </c>
      <c r="I148" s="48">
        <v>5949.6012743040101</v>
      </c>
      <c r="J148" s="48">
        <v>5983.7390702505936</v>
      </c>
      <c r="K148" s="48">
        <v>6902.7534991371786</v>
      </c>
      <c r="L148" s="48">
        <v>11035.332129662964</v>
      </c>
      <c r="M148" s="48">
        <v>13899.269380653801</v>
      </c>
      <c r="N148" s="48">
        <v>19691.708352457848</v>
      </c>
      <c r="O148" s="48">
        <v>28772.552056572549</v>
      </c>
      <c r="P148" s="48">
        <v>21028.638999999999</v>
      </c>
      <c r="Q148" s="48">
        <v>62183.068278580009</v>
      </c>
      <c r="R148" s="48">
        <v>63171.142662469996</v>
      </c>
      <c r="S148" s="48">
        <v>36107.77365979</v>
      </c>
      <c r="T148" s="48">
        <v>17444.738635089998</v>
      </c>
      <c r="U148" s="48">
        <v>35802.800919820002</v>
      </c>
      <c r="V148" s="49">
        <v>28543.671991070001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1:36" x14ac:dyDescent="0.25">
      <c r="A149" s="50" t="s">
        <v>77</v>
      </c>
      <c r="B149" s="54">
        <v>-1817.6780000000006</v>
      </c>
      <c r="C149" s="55">
        <v>-1295.3510000000001</v>
      </c>
      <c r="D149" s="55">
        <v>-3844.5469999999996</v>
      </c>
      <c r="E149" s="55">
        <v>-4672.5149999999994</v>
      </c>
      <c r="F149" s="55">
        <v>-2831.8199999999997</v>
      </c>
      <c r="G149" s="55">
        <v>-2172.7620000000002</v>
      </c>
      <c r="H149" s="55">
        <v>-3437.6940000000004</v>
      </c>
      <c r="I149" s="55">
        <v>-4033.7959999999998</v>
      </c>
      <c r="J149" s="55">
        <v>-4076.0430000000006</v>
      </c>
      <c r="K149" s="55">
        <v>-4937.2310000000016</v>
      </c>
      <c r="L149" s="55">
        <v>-9141.6460000000006</v>
      </c>
      <c r="M149" s="55">
        <v>-11445.095490234373</v>
      </c>
      <c r="N149" s="55">
        <v>-16745.495058593751</v>
      </c>
      <c r="O149" s="55">
        <v>-25348.362000000001</v>
      </c>
      <c r="P149" s="55">
        <v>-17765.100200000001</v>
      </c>
      <c r="Q149" s="55">
        <v>-23616.264209259996</v>
      </c>
      <c r="R149" s="55">
        <v>-27417.370673430003</v>
      </c>
      <c r="S149" s="55">
        <v>-17211.639679209999</v>
      </c>
      <c r="T149" s="55">
        <v>-19283.477932280002</v>
      </c>
      <c r="U149" s="55">
        <v>-19811.1944286</v>
      </c>
      <c r="V149" s="56">
        <v>-14025.499764510001</v>
      </c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spans="1:36" x14ac:dyDescent="0.25">
      <c r="A150" s="46" t="s">
        <v>58</v>
      </c>
      <c r="B150" s="47">
        <v>763.40599999999995</v>
      </c>
      <c r="C150" s="48">
        <v>1409.3989999999999</v>
      </c>
      <c r="D150" s="48">
        <v>862.45900000000006</v>
      </c>
      <c r="E150" s="48">
        <v>420.76700000000005</v>
      </c>
      <c r="F150" s="48">
        <v>1389.3330000000001</v>
      </c>
      <c r="G150" s="48">
        <v>931.92700000000013</v>
      </c>
      <c r="H150" s="48">
        <v>264.48200000000003</v>
      </c>
      <c r="I150" s="48">
        <v>857.41699999999992</v>
      </c>
      <c r="J150" s="48">
        <v>759.60099999999989</v>
      </c>
      <c r="K150" s="48">
        <v>915.67399999999986</v>
      </c>
      <c r="L150" s="48">
        <v>640.96399999999994</v>
      </c>
      <c r="M150" s="48">
        <v>928.0619999999999</v>
      </c>
      <c r="N150" s="48">
        <v>1152.0969414062499</v>
      </c>
      <c r="O150" s="48">
        <v>1525.8879999999999</v>
      </c>
      <c r="P150" s="48">
        <v>1186.2377999999999</v>
      </c>
      <c r="Q150" s="48">
        <v>887.81510649000006</v>
      </c>
      <c r="R150" s="48">
        <v>1805.3889375099998</v>
      </c>
      <c r="S150" s="48">
        <v>4488.2587427999997</v>
      </c>
      <c r="T150" s="48">
        <v>4602.9736993099987</v>
      </c>
      <c r="U150" s="48">
        <v>1323.7807433599999</v>
      </c>
      <c r="V150" s="49">
        <v>2666.92446642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</row>
    <row r="151" spans="1:36" x14ac:dyDescent="0.25">
      <c r="A151" s="46" t="s">
        <v>59</v>
      </c>
      <c r="B151" s="47">
        <v>2581.0839999999998</v>
      </c>
      <c r="C151" s="48">
        <v>2704.75</v>
      </c>
      <c r="D151" s="48">
        <v>4707.0059999999994</v>
      </c>
      <c r="E151" s="48">
        <v>5093.2820000000002</v>
      </c>
      <c r="F151" s="48">
        <v>4221.1530000000002</v>
      </c>
      <c r="G151" s="48">
        <v>3104.6890000000003</v>
      </c>
      <c r="H151" s="48">
        <v>3702.1759999999999</v>
      </c>
      <c r="I151" s="48">
        <v>4891.2130000000006</v>
      </c>
      <c r="J151" s="48">
        <v>4835.6440000000002</v>
      </c>
      <c r="K151" s="48">
        <v>5852.9049999999988</v>
      </c>
      <c r="L151" s="48">
        <v>9782.61</v>
      </c>
      <c r="M151" s="48">
        <v>12373.157490234375</v>
      </c>
      <c r="N151" s="48">
        <v>17897.592000000001</v>
      </c>
      <c r="O151" s="48">
        <v>26874.25</v>
      </c>
      <c r="P151" s="48">
        <v>18951.338</v>
      </c>
      <c r="Q151" s="48">
        <v>24504.079315750001</v>
      </c>
      <c r="R151" s="48">
        <v>29222.759610940004</v>
      </c>
      <c r="S151" s="48">
        <v>21699.898422009999</v>
      </c>
      <c r="T151" s="48">
        <v>23886.451631590004</v>
      </c>
      <c r="U151" s="48">
        <v>21134.975171960003</v>
      </c>
      <c r="V151" s="49">
        <v>16692.424230929999</v>
      </c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spans="1:36" x14ac:dyDescent="0.25">
      <c r="A152" s="50" t="s">
        <v>78</v>
      </c>
      <c r="B152" s="54">
        <v>-383.7</v>
      </c>
      <c r="C152" s="55">
        <v>-531.39099999999996</v>
      </c>
      <c r="D152" s="55">
        <v>-151.108</v>
      </c>
      <c r="E152" s="55">
        <v>-124</v>
      </c>
      <c r="F152" s="55">
        <v>0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-25158.854354840001</v>
      </c>
      <c r="R152" s="55">
        <v>-18381.612218710001</v>
      </c>
      <c r="S152" s="55">
        <v>-14040.735965479998</v>
      </c>
      <c r="T152" s="55">
        <v>12358.01463883</v>
      </c>
      <c r="U152" s="55">
        <v>-4688.0548713899989</v>
      </c>
      <c r="V152" s="56">
        <v>-2639.3110407899994</v>
      </c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</row>
    <row r="153" spans="1:36" x14ac:dyDescent="0.25">
      <c r="A153" s="46" t="s">
        <v>58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9706.1757905899995</v>
      </c>
      <c r="R153" s="48">
        <v>11543.103917099999</v>
      </c>
      <c r="S153" s="48">
        <v>-2810.8031608999995</v>
      </c>
      <c r="T153" s="48">
        <v>1545.4845203600003</v>
      </c>
      <c r="U153" s="48">
        <v>6009.73837714</v>
      </c>
      <c r="V153" s="49">
        <v>4505.8377317900004</v>
      </c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</row>
    <row r="154" spans="1:36" x14ac:dyDescent="0.25">
      <c r="A154" s="46" t="s">
        <v>59</v>
      </c>
      <c r="B154" s="47">
        <v>383.7</v>
      </c>
      <c r="C154" s="48">
        <v>531.39099999999996</v>
      </c>
      <c r="D154" s="48">
        <v>151.108</v>
      </c>
      <c r="E154" s="48">
        <v>124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34865.030145429999</v>
      </c>
      <c r="R154" s="48">
        <v>29924.716135809995</v>
      </c>
      <c r="S154" s="48">
        <v>11229.932804579999</v>
      </c>
      <c r="T154" s="48">
        <v>-10812.53011847</v>
      </c>
      <c r="U154" s="48">
        <v>10697.793248529999</v>
      </c>
      <c r="V154" s="49">
        <v>7145.1487725799998</v>
      </c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</row>
    <row r="155" spans="1:36" x14ac:dyDescent="0.25">
      <c r="A155" s="50" t="s">
        <v>79</v>
      </c>
      <c r="B155" s="54">
        <v>-343.98399999999998</v>
      </c>
      <c r="C155" s="55">
        <v>-367.43599999999998</v>
      </c>
      <c r="D155" s="55">
        <v>-585.60400000000004</v>
      </c>
      <c r="E155" s="55">
        <v>-788.29099999999994</v>
      </c>
      <c r="F155" s="55">
        <v>-831.94400000000007</v>
      </c>
      <c r="G155" s="55">
        <v>-1066.115</v>
      </c>
      <c r="H155" s="55">
        <v>-1200.536544744253</v>
      </c>
      <c r="I155" s="55">
        <v>-949.11727430401015</v>
      </c>
      <c r="J155" s="55">
        <v>-1021.6140702505932</v>
      </c>
      <c r="K155" s="55">
        <v>-851.81749913717817</v>
      </c>
      <c r="L155" s="55">
        <v>-1160.6871296629645</v>
      </c>
      <c r="M155" s="55">
        <v>-1381.2628904194271</v>
      </c>
      <c r="N155" s="55">
        <v>-743.9703524578523</v>
      </c>
      <c r="O155" s="55">
        <v>-1426.7340565725524</v>
      </c>
      <c r="P155" s="55">
        <v>-1977.0199000000002</v>
      </c>
      <c r="Q155" s="55">
        <v>-2634.8021562399999</v>
      </c>
      <c r="R155" s="55">
        <v>-3759.1250006199998</v>
      </c>
      <c r="S155" s="55">
        <v>-3075.0863849400002</v>
      </c>
      <c r="T155" s="55">
        <v>-4000.7802429199996</v>
      </c>
      <c r="U155" s="55">
        <v>-3727.1148003099997</v>
      </c>
      <c r="V155" s="56">
        <v>-4589.8080362700002</v>
      </c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</row>
    <row r="156" spans="1:36" x14ac:dyDescent="0.25">
      <c r="A156" s="46" t="s">
        <v>58</v>
      </c>
      <c r="B156" s="47">
        <v>30.866</v>
      </c>
      <c r="C156" s="48">
        <v>22.292999999999996</v>
      </c>
      <c r="D156" s="48">
        <v>26.675999999999998</v>
      </c>
      <c r="E156" s="48">
        <v>23.626999999999999</v>
      </c>
      <c r="F156" s="48">
        <v>97.424000000000007</v>
      </c>
      <c r="G156" s="48">
        <v>67.131</v>
      </c>
      <c r="H156" s="48">
        <v>102.75099999999999</v>
      </c>
      <c r="I156" s="48">
        <v>109.27099999999999</v>
      </c>
      <c r="J156" s="48">
        <v>126.48099999999999</v>
      </c>
      <c r="K156" s="48">
        <v>198.03100000000001</v>
      </c>
      <c r="L156" s="48">
        <v>92.035000000000011</v>
      </c>
      <c r="M156" s="48">
        <v>144.84900000000002</v>
      </c>
      <c r="N156" s="48">
        <v>1050.146</v>
      </c>
      <c r="O156" s="48">
        <v>471.56799999999998</v>
      </c>
      <c r="P156" s="48">
        <v>100.28110000000001</v>
      </c>
      <c r="Q156" s="48">
        <v>179.15666116000003</v>
      </c>
      <c r="R156" s="48">
        <v>264.54191509999998</v>
      </c>
      <c r="S156" s="48">
        <v>102.85604826000001</v>
      </c>
      <c r="T156" s="48">
        <v>370.03687904999998</v>
      </c>
      <c r="U156" s="48">
        <v>242.91769901999999</v>
      </c>
      <c r="V156" s="49">
        <v>116.29095129000001</v>
      </c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spans="1:36" x14ac:dyDescent="0.25">
      <c r="A157" s="46" t="s">
        <v>59</v>
      </c>
      <c r="B157" s="47">
        <v>374.84999999999997</v>
      </c>
      <c r="C157" s="48">
        <v>389.72899999999993</v>
      </c>
      <c r="D157" s="48">
        <v>612.28</v>
      </c>
      <c r="E157" s="48">
        <v>811.91800000000012</v>
      </c>
      <c r="F157" s="48">
        <v>929.36800000000017</v>
      </c>
      <c r="G157" s="48">
        <v>1133.2459999999999</v>
      </c>
      <c r="H157" s="48">
        <v>1303.287544744253</v>
      </c>
      <c r="I157" s="48">
        <v>1058.3882743040101</v>
      </c>
      <c r="J157" s="48">
        <v>1148.0950702505932</v>
      </c>
      <c r="K157" s="48">
        <v>1049.8484991371781</v>
      </c>
      <c r="L157" s="48">
        <v>1252.7221296629643</v>
      </c>
      <c r="M157" s="48">
        <v>1526.1118904194273</v>
      </c>
      <c r="N157" s="48">
        <v>1794.1163524578519</v>
      </c>
      <c r="O157" s="48">
        <v>1898.3020565725524</v>
      </c>
      <c r="P157" s="48">
        <v>2077.3009999999999</v>
      </c>
      <c r="Q157" s="48">
        <v>2813.9588173999996</v>
      </c>
      <c r="R157" s="48">
        <v>4023.6669157199995</v>
      </c>
      <c r="S157" s="48">
        <v>3177.9424331999999</v>
      </c>
      <c r="T157" s="48">
        <v>4370.8171219699998</v>
      </c>
      <c r="U157" s="48">
        <v>3970.0324993299996</v>
      </c>
      <c r="V157" s="49">
        <v>4706.0989875599998</v>
      </c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</row>
    <row r="158" spans="1:36" x14ac:dyDescent="0.25">
      <c r="A158" s="50" t="s">
        <v>80</v>
      </c>
      <c r="B158" s="54">
        <v>-4834.2159999999994</v>
      </c>
      <c r="C158" s="55">
        <v>-5491.8970000000008</v>
      </c>
      <c r="D158" s="55">
        <v>-7080.0779999999995</v>
      </c>
      <c r="E158" s="55">
        <v>-8340.8240000000005</v>
      </c>
      <c r="F158" s="55">
        <v>-8260.3649999999998</v>
      </c>
      <c r="G158" s="55">
        <v>-9258.3919999999998</v>
      </c>
      <c r="H158" s="55">
        <v>-10796.752913665772</v>
      </c>
      <c r="I158" s="55">
        <v>-9721.2700008621214</v>
      </c>
      <c r="J158" s="55">
        <v>-9890.4018699569715</v>
      </c>
      <c r="K158" s="55">
        <v>-11031.663999999999</v>
      </c>
      <c r="L158" s="55">
        <v>-12432.179708774567</v>
      </c>
      <c r="M158" s="55">
        <v>-13306.830421875002</v>
      </c>
      <c r="N158" s="55">
        <v>-13025.592056950125</v>
      </c>
      <c r="O158" s="55">
        <v>-16933.697620257</v>
      </c>
      <c r="P158" s="55">
        <v>-15639.898651648382</v>
      </c>
      <c r="Q158" s="55">
        <v>-17175.249461709998</v>
      </c>
      <c r="R158" s="55">
        <v>-23881.806867620006</v>
      </c>
      <c r="S158" s="55">
        <v>-19894.04376439</v>
      </c>
      <c r="T158" s="55">
        <v>-20218.991638529995</v>
      </c>
      <c r="U158" s="55">
        <v>-21066.789451040004</v>
      </c>
      <c r="V158" s="56">
        <v>-18092.34949081</v>
      </c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spans="1:36" x14ac:dyDescent="0.25">
      <c r="A159" s="46" t="s">
        <v>40</v>
      </c>
      <c r="B159" s="47">
        <v>67.84</v>
      </c>
      <c r="C159" s="48">
        <v>61.10799999999999</v>
      </c>
      <c r="D159" s="48">
        <v>152.11699999999999</v>
      </c>
      <c r="E159" s="48">
        <v>106.24</v>
      </c>
      <c r="F159" s="48">
        <v>222.42500000000001</v>
      </c>
      <c r="G159" s="48">
        <v>145.536</v>
      </c>
      <c r="H159" s="48">
        <v>286.96499999999997</v>
      </c>
      <c r="I159" s="48">
        <v>45.669000000000004</v>
      </c>
      <c r="J159" s="48">
        <v>175.886</v>
      </c>
      <c r="K159" s="48">
        <v>117.233</v>
      </c>
      <c r="L159" s="48">
        <v>131.172</v>
      </c>
      <c r="M159" s="48">
        <v>794.00357812499999</v>
      </c>
      <c r="N159" s="48">
        <v>1299.5338515624999</v>
      </c>
      <c r="O159" s="48">
        <v>1620.4350000000002</v>
      </c>
      <c r="P159" s="48">
        <v>1257.3793000000001</v>
      </c>
      <c r="Q159" s="48">
        <v>933.8036043300001</v>
      </c>
      <c r="R159" s="48">
        <v>768.66097930000012</v>
      </c>
      <c r="S159" s="48">
        <v>440.97963422000009</v>
      </c>
      <c r="T159" s="48">
        <v>250.15247216999998</v>
      </c>
      <c r="U159" s="48">
        <v>468.73711848999994</v>
      </c>
      <c r="V159" s="49">
        <v>460.97294624999995</v>
      </c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</row>
    <row r="160" spans="1:36" x14ac:dyDescent="0.25">
      <c r="A160" s="46" t="s">
        <v>41</v>
      </c>
      <c r="B160" s="47">
        <v>4902.0560000000005</v>
      </c>
      <c r="C160" s="48">
        <v>5553.0050000000001</v>
      </c>
      <c r="D160" s="48">
        <v>7232.1949999999997</v>
      </c>
      <c r="E160" s="48">
        <v>8447.0640000000003</v>
      </c>
      <c r="F160" s="48">
        <v>8482.7900000000009</v>
      </c>
      <c r="G160" s="48">
        <v>9403.9279999999981</v>
      </c>
      <c r="H160" s="48">
        <v>11083.717913665771</v>
      </c>
      <c r="I160" s="48">
        <v>9766.9390008621212</v>
      </c>
      <c r="J160" s="48">
        <v>10066.287869956968</v>
      </c>
      <c r="K160" s="48">
        <v>11148.897000000001</v>
      </c>
      <c r="L160" s="48">
        <v>12563.351708774564</v>
      </c>
      <c r="M160" s="48">
        <v>14100.833999999999</v>
      </c>
      <c r="N160" s="48">
        <v>14325.125908512624</v>
      </c>
      <c r="O160" s="48">
        <v>18554.132620256998</v>
      </c>
      <c r="P160" s="48">
        <v>16897.277951648379</v>
      </c>
      <c r="Q160" s="48">
        <v>18109.053066039996</v>
      </c>
      <c r="R160" s="48">
        <v>24650.467846920001</v>
      </c>
      <c r="S160" s="48">
        <v>20335.023398610003</v>
      </c>
      <c r="T160" s="48">
        <v>20469.144110699999</v>
      </c>
      <c r="U160" s="48">
        <v>21535.52656953</v>
      </c>
      <c r="V160" s="49">
        <v>18553.32243706</v>
      </c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</row>
    <row r="161" spans="1:36" x14ac:dyDescent="0.25">
      <c r="A161" s="50" t="s">
        <v>81</v>
      </c>
      <c r="B161" s="54">
        <v>-749.84699999999998</v>
      </c>
      <c r="C161" s="55">
        <v>-1003.7089999999999</v>
      </c>
      <c r="D161" s="55">
        <v>-1447.473</v>
      </c>
      <c r="E161" s="55">
        <v>-2058.9090000000001</v>
      </c>
      <c r="F161" s="55">
        <v>-1282.7380000000001</v>
      </c>
      <c r="G161" s="55">
        <v>-1143.4370000000001</v>
      </c>
      <c r="H161" s="55">
        <v>-1523.287</v>
      </c>
      <c r="I161" s="55">
        <v>-1128.0330000000001</v>
      </c>
      <c r="J161" s="55">
        <v>-1564.4040000000002</v>
      </c>
      <c r="K161" s="55">
        <v>-2400.297</v>
      </c>
      <c r="L161" s="55">
        <v>-3544.1919999999996</v>
      </c>
      <c r="M161" s="55">
        <v>-4923.5200000000004</v>
      </c>
      <c r="N161" s="55">
        <v>-5689.4520000000002</v>
      </c>
      <c r="O161" s="55">
        <v>-8526.5420000000013</v>
      </c>
      <c r="P161" s="55">
        <v>-7452.7429000000002</v>
      </c>
      <c r="Q161" s="55">
        <v>-6785.1597327799991</v>
      </c>
      <c r="R161" s="55">
        <v>-10794.258263800002</v>
      </c>
      <c r="S161" s="55">
        <v>-6936.2982218299994</v>
      </c>
      <c r="T161" s="55">
        <v>-6800.1635709699995</v>
      </c>
      <c r="U161" s="55">
        <v>-6688.0106983299993</v>
      </c>
      <c r="V161" s="56">
        <v>-4128.2420921299999</v>
      </c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</row>
    <row r="162" spans="1:36" x14ac:dyDescent="0.25">
      <c r="A162" s="46" t="s">
        <v>58</v>
      </c>
      <c r="B162" s="47">
        <v>65.557000000000002</v>
      </c>
      <c r="C162" s="48">
        <v>18.222000000000001</v>
      </c>
      <c r="D162" s="48">
        <v>26.650000000000002</v>
      </c>
      <c r="E162" s="48">
        <v>11.076000000000001</v>
      </c>
      <c r="F162" s="48">
        <v>10.795</v>
      </c>
      <c r="G162" s="48">
        <v>4.7070000000000007</v>
      </c>
      <c r="H162" s="48">
        <v>0.77400000000000002</v>
      </c>
      <c r="I162" s="48">
        <v>0.67700000000000005</v>
      </c>
      <c r="J162" s="48">
        <v>3.19</v>
      </c>
      <c r="K162" s="48">
        <v>4.1150000000000002</v>
      </c>
      <c r="L162" s="48">
        <v>10.284000000000001</v>
      </c>
      <c r="M162" s="48">
        <v>21.206999999999997</v>
      </c>
      <c r="N162" s="48">
        <v>12.570999999999998</v>
      </c>
      <c r="O162" s="48">
        <v>15.168000000000001</v>
      </c>
      <c r="P162" s="48">
        <v>44.497200000000007</v>
      </c>
      <c r="Q162" s="48">
        <v>0</v>
      </c>
      <c r="R162" s="48">
        <v>0</v>
      </c>
      <c r="S162" s="48">
        <v>0</v>
      </c>
      <c r="T162" s="48">
        <v>0</v>
      </c>
      <c r="U162" s="48">
        <v>115.5723758</v>
      </c>
      <c r="V162" s="49">
        <v>107.01764072999998</v>
      </c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</row>
    <row r="163" spans="1:36" x14ac:dyDescent="0.25">
      <c r="A163" s="46" t="s">
        <v>59</v>
      </c>
      <c r="B163" s="47">
        <v>815.40400000000022</v>
      </c>
      <c r="C163" s="48">
        <v>1021.931</v>
      </c>
      <c r="D163" s="48">
        <v>1474.123</v>
      </c>
      <c r="E163" s="48">
        <v>2069.9850000000001</v>
      </c>
      <c r="F163" s="48">
        <v>1293.5329999999999</v>
      </c>
      <c r="G163" s="48">
        <v>1148.144</v>
      </c>
      <c r="H163" s="48">
        <v>1524.0610000000001</v>
      </c>
      <c r="I163" s="48">
        <v>1128.71</v>
      </c>
      <c r="J163" s="48">
        <v>1567.5940000000001</v>
      </c>
      <c r="K163" s="48">
        <v>2404.4120000000003</v>
      </c>
      <c r="L163" s="48">
        <v>3554.4759999999997</v>
      </c>
      <c r="M163" s="48">
        <v>4944.726999999999</v>
      </c>
      <c r="N163" s="48">
        <v>5702.0230000000001</v>
      </c>
      <c r="O163" s="48">
        <v>8541.7100000000009</v>
      </c>
      <c r="P163" s="48">
        <v>7497.2401</v>
      </c>
      <c r="Q163" s="48">
        <v>6785.1597327799991</v>
      </c>
      <c r="R163" s="48">
        <v>10794.258263800002</v>
      </c>
      <c r="S163" s="48">
        <v>6936.2982218299994</v>
      </c>
      <c r="T163" s="48">
        <v>6800.1635709699995</v>
      </c>
      <c r="U163" s="48">
        <v>6803.5830741299997</v>
      </c>
      <c r="V163" s="49">
        <v>4235.2597328600004</v>
      </c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</row>
    <row r="164" spans="1:36" x14ac:dyDescent="0.25">
      <c r="A164" s="50" t="s">
        <v>82</v>
      </c>
      <c r="B164" s="54">
        <v>-4084.3689999999997</v>
      </c>
      <c r="C164" s="55">
        <v>-4488.1880000000001</v>
      </c>
      <c r="D164" s="55">
        <v>-5632.6049999999996</v>
      </c>
      <c r="E164" s="55">
        <v>-6281.9149999999991</v>
      </c>
      <c r="F164" s="55">
        <v>-6977.6270000000004</v>
      </c>
      <c r="G164" s="55">
        <v>-8114.954999999999</v>
      </c>
      <c r="H164" s="55">
        <v>-9273.4659136657701</v>
      </c>
      <c r="I164" s="55">
        <v>-8593.2370008621219</v>
      </c>
      <c r="J164" s="55">
        <v>-8325.9978699569692</v>
      </c>
      <c r="K164" s="55">
        <v>-8631.3669999999984</v>
      </c>
      <c r="L164" s="55">
        <v>-8887.9877087745681</v>
      </c>
      <c r="M164" s="55">
        <v>-8383.3104218749995</v>
      </c>
      <c r="N164" s="55">
        <v>-7031.0358889417648</v>
      </c>
      <c r="O164" s="55">
        <v>-6587.0782192382812</v>
      </c>
      <c r="P164" s="55">
        <v>-6330.5712000000003</v>
      </c>
      <c r="Q164" s="55">
        <v>-6572.4389984900008</v>
      </c>
      <c r="R164" s="55">
        <v>-7135.9297252100005</v>
      </c>
      <c r="S164" s="55">
        <v>-7309.1816329899984</v>
      </c>
      <c r="T164" s="55">
        <v>-7309.956393389999</v>
      </c>
      <c r="U164" s="55">
        <v>-6747.3523975099997</v>
      </c>
      <c r="V164" s="56">
        <v>-7072.6300868500002</v>
      </c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</row>
    <row r="165" spans="1:36" x14ac:dyDescent="0.25">
      <c r="A165" s="46" t="s">
        <v>58</v>
      </c>
      <c r="B165" s="47">
        <v>2.2829999999999999</v>
      </c>
      <c r="C165" s="48">
        <v>42.885999999999996</v>
      </c>
      <c r="D165" s="48">
        <v>125.46700000000001</v>
      </c>
      <c r="E165" s="48">
        <v>95.164000000000001</v>
      </c>
      <c r="F165" s="48">
        <v>211.63</v>
      </c>
      <c r="G165" s="48">
        <v>140.82900000000001</v>
      </c>
      <c r="H165" s="48">
        <v>286.19099999999992</v>
      </c>
      <c r="I165" s="48">
        <v>44.992000000000012</v>
      </c>
      <c r="J165" s="48">
        <v>172.696</v>
      </c>
      <c r="K165" s="48">
        <v>113.11799999999999</v>
      </c>
      <c r="L165" s="48">
        <v>120.88799999999999</v>
      </c>
      <c r="M165" s="48">
        <v>772.79657812499988</v>
      </c>
      <c r="N165" s="48">
        <v>1286.9628515625</v>
      </c>
      <c r="O165" s="48">
        <v>1605.2670000000001</v>
      </c>
      <c r="P165" s="48">
        <v>1212.8820999999998</v>
      </c>
      <c r="Q165" s="48">
        <v>933.8036043300001</v>
      </c>
      <c r="R165" s="48">
        <v>768.66097930000012</v>
      </c>
      <c r="S165" s="48">
        <v>440.97963422000009</v>
      </c>
      <c r="T165" s="48">
        <v>250.15247216999998</v>
      </c>
      <c r="U165" s="48">
        <v>353.16474269000003</v>
      </c>
      <c r="V165" s="49">
        <v>353.95530552000002</v>
      </c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</row>
    <row r="166" spans="1:36" x14ac:dyDescent="0.25">
      <c r="A166" s="46" t="s">
        <v>59</v>
      </c>
      <c r="B166" s="47">
        <v>4086.6520000000005</v>
      </c>
      <c r="C166" s="48">
        <v>4531.0739999999996</v>
      </c>
      <c r="D166" s="48">
        <v>5758.0720000000001</v>
      </c>
      <c r="E166" s="48">
        <v>6377.0789999999997</v>
      </c>
      <c r="F166" s="48">
        <v>7189.2569999999996</v>
      </c>
      <c r="G166" s="48">
        <v>8255.7839999999997</v>
      </c>
      <c r="H166" s="48">
        <v>9559.6569136657708</v>
      </c>
      <c r="I166" s="48">
        <v>8638.2290008621221</v>
      </c>
      <c r="J166" s="48">
        <v>8498.693869956971</v>
      </c>
      <c r="K166" s="48">
        <v>8744.4850000000006</v>
      </c>
      <c r="L166" s="48">
        <v>9008.8757087745671</v>
      </c>
      <c r="M166" s="48">
        <v>9156.1070000000018</v>
      </c>
      <c r="N166" s="48">
        <v>8317.9987405042648</v>
      </c>
      <c r="O166" s="48">
        <v>8192.3452192382811</v>
      </c>
      <c r="P166" s="48">
        <v>7543.4533000000001</v>
      </c>
      <c r="Q166" s="48">
        <v>7506.2426028199998</v>
      </c>
      <c r="R166" s="48">
        <v>7904.5907045099984</v>
      </c>
      <c r="S166" s="48">
        <v>7750.1612672100009</v>
      </c>
      <c r="T166" s="48">
        <v>7560.1088655599979</v>
      </c>
      <c r="U166" s="48">
        <v>7100.5171401999996</v>
      </c>
      <c r="V166" s="49">
        <v>7426.5853923699997</v>
      </c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</row>
    <row r="167" spans="1:36" x14ac:dyDescent="0.25">
      <c r="A167" s="50" t="s">
        <v>83</v>
      </c>
      <c r="B167" s="54">
        <v>0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-305.10416800836055</v>
      </c>
      <c r="O167" s="55">
        <v>-1820.0774010187229</v>
      </c>
      <c r="P167" s="55">
        <v>-1856.5845516483798</v>
      </c>
      <c r="Q167" s="55">
        <v>-3817.6507304400002</v>
      </c>
      <c r="R167" s="55">
        <v>-5951.618878610001</v>
      </c>
      <c r="S167" s="55">
        <v>-5648.5639095699999</v>
      </c>
      <c r="T167" s="55">
        <v>-6108.8716741700018</v>
      </c>
      <c r="U167" s="55">
        <v>-7631.4263551999993</v>
      </c>
      <c r="V167" s="56">
        <v>-6891.4773118300009</v>
      </c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</row>
    <row r="168" spans="1:36" x14ac:dyDescent="0.25">
      <c r="A168" s="50" t="s">
        <v>84</v>
      </c>
      <c r="B168" s="54">
        <v>-5366.5686502250001</v>
      </c>
      <c r="C168" s="55">
        <v>-6800.5151236250003</v>
      </c>
      <c r="D168" s="55">
        <v>-6488.502722235</v>
      </c>
      <c r="E168" s="55">
        <v>-7410.6369722999989</v>
      </c>
      <c r="F168" s="55">
        <v>-8318.9092314850004</v>
      </c>
      <c r="G168" s="55">
        <v>-6803.8421887599998</v>
      </c>
      <c r="H168" s="55">
        <v>-5908.2752061028523</v>
      </c>
      <c r="I168" s="55">
        <v>-4724.7907305783438</v>
      </c>
      <c r="J168" s="55">
        <v>-4787.8530469870966</v>
      </c>
      <c r="K168" s="55">
        <v>-4600.9358289026686</v>
      </c>
      <c r="L168" s="55">
        <v>-4274.8640494244346</v>
      </c>
      <c r="M168" s="55">
        <v>-3855.8359838219576</v>
      </c>
      <c r="N168" s="55">
        <v>-5275.0715851023215</v>
      </c>
      <c r="O168" s="55">
        <v>-5836.5042896613641</v>
      </c>
      <c r="P168" s="55">
        <v>-4958.6970082550006</v>
      </c>
      <c r="Q168" s="55">
        <v>-3038.4216179499999</v>
      </c>
      <c r="R168" s="55">
        <v>-3943.2498907600002</v>
      </c>
      <c r="S168" s="55">
        <v>-4947.9750211999999</v>
      </c>
      <c r="T168" s="55">
        <v>-5301.4897882299992</v>
      </c>
      <c r="U168" s="55">
        <v>-6224.1126150199998</v>
      </c>
      <c r="V168" s="56">
        <v>-5932.3218041299997</v>
      </c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</row>
    <row r="169" spans="1:36" x14ac:dyDescent="0.25">
      <c r="A169" s="46" t="s">
        <v>40</v>
      </c>
      <c r="B169" s="47">
        <v>599.025349775</v>
      </c>
      <c r="C169" s="48">
        <v>667.48087637499998</v>
      </c>
      <c r="D169" s="48">
        <v>640.85427776500001</v>
      </c>
      <c r="E169" s="48">
        <v>721.32202769999992</v>
      </c>
      <c r="F169" s="48">
        <v>662.8177685149999</v>
      </c>
      <c r="G169" s="48">
        <v>902.73881124000002</v>
      </c>
      <c r="H169" s="48">
        <v>849.94653238000001</v>
      </c>
      <c r="I169" s="48">
        <v>853.41472149000015</v>
      </c>
      <c r="J169" s="48">
        <v>892.86277261000009</v>
      </c>
      <c r="K169" s="48">
        <v>893.71373665500005</v>
      </c>
      <c r="L169" s="48">
        <v>1176.702152735</v>
      </c>
      <c r="M169" s="48">
        <v>1865.6055766099998</v>
      </c>
      <c r="N169" s="48">
        <v>1748.5186947000002</v>
      </c>
      <c r="O169" s="48">
        <v>1544.4992004599999</v>
      </c>
      <c r="P169" s="48">
        <v>1419.7197917449998</v>
      </c>
      <c r="Q169" s="48">
        <v>1354.41302363</v>
      </c>
      <c r="R169" s="48">
        <v>1493.9529308200001</v>
      </c>
      <c r="S169" s="48">
        <v>1453.2304399100001</v>
      </c>
      <c r="T169" s="48">
        <v>1370.6429466499999</v>
      </c>
      <c r="U169" s="48">
        <v>1293.6764609899999</v>
      </c>
      <c r="V169" s="49">
        <v>1170.2761724700001</v>
      </c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spans="1:36" x14ac:dyDescent="0.25">
      <c r="A170" s="46" t="s">
        <v>41</v>
      </c>
      <c r="B170" s="47">
        <v>5965.5939999999991</v>
      </c>
      <c r="C170" s="48">
        <v>7467.996000000001</v>
      </c>
      <c r="D170" s="48">
        <v>7129.3570000000009</v>
      </c>
      <c r="E170" s="48">
        <v>8131.9589999999989</v>
      </c>
      <c r="F170" s="48">
        <v>8981.7270000000008</v>
      </c>
      <c r="G170" s="48">
        <v>7706.5809999999992</v>
      </c>
      <c r="H170" s="48">
        <v>6758.2217384828527</v>
      </c>
      <c r="I170" s="48">
        <v>5578.2054520683441</v>
      </c>
      <c r="J170" s="48">
        <v>5680.715819597096</v>
      </c>
      <c r="K170" s="48">
        <v>5494.6495655576691</v>
      </c>
      <c r="L170" s="48">
        <v>5451.5662021594344</v>
      </c>
      <c r="M170" s="48">
        <v>5721.4415604319565</v>
      </c>
      <c r="N170" s="48">
        <v>7023.5902798023226</v>
      </c>
      <c r="O170" s="48">
        <v>7381.0034901213648</v>
      </c>
      <c r="P170" s="48">
        <v>6378.4168000000009</v>
      </c>
      <c r="Q170" s="48">
        <v>4392.8346415800006</v>
      </c>
      <c r="R170" s="48">
        <v>5437.202821580001</v>
      </c>
      <c r="S170" s="48">
        <v>6401.2054611099993</v>
      </c>
      <c r="T170" s="48">
        <v>6672.1327348799996</v>
      </c>
      <c r="U170" s="48">
        <v>7517.7890760099999</v>
      </c>
      <c r="V170" s="49">
        <v>7102.5979765999982</v>
      </c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</row>
    <row r="171" spans="1:36" x14ac:dyDescent="0.25">
      <c r="A171" s="50" t="s">
        <v>85</v>
      </c>
      <c r="B171" s="54">
        <v>2158.9769999999999</v>
      </c>
      <c r="C171" s="55">
        <v>3171.8639999999996</v>
      </c>
      <c r="D171" s="55">
        <v>3524.28</v>
      </c>
      <c r="E171" s="55">
        <v>3392.93</v>
      </c>
      <c r="F171" s="55">
        <v>1619.9160000000002</v>
      </c>
      <c r="G171" s="55">
        <v>1740.6219999999998</v>
      </c>
      <c r="H171" s="55">
        <v>1941</v>
      </c>
      <c r="I171" s="55">
        <v>1609.1762999999999</v>
      </c>
      <c r="J171" s="55">
        <v>1532.3043999999998</v>
      </c>
      <c r="K171" s="55">
        <v>1134.095</v>
      </c>
      <c r="L171" s="55">
        <v>1242.71418232</v>
      </c>
      <c r="M171" s="55">
        <v>2826.5194553475694</v>
      </c>
      <c r="N171" s="55">
        <v>6340.2489487137582</v>
      </c>
      <c r="O171" s="55">
        <v>7194.5983710801283</v>
      </c>
      <c r="P171" s="55">
        <v>4755.0177000000003</v>
      </c>
      <c r="Q171" s="55">
        <v>4070.29250705</v>
      </c>
      <c r="R171" s="55">
        <v>6341.5156433499988</v>
      </c>
      <c r="S171" s="55">
        <v>4350.6071889899995</v>
      </c>
      <c r="T171" s="55">
        <v>3397.3575193799998</v>
      </c>
      <c r="U171" s="55">
        <v>2990.2997119600004</v>
      </c>
      <c r="V171" s="56">
        <v>2572.84741626</v>
      </c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spans="1:36" x14ac:dyDescent="0.25">
      <c r="A172" s="50" t="s">
        <v>86</v>
      </c>
      <c r="B172" s="54">
        <v>0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6">
        <v>0</v>
      </c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</row>
    <row r="173" spans="1:36" x14ac:dyDescent="0.25">
      <c r="A173" s="46" t="s">
        <v>37</v>
      </c>
      <c r="B173" s="47">
        <v>0</v>
      </c>
      <c r="C173" s="48">
        <v>0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49">
        <v>0</v>
      </c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spans="1:36" x14ac:dyDescent="0.25">
      <c r="A174" s="46" t="s">
        <v>38</v>
      </c>
      <c r="B174" s="47">
        <v>0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9">
        <v>0</v>
      </c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</row>
    <row r="175" spans="1:36" x14ac:dyDescent="0.25">
      <c r="A175" s="50" t="s">
        <v>87</v>
      </c>
      <c r="B175" s="54">
        <v>3622.4119999999998</v>
      </c>
      <c r="C175" s="55">
        <v>2446.4769999999999</v>
      </c>
      <c r="D175" s="55">
        <v>1822.9106065193839</v>
      </c>
      <c r="E175" s="55">
        <v>1457.9937301000002</v>
      </c>
      <c r="F175" s="55">
        <v>1689.3970000000004</v>
      </c>
      <c r="G175" s="55">
        <v>1521.0650000000001</v>
      </c>
      <c r="H175" s="55">
        <v>1637.5239999999999</v>
      </c>
      <c r="I175" s="55">
        <v>2389.8150000000005</v>
      </c>
      <c r="J175" s="55">
        <v>2866.5889999999999</v>
      </c>
      <c r="K175" s="55">
        <v>3236.3487352173725</v>
      </c>
      <c r="L175" s="55">
        <v>3557.7684312480396</v>
      </c>
      <c r="M175" s="55">
        <v>4306.333184528894</v>
      </c>
      <c r="N175" s="55">
        <v>4028.9895661700002</v>
      </c>
      <c r="O175" s="55">
        <v>4223.8664706999998</v>
      </c>
      <c r="P175" s="55">
        <v>3337.5122000000001</v>
      </c>
      <c r="Q175" s="55">
        <v>2895.9468540300004</v>
      </c>
      <c r="R175" s="55">
        <v>2984.3072582900004</v>
      </c>
      <c r="S175" s="55">
        <v>2837.6380649800008</v>
      </c>
      <c r="T175" s="55">
        <v>3683.0945105100009</v>
      </c>
      <c r="U175" s="55">
        <v>2724.9843909600004</v>
      </c>
      <c r="V175" s="56">
        <v>2723.7595144800002</v>
      </c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</row>
    <row r="176" spans="1:36" x14ac:dyDescent="0.25">
      <c r="A176" s="46" t="s">
        <v>22</v>
      </c>
      <c r="B176" s="47">
        <v>3861.4839999999999</v>
      </c>
      <c r="C176" s="48">
        <v>2702.163</v>
      </c>
      <c r="D176" s="48">
        <v>2135.492606519384</v>
      </c>
      <c r="E176" s="48">
        <v>1815.1887300999999</v>
      </c>
      <c r="F176" s="48">
        <v>1969.2130000000002</v>
      </c>
      <c r="G176" s="48">
        <v>1827.6610000000001</v>
      </c>
      <c r="H176" s="48">
        <v>1933.7449999999999</v>
      </c>
      <c r="I176" s="48">
        <v>2626.8579999999993</v>
      </c>
      <c r="J176" s="48">
        <v>3132.0389999999998</v>
      </c>
      <c r="K176" s="48">
        <v>3542.0187352173725</v>
      </c>
      <c r="L176" s="48">
        <v>4050.8064312480392</v>
      </c>
      <c r="M176" s="48">
        <v>4847.4401845288949</v>
      </c>
      <c r="N176" s="48">
        <v>4971.7755661700003</v>
      </c>
      <c r="O176" s="48">
        <v>5316.6344707000017</v>
      </c>
      <c r="P176" s="48">
        <v>4735.7190000000001</v>
      </c>
      <c r="Q176" s="48">
        <v>4765.7138737599998</v>
      </c>
      <c r="R176" s="48">
        <v>4909.2928425600003</v>
      </c>
      <c r="S176" s="48">
        <v>4615.8724329200004</v>
      </c>
      <c r="T176" s="48">
        <v>5793.6438622000005</v>
      </c>
      <c r="U176" s="48">
        <v>4930.3657323699999</v>
      </c>
      <c r="V176" s="49">
        <v>4712.4531573099994</v>
      </c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</row>
    <row r="177" spans="1:36" x14ac:dyDescent="0.25">
      <c r="A177" s="46" t="s">
        <v>23</v>
      </c>
      <c r="B177" s="47">
        <v>239.07199999999997</v>
      </c>
      <c r="C177" s="48">
        <v>255.68599999999995</v>
      </c>
      <c r="D177" s="48">
        <v>312.58200000000005</v>
      </c>
      <c r="E177" s="48">
        <v>357.19499999999999</v>
      </c>
      <c r="F177" s="48">
        <v>279.81600000000003</v>
      </c>
      <c r="G177" s="48">
        <v>306.596</v>
      </c>
      <c r="H177" s="48">
        <v>296.221</v>
      </c>
      <c r="I177" s="48">
        <v>237.04300000000001</v>
      </c>
      <c r="J177" s="48">
        <v>265.45000000000005</v>
      </c>
      <c r="K177" s="48">
        <v>305.67</v>
      </c>
      <c r="L177" s="48">
        <v>493.03800000000001</v>
      </c>
      <c r="M177" s="48">
        <v>541.10699999999997</v>
      </c>
      <c r="N177" s="48">
        <v>942.78599999999994</v>
      </c>
      <c r="O177" s="48">
        <v>1092.768</v>
      </c>
      <c r="P177" s="48">
        <v>1398.2067999999999</v>
      </c>
      <c r="Q177" s="48">
        <v>1869.7670197300001</v>
      </c>
      <c r="R177" s="48">
        <v>1924.9855842699999</v>
      </c>
      <c r="S177" s="48">
        <v>1778.2343679400001</v>
      </c>
      <c r="T177" s="48">
        <v>2110.5493516900001</v>
      </c>
      <c r="U177" s="48">
        <v>2205.38134141</v>
      </c>
      <c r="V177" s="49">
        <v>1988.6936428299996</v>
      </c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</row>
    <row r="178" spans="1:36" x14ac:dyDescent="0.25">
      <c r="A178" s="50" t="s">
        <v>88</v>
      </c>
      <c r="B178" s="54">
        <v>-40.698999999999998</v>
      </c>
      <c r="C178" s="55">
        <v>-33.489999999999995</v>
      </c>
      <c r="D178" s="55">
        <v>-30.178962873236323</v>
      </c>
      <c r="E178" s="55">
        <v>-16.223173100000004</v>
      </c>
      <c r="F178" s="55">
        <v>-39.084000000000003</v>
      </c>
      <c r="G178" s="55">
        <v>-31.216000000000001</v>
      </c>
      <c r="H178" s="55">
        <v>8.963000000000001</v>
      </c>
      <c r="I178" s="55">
        <v>-0.91499999999999915</v>
      </c>
      <c r="J178" s="55">
        <v>-20.771999999999998</v>
      </c>
      <c r="K178" s="55">
        <v>-37.560322984315043</v>
      </c>
      <c r="L178" s="55">
        <v>-58.573284375980649</v>
      </c>
      <c r="M178" s="55">
        <v>-34.37089385713432</v>
      </c>
      <c r="N178" s="55">
        <v>9.6760230450000009</v>
      </c>
      <c r="O178" s="55">
        <v>36.665173319999994</v>
      </c>
      <c r="P178" s="55">
        <v>-209.24469999999999</v>
      </c>
      <c r="Q178" s="55">
        <v>310.91391472999999</v>
      </c>
      <c r="R178" s="55">
        <v>91.998986669999994</v>
      </c>
      <c r="S178" s="55">
        <v>-140.42509659000001</v>
      </c>
      <c r="T178" s="55">
        <v>451.78424547000003</v>
      </c>
      <c r="U178" s="55">
        <v>63.573897590000001</v>
      </c>
      <c r="V178" s="56">
        <v>-17.483252280000031</v>
      </c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</row>
    <row r="179" spans="1:36" x14ac:dyDescent="0.25">
      <c r="A179" s="46" t="s">
        <v>37</v>
      </c>
      <c r="B179" s="47">
        <v>38.299999999999997</v>
      </c>
      <c r="C179" s="48">
        <v>44.661000000000008</v>
      </c>
      <c r="D179" s="48">
        <v>43.385037126763677</v>
      </c>
      <c r="E179" s="48">
        <v>83.535826900000004</v>
      </c>
      <c r="F179" s="48">
        <v>41.789000000000001</v>
      </c>
      <c r="G179" s="48">
        <v>42.300999999999995</v>
      </c>
      <c r="H179" s="48">
        <v>73.289000000000001</v>
      </c>
      <c r="I179" s="48">
        <v>57.235999999999997</v>
      </c>
      <c r="J179" s="48">
        <v>47.567000000000007</v>
      </c>
      <c r="K179" s="48">
        <v>44.420677015684959</v>
      </c>
      <c r="L179" s="48">
        <v>81.379715624019354</v>
      </c>
      <c r="M179" s="48">
        <v>86.081106142865664</v>
      </c>
      <c r="N179" s="48">
        <v>139.01202304499998</v>
      </c>
      <c r="O179" s="48">
        <v>146.15717332</v>
      </c>
      <c r="P179" s="48">
        <v>61.188499999999983</v>
      </c>
      <c r="Q179" s="48">
        <v>633.95598009999992</v>
      </c>
      <c r="R179" s="48">
        <v>491.06625256999996</v>
      </c>
      <c r="S179" s="48">
        <v>237.49980217999996</v>
      </c>
      <c r="T179" s="48">
        <v>861.02853721000008</v>
      </c>
      <c r="U179" s="48">
        <v>304.49463252999999</v>
      </c>
      <c r="V179" s="49">
        <v>278.85406926999997</v>
      </c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</row>
    <row r="180" spans="1:36" x14ac:dyDescent="0.25">
      <c r="A180" s="46" t="s">
        <v>38</v>
      </c>
      <c r="B180" s="47">
        <v>78.998999999999995</v>
      </c>
      <c r="C180" s="48">
        <v>78.150999999999996</v>
      </c>
      <c r="D180" s="48">
        <v>73.564000000000007</v>
      </c>
      <c r="E180" s="48">
        <v>99.758999999999986</v>
      </c>
      <c r="F180" s="48">
        <v>80.873000000000005</v>
      </c>
      <c r="G180" s="48">
        <v>73.516999999999996</v>
      </c>
      <c r="H180" s="48">
        <v>64.325999999999993</v>
      </c>
      <c r="I180" s="48">
        <v>58.151000000000003</v>
      </c>
      <c r="J180" s="48">
        <v>68.338999999999999</v>
      </c>
      <c r="K180" s="48">
        <v>81.980999999999995</v>
      </c>
      <c r="L180" s="48">
        <v>139.953</v>
      </c>
      <c r="M180" s="48">
        <v>120.452</v>
      </c>
      <c r="N180" s="48">
        <v>129.33599999999998</v>
      </c>
      <c r="O180" s="48">
        <v>109.49199999999996</v>
      </c>
      <c r="P180" s="48">
        <v>270.43319999999994</v>
      </c>
      <c r="Q180" s="48">
        <v>323.04206536999999</v>
      </c>
      <c r="R180" s="48">
        <v>399.06726589999994</v>
      </c>
      <c r="S180" s="48">
        <v>377.92489877000003</v>
      </c>
      <c r="T180" s="48">
        <v>409.24429173999999</v>
      </c>
      <c r="U180" s="48">
        <v>240.92073493999999</v>
      </c>
      <c r="V180" s="49">
        <v>296.33732155000001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</row>
    <row r="181" spans="1:36" x14ac:dyDescent="0.25">
      <c r="A181" s="50" t="s">
        <v>89</v>
      </c>
      <c r="B181" s="54">
        <v>3663.1110000000003</v>
      </c>
      <c r="C181" s="55">
        <v>2479.9670000000001</v>
      </c>
      <c r="D181" s="55">
        <v>1853.0895693926204</v>
      </c>
      <c r="E181" s="55">
        <v>1474.2169032000002</v>
      </c>
      <c r="F181" s="55">
        <v>1728.481</v>
      </c>
      <c r="G181" s="55">
        <v>1552.2810000000002</v>
      </c>
      <c r="H181" s="55">
        <v>1628.5609999999999</v>
      </c>
      <c r="I181" s="55">
        <v>2390.73</v>
      </c>
      <c r="J181" s="55">
        <v>2887.3609999999999</v>
      </c>
      <c r="K181" s="55">
        <v>3273.9090582016875</v>
      </c>
      <c r="L181" s="55">
        <v>3616.3417156240189</v>
      </c>
      <c r="M181" s="55">
        <v>4340.7040783860284</v>
      </c>
      <c r="N181" s="55">
        <v>4019.3135431249998</v>
      </c>
      <c r="O181" s="55">
        <v>4187.2012973799992</v>
      </c>
      <c r="P181" s="55">
        <v>3546.7568999999999</v>
      </c>
      <c r="Q181" s="55">
        <v>2585.0329392999997</v>
      </c>
      <c r="R181" s="55">
        <v>2892.3082716200006</v>
      </c>
      <c r="S181" s="55">
        <v>2978.0631615700004</v>
      </c>
      <c r="T181" s="55">
        <v>3231.3102650399996</v>
      </c>
      <c r="U181" s="55">
        <v>2661.4104933700005</v>
      </c>
      <c r="V181" s="56">
        <v>2741.24276676</v>
      </c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</row>
    <row r="182" spans="1:36" x14ac:dyDescent="0.25">
      <c r="A182" s="46" t="s">
        <v>90</v>
      </c>
      <c r="B182" s="47">
        <v>2774.7110000000002</v>
      </c>
      <c r="C182" s="48">
        <v>1727.739</v>
      </c>
      <c r="D182" s="48">
        <v>1176.204308380127</v>
      </c>
      <c r="E182" s="48">
        <v>805.06200000000001</v>
      </c>
      <c r="F182" s="48">
        <v>1052.3979999999999</v>
      </c>
      <c r="G182" s="48">
        <v>932.08199999999999</v>
      </c>
      <c r="H182" s="48">
        <v>1008.9899999999999</v>
      </c>
      <c r="I182" s="48">
        <v>1572.6080000000002</v>
      </c>
      <c r="J182" s="48">
        <v>1882.127</v>
      </c>
      <c r="K182" s="48">
        <v>2292.0140000000001</v>
      </c>
      <c r="L182" s="48">
        <v>2217.3650000000002</v>
      </c>
      <c r="M182" s="48">
        <v>2580.596</v>
      </c>
      <c r="N182" s="48">
        <v>2294.6970000000001</v>
      </c>
      <c r="O182" s="48">
        <v>2284.4809999999998</v>
      </c>
      <c r="P182" s="48">
        <v>1555.1597999999999</v>
      </c>
      <c r="Q182" s="48">
        <v>1560.6575409000002</v>
      </c>
      <c r="R182" s="48">
        <v>1524.1749231800002</v>
      </c>
      <c r="S182" s="48">
        <v>1209.0748677300003</v>
      </c>
      <c r="T182" s="48">
        <v>1056.6067224599999</v>
      </c>
      <c r="U182" s="48">
        <v>752.42598068000007</v>
      </c>
      <c r="V182" s="49">
        <v>1208.5888264</v>
      </c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spans="1:36" x14ac:dyDescent="0.25">
      <c r="A183" s="46" t="s">
        <v>40</v>
      </c>
      <c r="B183" s="47">
        <v>2891.0879999999997</v>
      </c>
      <c r="C183" s="48">
        <v>1866.8409999999997</v>
      </c>
      <c r="D183" s="48">
        <v>1333.3523083801269</v>
      </c>
      <c r="E183" s="48">
        <v>987.44000000000017</v>
      </c>
      <c r="F183" s="48">
        <v>1191.18</v>
      </c>
      <c r="G183" s="48">
        <v>1112.296</v>
      </c>
      <c r="H183" s="48">
        <v>1178.4839999999999</v>
      </c>
      <c r="I183" s="48">
        <v>1710.9759999999999</v>
      </c>
      <c r="J183" s="48">
        <v>2018.0749999999998</v>
      </c>
      <c r="K183" s="48">
        <v>2458.7489999999998</v>
      </c>
      <c r="L183" s="48">
        <v>2479.8669999999997</v>
      </c>
      <c r="M183" s="48">
        <v>2889.8360000000002</v>
      </c>
      <c r="N183" s="48">
        <v>2808.7820000000002</v>
      </c>
      <c r="O183" s="48">
        <v>2912.5919999999996</v>
      </c>
      <c r="P183" s="48">
        <v>2223.7804000000001</v>
      </c>
      <c r="Q183" s="48">
        <v>2518.0121206000003</v>
      </c>
      <c r="R183" s="48">
        <v>2549.9249329300001</v>
      </c>
      <c r="S183" s="48">
        <v>2191.0485504600001</v>
      </c>
      <c r="T183" s="48">
        <v>2124.4626749599997</v>
      </c>
      <c r="U183" s="48">
        <v>2127.7449432200006</v>
      </c>
      <c r="V183" s="49">
        <v>2459.3751133800006</v>
      </c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1:36" x14ac:dyDescent="0.25">
      <c r="A184" s="46" t="s">
        <v>41</v>
      </c>
      <c r="B184" s="47">
        <v>116.37700000000001</v>
      </c>
      <c r="C184" s="48">
        <v>139.10199999999998</v>
      </c>
      <c r="D184" s="48">
        <v>157.148</v>
      </c>
      <c r="E184" s="48">
        <v>182.37799999999999</v>
      </c>
      <c r="F184" s="48">
        <v>138.78199999999998</v>
      </c>
      <c r="G184" s="48">
        <v>180.21399999999997</v>
      </c>
      <c r="H184" s="48">
        <v>169.494</v>
      </c>
      <c r="I184" s="48">
        <v>138.36799999999999</v>
      </c>
      <c r="J184" s="48">
        <v>135.94799999999998</v>
      </c>
      <c r="K184" s="48">
        <v>166.73499999999999</v>
      </c>
      <c r="L184" s="48">
        <v>262.50199999999995</v>
      </c>
      <c r="M184" s="48">
        <v>309.24</v>
      </c>
      <c r="N184" s="48">
        <v>514.08500000000004</v>
      </c>
      <c r="O184" s="48">
        <v>628.1110000000001</v>
      </c>
      <c r="P184" s="48">
        <v>668.62059999999997</v>
      </c>
      <c r="Q184" s="48">
        <v>957.35457969999993</v>
      </c>
      <c r="R184" s="48">
        <v>1025.7500097499997</v>
      </c>
      <c r="S184" s="48">
        <v>981.97368272999995</v>
      </c>
      <c r="T184" s="48">
        <v>1067.8559525000001</v>
      </c>
      <c r="U184" s="48">
        <v>1375.3189625400003</v>
      </c>
      <c r="V184" s="49">
        <v>1250.7862869800001</v>
      </c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:36" x14ac:dyDescent="0.25">
      <c r="A185" s="46" t="s">
        <v>91</v>
      </c>
      <c r="B185" s="47">
        <v>888.4</v>
      </c>
      <c r="C185" s="48">
        <v>752.22800000000007</v>
      </c>
      <c r="D185" s="48">
        <v>676.8852610124934</v>
      </c>
      <c r="E185" s="48">
        <v>669.15490319999992</v>
      </c>
      <c r="F185" s="48">
        <v>676.08300000000008</v>
      </c>
      <c r="G185" s="48">
        <v>620.19900000000007</v>
      </c>
      <c r="H185" s="48">
        <v>619.57100000000003</v>
      </c>
      <c r="I185" s="48">
        <v>818.12200000000007</v>
      </c>
      <c r="J185" s="48">
        <v>1005.2340000000002</v>
      </c>
      <c r="K185" s="48">
        <v>981.89505820168756</v>
      </c>
      <c r="L185" s="48">
        <v>1398.9767156240193</v>
      </c>
      <c r="M185" s="48">
        <v>1760.1080783860284</v>
      </c>
      <c r="N185" s="48">
        <v>1724.6165431249997</v>
      </c>
      <c r="O185" s="48">
        <v>1902.7202973800004</v>
      </c>
      <c r="P185" s="48">
        <v>1991.5971000000002</v>
      </c>
      <c r="Q185" s="48">
        <v>1024.3753984</v>
      </c>
      <c r="R185" s="48">
        <v>1368.13334844</v>
      </c>
      <c r="S185" s="48">
        <v>1768.9882938399999</v>
      </c>
      <c r="T185" s="48">
        <v>2174.7035425800004</v>
      </c>
      <c r="U185" s="48">
        <v>1908.9845126900002</v>
      </c>
      <c r="V185" s="49">
        <v>1532.65394036</v>
      </c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1:36" x14ac:dyDescent="0.25">
      <c r="A186" s="46" t="s">
        <v>40</v>
      </c>
      <c r="B186" s="47">
        <v>932.096</v>
      </c>
      <c r="C186" s="48">
        <v>790.66099999999994</v>
      </c>
      <c r="D186" s="48">
        <v>758.75526101249329</v>
      </c>
      <c r="E186" s="48">
        <v>744.21290319999991</v>
      </c>
      <c r="F186" s="48">
        <v>736.24400000000003</v>
      </c>
      <c r="G186" s="48">
        <v>673.06399999999996</v>
      </c>
      <c r="H186" s="48">
        <v>681.97199999999998</v>
      </c>
      <c r="I186" s="48">
        <v>858.64599999999996</v>
      </c>
      <c r="J186" s="48">
        <v>1066.3970000000002</v>
      </c>
      <c r="K186" s="48">
        <v>1038.8490582016875</v>
      </c>
      <c r="L186" s="48">
        <v>1489.5597156240192</v>
      </c>
      <c r="M186" s="48">
        <v>1871.5230783860288</v>
      </c>
      <c r="N186" s="48">
        <v>2023.9815431250001</v>
      </c>
      <c r="O186" s="48">
        <v>2257.8852973800003</v>
      </c>
      <c r="P186" s="48">
        <v>2450.7500999999997</v>
      </c>
      <c r="Q186" s="48">
        <v>1613.7457730600001</v>
      </c>
      <c r="R186" s="48">
        <v>1868.3016570600003</v>
      </c>
      <c r="S186" s="48">
        <v>2187.3240802800001</v>
      </c>
      <c r="T186" s="48">
        <v>2808.1526500300001</v>
      </c>
      <c r="U186" s="48">
        <v>2498.1261566200001</v>
      </c>
      <c r="V186" s="49">
        <v>1974.2239746600001</v>
      </c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</row>
    <row r="187" spans="1:36" x14ac:dyDescent="0.25">
      <c r="A187" s="46" t="s">
        <v>41</v>
      </c>
      <c r="B187" s="47">
        <v>43.695999999999991</v>
      </c>
      <c r="C187" s="48">
        <v>38.433</v>
      </c>
      <c r="D187" s="48">
        <v>81.87</v>
      </c>
      <c r="E187" s="48">
        <v>75.058000000000007</v>
      </c>
      <c r="F187" s="48">
        <v>60.161000000000001</v>
      </c>
      <c r="G187" s="48">
        <v>52.865000000000002</v>
      </c>
      <c r="H187" s="48">
        <v>62.401000000000003</v>
      </c>
      <c r="I187" s="48">
        <v>40.524000000000001</v>
      </c>
      <c r="J187" s="48">
        <v>61.163000000000011</v>
      </c>
      <c r="K187" s="48">
        <v>56.954000000000001</v>
      </c>
      <c r="L187" s="48">
        <v>90.583000000000013</v>
      </c>
      <c r="M187" s="48">
        <v>111.41500000000002</v>
      </c>
      <c r="N187" s="48">
        <v>299.36500000000001</v>
      </c>
      <c r="O187" s="48">
        <v>355.16500000000008</v>
      </c>
      <c r="P187" s="48">
        <v>459.15299999999996</v>
      </c>
      <c r="Q187" s="48">
        <v>589.37037466000004</v>
      </c>
      <c r="R187" s="48">
        <v>500.16830862</v>
      </c>
      <c r="S187" s="48">
        <v>418.33578643999999</v>
      </c>
      <c r="T187" s="48">
        <v>633.44910745000004</v>
      </c>
      <c r="U187" s="48">
        <v>589.14164392999999</v>
      </c>
      <c r="V187" s="49">
        <v>441.57003429999997</v>
      </c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</row>
    <row r="188" spans="1:36" x14ac:dyDescent="0.25">
      <c r="A188" s="70" t="s">
        <v>9</v>
      </c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3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</row>
    <row r="189" spans="1:36" x14ac:dyDescent="0.25">
      <c r="A189" s="42" t="s">
        <v>10</v>
      </c>
      <c r="B189" s="43">
        <v>18.013833300000002</v>
      </c>
      <c r="C189" s="44">
        <v>46.58735703</v>
      </c>
      <c r="D189" s="44">
        <v>83.98301305999999</v>
      </c>
      <c r="E189" s="44">
        <v>50.426500279999992</v>
      </c>
      <c r="F189" s="44">
        <v>60.67692670000001</v>
      </c>
      <c r="G189" s="44">
        <v>126.81891644000002</v>
      </c>
      <c r="H189" s="44">
        <v>105.68460512</v>
      </c>
      <c r="I189" s="44">
        <v>79.278742120000004</v>
      </c>
      <c r="J189" s="44">
        <v>82.844954850000008</v>
      </c>
      <c r="K189" s="44">
        <v>-213.09614708999993</v>
      </c>
      <c r="L189" s="44">
        <v>187.04449177999999</v>
      </c>
      <c r="M189" s="44">
        <v>179.726415</v>
      </c>
      <c r="N189" s="44">
        <v>249.36078313999997</v>
      </c>
      <c r="O189" s="44">
        <v>152.09662678000001</v>
      </c>
      <c r="P189" s="44">
        <v>237.21730405</v>
      </c>
      <c r="Q189" s="44">
        <v>242.05349008000005</v>
      </c>
      <c r="R189" s="44">
        <v>255.79475067999999</v>
      </c>
      <c r="S189" s="44">
        <v>207.91430088999996</v>
      </c>
      <c r="T189" s="44">
        <v>322.25373797999998</v>
      </c>
      <c r="U189" s="44">
        <v>231.4785574</v>
      </c>
      <c r="V189" s="45">
        <v>440.20572506000002</v>
      </c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</row>
    <row r="190" spans="1:36" x14ac:dyDescent="0.25">
      <c r="A190" s="46" t="s">
        <v>19</v>
      </c>
      <c r="B190" s="47">
        <v>19.03860418</v>
      </c>
      <c r="C190" s="48">
        <v>49.366755040000001</v>
      </c>
      <c r="D190" s="48">
        <v>123.04401516999999</v>
      </c>
      <c r="E190" s="48">
        <v>63.076519849999983</v>
      </c>
      <c r="F190" s="48">
        <v>101.65759374000001</v>
      </c>
      <c r="G190" s="48">
        <v>142.14761539</v>
      </c>
      <c r="H190" s="48">
        <v>111.41353408000002</v>
      </c>
      <c r="I190" s="48">
        <v>83.967060590000003</v>
      </c>
      <c r="J190" s="48">
        <v>85.974911000000006</v>
      </c>
      <c r="K190" s="48">
        <v>160.80468103999999</v>
      </c>
      <c r="L190" s="48">
        <v>315.39053183999994</v>
      </c>
      <c r="M190" s="48">
        <v>247.03952838000001</v>
      </c>
      <c r="N190" s="48">
        <v>273.33771930999995</v>
      </c>
      <c r="O190" s="48">
        <v>263.56384821</v>
      </c>
      <c r="P190" s="48">
        <v>282.45668161000003</v>
      </c>
      <c r="Q190" s="48">
        <v>346.89284117</v>
      </c>
      <c r="R190" s="48">
        <v>376.40370082000004</v>
      </c>
      <c r="S190" s="48">
        <v>321.82620657000001</v>
      </c>
      <c r="T190" s="48">
        <v>426.16858921999994</v>
      </c>
      <c r="U190" s="48">
        <v>376.30252314999996</v>
      </c>
      <c r="V190" s="49">
        <v>549.04727859000002</v>
      </c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spans="1:36" x14ac:dyDescent="0.25">
      <c r="A191" s="46" t="s">
        <v>20</v>
      </c>
      <c r="B191" s="47">
        <v>1.0247708799999999</v>
      </c>
      <c r="C191" s="48">
        <v>2.77939801</v>
      </c>
      <c r="D191" s="48">
        <v>39.061002109999997</v>
      </c>
      <c r="E191" s="48">
        <v>12.650019569999998</v>
      </c>
      <c r="F191" s="48">
        <v>40.980667039999993</v>
      </c>
      <c r="G191" s="48">
        <v>15.328698949999996</v>
      </c>
      <c r="H191" s="48">
        <v>5.7289289600000002</v>
      </c>
      <c r="I191" s="48">
        <v>4.6883184700000005</v>
      </c>
      <c r="J191" s="48">
        <v>3.1299561499999999</v>
      </c>
      <c r="K191" s="48">
        <v>373.90082812999998</v>
      </c>
      <c r="L191" s="48">
        <v>128.34604006000001</v>
      </c>
      <c r="M191" s="48">
        <v>67.313113380000004</v>
      </c>
      <c r="N191" s="48">
        <v>23.976936169999995</v>
      </c>
      <c r="O191" s="48">
        <v>111.46722142999998</v>
      </c>
      <c r="P191" s="48">
        <v>45.239377560000008</v>
      </c>
      <c r="Q191" s="48">
        <v>104.83935109000001</v>
      </c>
      <c r="R191" s="48">
        <v>120.60895013999999</v>
      </c>
      <c r="S191" s="48">
        <v>113.91190568</v>
      </c>
      <c r="T191" s="48">
        <v>103.91485124</v>
      </c>
      <c r="U191" s="48">
        <v>144.82396575000004</v>
      </c>
      <c r="V191" s="49">
        <v>108.84155353</v>
      </c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spans="1:36" x14ac:dyDescent="0.25">
      <c r="A192" s="50" t="s">
        <v>92</v>
      </c>
      <c r="B192" s="54">
        <v>18.013833300000002</v>
      </c>
      <c r="C192" s="55">
        <v>46.58735703</v>
      </c>
      <c r="D192" s="55">
        <v>83.98301305999999</v>
      </c>
      <c r="E192" s="55">
        <v>50.426500279999992</v>
      </c>
      <c r="F192" s="55">
        <v>60.67692670000001</v>
      </c>
      <c r="G192" s="55">
        <v>126.81891644000002</v>
      </c>
      <c r="H192" s="55">
        <v>105.68460512</v>
      </c>
      <c r="I192" s="55">
        <v>79.278742120000004</v>
      </c>
      <c r="J192" s="55">
        <v>82.844954850000008</v>
      </c>
      <c r="K192" s="55">
        <v>118.83885291000001</v>
      </c>
      <c r="L192" s="55">
        <v>135.56049177999998</v>
      </c>
      <c r="M192" s="55">
        <v>114.87241499999999</v>
      </c>
      <c r="N192" s="55">
        <v>249.36078313999997</v>
      </c>
      <c r="O192" s="55">
        <v>187.79662678000003</v>
      </c>
      <c r="P192" s="55">
        <v>183.07430404999999</v>
      </c>
      <c r="Q192" s="55">
        <v>227.94579521000003</v>
      </c>
      <c r="R192" s="55">
        <v>238.27942629000003</v>
      </c>
      <c r="S192" s="55">
        <v>181.73161326000002</v>
      </c>
      <c r="T192" s="55">
        <v>298.98858435999995</v>
      </c>
      <c r="U192" s="55">
        <v>162.22044948000001</v>
      </c>
      <c r="V192" s="56">
        <v>382.51139734999998</v>
      </c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</row>
    <row r="193" spans="1:36" x14ac:dyDescent="0.25">
      <c r="A193" s="46" t="s">
        <v>22</v>
      </c>
      <c r="B193" s="47">
        <v>19.03860418</v>
      </c>
      <c r="C193" s="48">
        <v>49.366755040000001</v>
      </c>
      <c r="D193" s="48">
        <v>123.04401516999999</v>
      </c>
      <c r="E193" s="48">
        <v>63.076519849999983</v>
      </c>
      <c r="F193" s="48">
        <v>101.65759374000001</v>
      </c>
      <c r="G193" s="48">
        <v>142.14761539</v>
      </c>
      <c r="H193" s="48">
        <v>111.41353408000002</v>
      </c>
      <c r="I193" s="48">
        <v>83.967060590000003</v>
      </c>
      <c r="J193" s="48">
        <v>85.974911000000006</v>
      </c>
      <c r="K193" s="48">
        <v>120.33968104000002</v>
      </c>
      <c r="L193" s="48">
        <v>145.18953184000003</v>
      </c>
      <c r="M193" s="48">
        <v>130.26152837999999</v>
      </c>
      <c r="N193" s="48">
        <v>273.33771930999995</v>
      </c>
      <c r="O193" s="48">
        <v>226.48584821</v>
      </c>
      <c r="P193" s="48">
        <v>200.27218160999996</v>
      </c>
      <c r="Q193" s="48">
        <v>303.18289771000008</v>
      </c>
      <c r="R193" s="48">
        <v>318.62166888000002</v>
      </c>
      <c r="S193" s="48">
        <v>264.30506303999999</v>
      </c>
      <c r="T193" s="48">
        <v>368.18390928000002</v>
      </c>
      <c r="U193" s="48">
        <v>266.54451663000003</v>
      </c>
      <c r="V193" s="49">
        <v>418.83376792999996</v>
      </c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</row>
    <row r="194" spans="1:36" x14ac:dyDescent="0.25">
      <c r="A194" s="46" t="s">
        <v>23</v>
      </c>
      <c r="B194" s="47">
        <v>1.0247708799999999</v>
      </c>
      <c r="C194" s="48">
        <v>2.77939801</v>
      </c>
      <c r="D194" s="48">
        <v>39.061002109999997</v>
      </c>
      <c r="E194" s="48">
        <v>12.650019569999998</v>
      </c>
      <c r="F194" s="48">
        <v>40.980667039999993</v>
      </c>
      <c r="G194" s="48">
        <v>15.328698949999996</v>
      </c>
      <c r="H194" s="48">
        <v>5.7289289600000002</v>
      </c>
      <c r="I194" s="48">
        <v>4.6883184700000005</v>
      </c>
      <c r="J194" s="48">
        <v>3.1299561499999999</v>
      </c>
      <c r="K194" s="48">
        <v>1.5008281300000001</v>
      </c>
      <c r="L194" s="48">
        <v>9.6290400600000012</v>
      </c>
      <c r="M194" s="48">
        <v>15.389113379999998</v>
      </c>
      <c r="N194" s="48">
        <v>23.976936169999995</v>
      </c>
      <c r="O194" s="48">
        <v>38.689221430000003</v>
      </c>
      <c r="P194" s="48">
        <v>17.197877560000002</v>
      </c>
      <c r="Q194" s="48">
        <v>75.237102499999992</v>
      </c>
      <c r="R194" s="48">
        <v>80.342242589999984</v>
      </c>
      <c r="S194" s="48">
        <v>82.573449780000004</v>
      </c>
      <c r="T194" s="48">
        <v>69.195324920000004</v>
      </c>
      <c r="U194" s="48">
        <v>104.32406714999999</v>
      </c>
      <c r="V194" s="49">
        <v>36.322370579999998</v>
      </c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</row>
    <row r="195" spans="1:36" x14ac:dyDescent="0.25">
      <c r="A195" s="63" t="s">
        <v>93</v>
      </c>
      <c r="B195" s="64">
        <v>18.013833300000002</v>
      </c>
      <c r="C195" s="65">
        <v>46.58735703</v>
      </c>
      <c r="D195" s="65">
        <v>83.98301305999999</v>
      </c>
      <c r="E195" s="65">
        <v>50.426500279999992</v>
      </c>
      <c r="F195" s="65">
        <v>60.67692670000001</v>
      </c>
      <c r="G195" s="65">
        <v>126.41691644000001</v>
      </c>
      <c r="H195" s="65">
        <v>103.35260511999999</v>
      </c>
      <c r="I195" s="65">
        <v>60.021742119999999</v>
      </c>
      <c r="J195" s="65">
        <v>82.053954849999997</v>
      </c>
      <c r="K195" s="65">
        <v>117.00485291000001</v>
      </c>
      <c r="L195" s="65">
        <v>135.35449177999999</v>
      </c>
      <c r="M195" s="65">
        <v>114.883415</v>
      </c>
      <c r="N195" s="65">
        <v>237.13178313999998</v>
      </c>
      <c r="O195" s="65">
        <v>165.50862677999999</v>
      </c>
      <c r="P195" s="65">
        <v>181.66330404999999</v>
      </c>
      <c r="Q195" s="65">
        <v>199.0531857</v>
      </c>
      <c r="R195" s="65">
        <v>185.23190608000002</v>
      </c>
      <c r="S195" s="65">
        <v>118.31181331000001</v>
      </c>
      <c r="T195" s="65">
        <v>250.01893540000003</v>
      </c>
      <c r="U195" s="65">
        <v>167.99136729999998</v>
      </c>
      <c r="V195" s="66">
        <v>216.25695363</v>
      </c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</row>
    <row r="196" spans="1:36" x14ac:dyDescent="0.25">
      <c r="A196" s="63" t="s">
        <v>40</v>
      </c>
      <c r="B196" s="47">
        <v>19.03860418</v>
      </c>
      <c r="C196" s="48">
        <v>49.366755040000001</v>
      </c>
      <c r="D196" s="48">
        <v>123.04401516999999</v>
      </c>
      <c r="E196" s="48">
        <v>63.076519849999983</v>
      </c>
      <c r="F196" s="48">
        <v>101.65759374000001</v>
      </c>
      <c r="G196" s="48">
        <v>141.74561539000001</v>
      </c>
      <c r="H196" s="48">
        <v>109.08153408000001</v>
      </c>
      <c r="I196" s="48">
        <v>64.710060590000012</v>
      </c>
      <c r="J196" s="48">
        <v>85.183910999999995</v>
      </c>
      <c r="K196" s="48">
        <v>118.50568104000001</v>
      </c>
      <c r="L196" s="48">
        <v>144.60553184000003</v>
      </c>
      <c r="M196" s="48">
        <v>129.12552838000002</v>
      </c>
      <c r="N196" s="48">
        <v>261.10871930999997</v>
      </c>
      <c r="O196" s="48">
        <v>204.19784820999999</v>
      </c>
      <c r="P196" s="48">
        <v>198.77118161000001</v>
      </c>
      <c r="Q196" s="48">
        <v>231.77346087000001</v>
      </c>
      <c r="R196" s="48">
        <v>238.63834036999998</v>
      </c>
      <c r="S196" s="48">
        <v>180.9276313</v>
      </c>
      <c r="T196" s="48">
        <v>311.41318838000007</v>
      </c>
      <c r="U196" s="48">
        <v>223.64956302000002</v>
      </c>
      <c r="V196" s="49">
        <v>243.25683598999998</v>
      </c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</row>
    <row r="197" spans="1:36" x14ac:dyDescent="0.25">
      <c r="A197" s="63" t="s">
        <v>41</v>
      </c>
      <c r="B197" s="47">
        <v>1.0247708799999999</v>
      </c>
      <c r="C197" s="48">
        <v>2.77939801</v>
      </c>
      <c r="D197" s="48">
        <v>39.061002109999997</v>
      </c>
      <c r="E197" s="48">
        <v>12.650019569999998</v>
      </c>
      <c r="F197" s="48">
        <v>40.980667039999993</v>
      </c>
      <c r="G197" s="48">
        <v>15.328698949999996</v>
      </c>
      <c r="H197" s="48">
        <v>5.7289289600000002</v>
      </c>
      <c r="I197" s="48">
        <v>4.6883184700000005</v>
      </c>
      <c r="J197" s="48">
        <v>3.1299561499999999</v>
      </c>
      <c r="K197" s="48">
        <v>1.5008281300000001</v>
      </c>
      <c r="L197" s="48">
        <v>9.2510400600000011</v>
      </c>
      <c r="M197" s="48">
        <v>14.242113379999996</v>
      </c>
      <c r="N197" s="48">
        <v>23.976936169999995</v>
      </c>
      <c r="O197" s="48">
        <v>38.689221430000003</v>
      </c>
      <c r="P197" s="48">
        <v>17.107877560000002</v>
      </c>
      <c r="Q197" s="48">
        <v>32.720275169999994</v>
      </c>
      <c r="R197" s="48">
        <v>53.40643429</v>
      </c>
      <c r="S197" s="48">
        <v>62.615817989999989</v>
      </c>
      <c r="T197" s="48">
        <v>61.39425297999999</v>
      </c>
      <c r="U197" s="48">
        <v>55.658195720000009</v>
      </c>
      <c r="V197" s="49">
        <v>26.999882359999997</v>
      </c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</row>
    <row r="198" spans="1:36" x14ac:dyDescent="0.25">
      <c r="A198" s="50" t="s">
        <v>94</v>
      </c>
      <c r="B198" s="54">
        <v>0</v>
      </c>
      <c r="C198" s="55">
        <v>0</v>
      </c>
      <c r="D198" s="55">
        <v>0</v>
      </c>
      <c r="E198" s="55">
        <v>0</v>
      </c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55">
        <v>-331.93500000000006</v>
      </c>
      <c r="L198" s="55">
        <v>51.483999999999995</v>
      </c>
      <c r="M198" s="55">
        <v>64.853999999999999</v>
      </c>
      <c r="N198" s="55">
        <v>0</v>
      </c>
      <c r="O198" s="55">
        <v>-35.699999999999996</v>
      </c>
      <c r="P198" s="55">
        <v>54.143000000000001</v>
      </c>
      <c r="Q198" s="55">
        <v>14.107694869999998</v>
      </c>
      <c r="R198" s="55">
        <v>17.515324389999996</v>
      </c>
      <c r="S198" s="55">
        <v>26.182687630000004</v>
      </c>
      <c r="T198" s="55">
        <v>23.265153620000003</v>
      </c>
      <c r="U198" s="55">
        <v>69.258107920000015</v>
      </c>
      <c r="V198" s="56">
        <v>57.694327709999996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</row>
    <row r="199" spans="1:36" x14ac:dyDescent="0.25">
      <c r="A199" s="46" t="s">
        <v>22</v>
      </c>
      <c r="B199" s="47">
        <v>0</v>
      </c>
      <c r="C199" s="48">
        <v>0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40.465000000000003</v>
      </c>
      <c r="L199" s="48">
        <v>170.20099999999999</v>
      </c>
      <c r="M199" s="48">
        <v>116.77800000000001</v>
      </c>
      <c r="N199" s="48">
        <v>0</v>
      </c>
      <c r="O199" s="48">
        <v>37.078000000000003</v>
      </c>
      <c r="P199" s="48">
        <v>82.1845</v>
      </c>
      <c r="Q199" s="48">
        <v>43.709943459999998</v>
      </c>
      <c r="R199" s="48">
        <v>57.782031939999996</v>
      </c>
      <c r="S199" s="48">
        <v>57.521143530000003</v>
      </c>
      <c r="T199" s="48">
        <v>57.984679940000007</v>
      </c>
      <c r="U199" s="48">
        <v>109.75800652</v>
      </c>
      <c r="V199" s="49">
        <v>130.21351066</v>
      </c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</row>
    <row r="200" spans="1:36" x14ac:dyDescent="0.25">
      <c r="A200" s="46" t="s">
        <v>23</v>
      </c>
      <c r="B200" s="47">
        <v>0</v>
      </c>
      <c r="C200" s="48">
        <v>0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372.40000000000003</v>
      </c>
      <c r="L200" s="48">
        <v>118.71700000000001</v>
      </c>
      <c r="M200" s="48">
        <v>51.924000000000007</v>
      </c>
      <c r="N200" s="48">
        <v>0</v>
      </c>
      <c r="O200" s="48">
        <v>72.778000000000006</v>
      </c>
      <c r="P200" s="48">
        <v>28.041500000000006</v>
      </c>
      <c r="Q200" s="48">
        <v>29.602248589999999</v>
      </c>
      <c r="R200" s="48">
        <v>40.26670755</v>
      </c>
      <c r="S200" s="48">
        <v>31.338455900000003</v>
      </c>
      <c r="T200" s="48">
        <v>34.71952632</v>
      </c>
      <c r="U200" s="48">
        <v>40.499898600000002</v>
      </c>
      <c r="V200" s="49">
        <v>72.519182949999987</v>
      </c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</row>
    <row r="201" spans="1:36" x14ac:dyDescent="0.25">
      <c r="A201" s="71"/>
      <c r="B201" s="47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9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</row>
    <row r="202" spans="1:36" x14ac:dyDescent="0.25">
      <c r="A202" s="42" t="s">
        <v>95</v>
      </c>
      <c r="B202" s="43">
        <v>-16487.249311715001</v>
      </c>
      <c r="C202" s="44">
        <v>-25596.328913515001</v>
      </c>
      <c r="D202" s="44">
        <v>-34011.648701675782</v>
      </c>
      <c r="E202" s="44">
        <v>-38048.635798217801</v>
      </c>
      <c r="F202" s="44">
        <v>-25525.404534585388</v>
      </c>
      <c r="G202" s="44">
        <v>-21995.634346362251</v>
      </c>
      <c r="H202" s="44">
        <v>-24181.218087348021</v>
      </c>
      <c r="I202" s="44">
        <v>-8157.938702433139</v>
      </c>
      <c r="J202" s="44">
        <v>2966.5888884080096</v>
      </c>
      <c r="K202" s="44">
        <v>9019.980020203504</v>
      </c>
      <c r="L202" s="44">
        <v>13040.343627724949</v>
      </c>
      <c r="M202" s="44">
        <v>13115.103009149767</v>
      </c>
      <c r="N202" s="44">
        <v>-2494.7466960726706</v>
      </c>
      <c r="O202" s="44">
        <v>-28806.267492968469</v>
      </c>
      <c r="P202" s="44">
        <v>-26353.966009833388</v>
      </c>
      <c r="Q202" s="44">
        <v>-76011.775660370011</v>
      </c>
      <c r="R202" s="44">
        <v>-79242.188336564985</v>
      </c>
      <c r="S202" s="44">
        <v>-73953.751932070008</v>
      </c>
      <c r="T202" s="44">
        <v>-72695.642936369986</v>
      </c>
      <c r="U202" s="44">
        <v>-100598.529768205</v>
      </c>
      <c r="V202" s="45">
        <v>-54733.947484119984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</row>
    <row r="203" spans="1:36" x14ac:dyDescent="0.25">
      <c r="A203" s="71" t="s">
        <v>9</v>
      </c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3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</row>
    <row r="204" spans="1:36" x14ac:dyDescent="0.25">
      <c r="A204" s="72" t="s">
        <v>96</v>
      </c>
      <c r="B204" s="54">
        <v>-3309.4840000000004</v>
      </c>
      <c r="C204" s="55">
        <v>-11260.750999999998</v>
      </c>
      <c r="D204" s="55">
        <v>-17877.370310646798</v>
      </c>
      <c r="E204" s="55">
        <v>-26001.59691642</v>
      </c>
      <c r="F204" s="55">
        <v>-26888.017614990233</v>
      </c>
      <c r="G204" s="55">
        <v>-30497.65269975</v>
      </c>
      <c r="H204" s="55">
        <v>-24714.939372250999</v>
      </c>
      <c r="I204" s="55">
        <v>-14108.096193114037</v>
      </c>
      <c r="J204" s="55">
        <v>-9894.2246709900974</v>
      </c>
      <c r="K204" s="55">
        <v>-8338.8964597533504</v>
      </c>
      <c r="L204" s="55">
        <v>-12549.590734978996</v>
      </c>
      <c r="M204" s="55">
        <v>9380.2830470622357</v>
      </c>
      <c r="N204" s="55">
        <v>-27518.241273264877</v>
      </c>
      <c r="O204" s="55">
        <v>-24601.090273612495</v>
      </c>
      <c r="P204" s="55">
        <v>-36032.805800000002</v>
      </c>
      <c r="Q204" s="55">
        <v>-61689.068668520013</v>
      </c>
      <c r="R204" s="55">
        <v>-85090.700491460011</v>
      </c>
      <c r="S204" s="55">
        <v>-81398.929601269992</v>
      </c>
      <c r="T204" s="55">
        <v>-54239.655159189992</v>
      </c>
      <c r="U204" s="55">
        <v>-70855.294612119993</v>
      </c>
      <c r="V204" s="56">
        <v>-61576.211014970009</v>
      </c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</row>
    <row r="205" spans="1:36" x14ac:dyDescent="0.25">
      <c r="A205" s="50" t="s">
        <v>97</v>
      </c>
      <c r="B205" s="54">
        <v>1073.9379999999999</v>
      </c>
      <c r="C205" s="55">
        <v>-469.06399999999979</v>
      </c>
      <c r="D205" s="55">
        <v>1115.5640000000001</v>
      </c>
      <c r="E205" s="55">
        <v>2854.0129999999999</v>
      </c>
      <c r="F205" s="55">
        <v>1497.6580000000001</v>
      </c>
      <c r="G205" s="55">
        <v>2497.0659999999998</v>
      </c>
      <c r="H205" s="55">
        <v>-1489.0930000000001</v>
      </c>
      <c r="I205" s="55">
        <v>2478.5039999999995</v>
      </c>
      <c r="J205" s="55">
        <v>228.78899999999999</v>
      </c>
      <c r="K205" s="55">
        <v>9822.4840000000004</v>
      </c>
      <c r="L205" s="55">
        <v>2910.3908691406245</v>
      </c>
      <c r="M205" s="55">
        <v>28798.368645141603</v>
      </c>
      <c r="N205" s="55">
        <v>17061.25119036865</v>
      </c>
      <c r="O205" s="55">
        <v>26115.312437866211</v>
      </c>
      <c r="P205" s="55">
        <v>-4551.8740999999991</v>
      </c>
      <c r="Q205" s="55">
        <v>26763.010595469997</v>
      </c>
      <c r="R205" s="55">
        <v>16067.11702688</v>
      </c>
      <c r="S205" s="55">
        <v>5207.5733794799999</v>
      </c>
      <c r="T205" s="55">
        <v>14941.767787440001</v>
      </c>
      <c r="U205" s="55">
        <v>26039.686230160005</v>
      </c>
      <c r="V205" s="56">
        <v>13498.353655299996</v>
      </c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</row>
    <row r="206" spans="1:36" x14ac:dyDescent="0.25">
      <c r="A206" s="46" t="s">
        <v>98</v>
      </c>
      <c r="B206" s="47">
        <v>459.83499999999998</v>
      </c>
      <c r="C206" s="48">
        <v>1572.1529999999998</v>
      </c>
      <c r="D206" s="48">
        <v>198.97700000000003</v>
      </c>
      <c r="E206" s="48">
        <v>171.16400000000002</v>
      </c>
      <c r="F206" s="48">
        <v>678.32999999999993</v>
      </c>
      <c r="G206" s="48">
        <v>1014.804</v>
      </c>
      <c r="H206" s="48">
        <v>4341.6140000000005</v>
      </c>
      <c r="I206" s="48">
        <v>586.64800000000014</v>
      </c>
      <c r="J206" s="48">
        <v>1766.59</v>
      </c>
      <c r="K206" s="48">
        <v>1275.0519999999999</v>
      </c>
      <c r="L206" s="48">
        <v>1368.318</v>
      </c>
      <c r="M206" s="48">
        <v>1343.6125222167968</v>
      </c>
      <c r="N206" s="48">
        <v>14342.376419006348</v>
      </c>
      <c r="O206" s="48">
        <v>9360.5809910888674</v>
      </c>
      <c r="P206" s="48">
        <v>20547.5488</v>
      </c>
      <c r="Q206" s="48">
        <v>17938.969657019999</v>
      </c>
      <c r="R206" s="48">
        <v>21981.229189030004</v>
      </c>
      <c r="S206" s="48">
        <v>7854.5635986500001</v>
      </c>
      <c r="T206" s="48">
        <v>8050.1834273399991</v>
      </c>
      <c r="U206" s="48">
        <v>7121.2896704199993</v>
      </c>
      <c r="V206" s="49">
        <v>12607.64931088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</row>
    <row r="207" spans="1:36" x14ac:dyDescent="0.25">
      <c r="A207" s="46" t="s">
        <v>99</v>
      </c>
      <c r="B207" s="47">
        <v>1533.7729999999999</v>
      </c>
      <c r="C207" s="48">
        <v>1103.0889999999999</v>
      </c>
      <c r="D207" s="48">
        <v>1314.5409999999999</v>
      </c>
      <c r="E207" s="48">
        <v>3025.1769999999997</v>
      </c>
      <c r="F207" s="48">
        <v>2175.9879999999998</v>
      </c>
      <c r="G207" s="48">
        <v>3511.87</v>
      </c>
      <c r="H207" s="48">
        <v>2852.5210000000002</v>
      </c>
      <c r="I207" s="48">
        <v>3065.1519999999996</v>
      </c>
      <c r="J207" s="48">
        <v>1995.3790000000001</v>
      </c>
      <c r="K207" s="48">
        <v>11097.536</v>
      </c>
      <c r="L207" s="48">
        <v>4278.7088691406252</v>
      </c>
      <c r="M207" s="48">
        <v>30141.981167358401</v>
      </c>
      <c r="N207" s="48">
        <v>31403.627609374995</v>
      </c>
      <c r="O207" s="48">
        <v>35475.893428955082</v>
      </c>
      <c r="P207" s="48">
        <v>15995.674700000001</v>
      </c>
      <c r="Q207" s="48">
        <v>44701.980252489993</v>
      </c>
      <c r="R207" s="48">
        <v>38048.346215910002</v>
      </c>
      <c r="S207" s="48">
        <v>13062.136978129998</v>
      </c>
      <c r="T207" s="48">
        <v>22991.951214779998</v>
      </c>
      <c r="U207" s="48">
        <v>33160.975900580001</v>
      </c>
      <c r="V207" s="49">
        <v>26106.002966179996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</row>
    <row r="208" spans="1:36" x14ac:dyDescent="0.25">
      <c r="A208" s="50" t="s">
        <v>100</v>
      </c>
      <c r="B208" s="54">
        <v>1095.6379999999999</v>
      </c>
      <c r="C208" s="55">
        <v>-469.06399999999979</v>
      </c>
      <c r="D208" s="55">
        <v>1115.5640000000001</v>
      </c>
      <c r="E208" s="55">
        <v>2854.0129999999999</v>
      </c>
      <c r="F208" s="55">
        <v>1110.105</v>
      </c>
      <c r="G208" s="55">
        <v>1754.5519999999999</v>
      </c>
      <c r="H208" s="55">
        <v>-1752.3090000000002</v>
      </c>
      <c r="I208" s="55">
        <v>2401.598</v>
      </c>
      <c r="J208" s="55">
        <v>62.099999999999866</v>
      </c>
      <c r="K208" s="55">
        <v>6640.192</v>
      </c>
      <c r="L208" s="55">
        <v>2694.5519999999997</v>
      </c>
      <c r="M208" s="55">
        <v>23413.471000000001</v>
      </c>
      <c r="N208" s="55">
        <v>10091.322411499023</v>
      </c>
      <c r="O208" s="55">
        <v>13859.086468750002</v>
      </c>
      <c r="P208" s="55">
        <v>4545.2608</v>
      </c>
      <c r="Q208" s="55">
        <v>36537.174369820001</v>
      </c>
      <c r="R208" s="55">
        <v>31087.474417110003</v>
      </c>
      <c r="S208" s="55">
        <v>4742.6814332699978</v>
      </c>
      <c r="T208" s="55">
        <v>16300.269274030001</v>
      </c>
      <c r="U208" s="55">
        <v>25328.037718350002</v>
      </c>
      <c r="V208" s="56">
        <v>14337.423204289997</v>
      </c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spans="1:36" x14ac:dyDescent="0.25">
      <c r="A209" s="46" t="s">
        <v>101</v>
      </c>
      <c r="B209" s="47">
        <v>438.13499999999999</v>
      </c>
      <c r="C209" s="48">
        <v>1572.1529999999998</v>
      </c>
      <c r="D209" s="48">
        <v>198.97700000000003</v>
      </c>
      <c r="E209" s="48">
        <v>171.16400000000002</v>
      </c>
      <c r="F209" s="48">
        <v>388.197</v>
      </c>
      <c r="G209" s="48">
        <v>840.19499999999994</v>
      </c>
      <c r="H209" s="48">
        <v>4235.7729999999992</v>
      </c>
      <c r="I209" s="48">
        <v>416.76099999999997</v>
      </c>
      <c r="J209" s="48">
        <v>1644.549</v>
      </c>
      <c r="K209" s="48">
        <v>1155.729</v>
      </c>
      <c r="L209" s="48">
        <v>1179.953</v>
      </c>
      <c r="M209" s="48">
        <v>1002.359</v>
      </c>
      <c r="N209" s="48">
        <v>2043.7955885009769</v>
      </c>
      <c r="O209" s="48">
        <v>4168.8295312499995</v>
      </c>
      <c r="P209" s="48">
        <v>3917.0724</v>
      </c>
      <c r="Q209" s="48">
        <v>3451.1062867400001</v>
      </c>
      <c r="R209" s="48">
        <v>3932.2342625099996</v>
      </c>
      <c r="S209" s="48">
        <v>6165.6394039800007</v>
      </c>
      <c r="T209" s="48">
        <v>3453.4515945399999</v>
      </c>
      <c r="U209" s="48">
        <v>4572.4414745800004</v>
      </c>
      <c r="V209" s="49">
        <v>10596.52612398</v>
      </c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</row>
    <row r="210" spans="1:36" x14ac:dyDescent="0.25">
      <c r="A210" s="46" t="s">
        <v>102</v>
      </c>
      <c r="B210" s="47">
        <v>1533.7729999999999</v>
      </c>
      <c r="C210" s="48">
        <v>1103.0889999999999</v>
      </c>
      <c r="D210" s="48">
        <v>1314.5409999999999</v>
      </c>
      <c r="E210" s="48">
        <v>3025.1769999999997</v>
      </c>
      <c r="F210" s="48">
        <v>1498.3020000000001</v>
      </c>
      <c r="G210" s="48">
        <v>2594.7469999999998</v>
      </c>
      <c r="H210" s="48">
        <v>2483.4639999999999</v>
      </c>
      <c r="I210" s="48">
        <v>2818.3589999999999</v>
      </c>
      <c r="J210" s="48">
        <v>1706.6490000000001</v>
      </c>
      <c r="K210" s="48">
        <v>7795.9209999999994</v>
      </c>
      <c r="L210" s="48">
        <v>3874.5050000000006</v>
      </c>
      <c r="M210" s="48">
        <v>24415.83</v>
      </c>
      <c r="N210" s="48">
        <v>12135.117999999999</v>
      </c>
      <c r="O210" s="48">
        <v>18027.916000000005</v>
      </c>
      <c r="P210" s="48">
        <v>8462.3331999999991</v>
      </c>
      <c r="Q210" s="48">
        <v>39988.280656560004</v>
      </c>
      <c r="R210" s="48">
        <v>35019.708679620002</v>
      </c>
      <c r="S210" s="48">
        <v>10908.320837249998</v>
      </c>
      <c r="T210" s="48">
        <v>19753.720868569999</v>
      </c>
      <c r="U210" s="48">
        <v>29900.479192930005</v>
      </c>
      <c r="V210" s="49">
        <v>24933.949328269999</v>
      </c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</row>
    <row r="211" spans="1:36" x14ac:dyDescent="0.25">
      <c r="A211" s="50" t="s">
        <v>103</v>
      </c>
      <c r="B211" s="54">
        <v>1095.6379999999999</v>
      </c>
      <c r="C211" s="55">
        <v>-469.06399999999979</v>
      </c>
      <c r="D211" s="55">
        <v>1115.5640000000001</v>
      </c>
      <c r="E211" s="55">
        <v>2854.0129999999999</v>
      </c>
      <c r="F211" s="55">
        <v>1110.105</v>
      </c>
      <c r="G211" s="55">
        <v>1754.5519999999999</v>
      </c>
      <c r="H211" s="55">
        <v>-1752.3090000000002</v>
      </c>
      <c r="I211" s="55">
        <v>2401.598</v>
      </c>
      <c r="J211" s="55">
        <v>62.099999999999866</v>
      </c>
      <c r="K211" s="55">
        <v>6640.192</v>
      </c>
      <c r="L211" s="55">
        <v>2694.5519999999997</v>
      </c>
      <c r="M211" s="55">
        <v>23413.471000000001</v>
      </c>
      <c r="N211" s="55">
        <v>10091.322411499023</v>
      </c>
      <c r="O211" s="55">
        <v>13859.086468750002</v>
      </c>
      <c r="P211" s="55">
        <v>4545.2608</v>
      </c>
      <c r="Q211" s="55">
        <v>26830.998579229999</v>
      </c>
      <c r="R211" s="55">
        <v>19544.370500010002</v>
      </c>
      <c r="S211" s="55">
        <v>7553.4845941700005</v>
      </c>
      <c r="T211" s="55">
        <v>14754.784753669999</v>
      </c>
      <c r="U211" s="55">
        <v>19318.299341209997</v>
      </c>
      <c r="V211" s="56">
        <v>9831.585472499999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</row>
    <row r="212" spans="1:36" x14ac:dyDescent="0.25">
      <c r="A212" s="50" t="s">
        <v>104</v>
      </c>
      <c r="B212" s="54">
        <v>0</v>
      </c>
      <c r="C212" s="55">
        <v>0</v>
      </c>
      <c r="D212" s="55">
        <v>0</v>
      </c>
      <c r="E212" s="55">
        <v>0</v>
      </c>
      <c r="F212" s="55">
        <v>0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9706.1757905899995</v>
      </c>
      <c r="R212" s="55">
        <v>11543.103917099999</v>
      </c>
      <c r="S212" s="55">
        <v>-2810.8031608999995</v>
      </c>
      <c r="T212" s="55">
        <v>1545.4845203600003</v>
      </c>
      <c r="U212" s="55">
        <v>6009.73837714</v>
      </c>
      <c r="V212" s="56">
        <v>4505.8377317900004</v>
      </c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</row>
    <row r="213" spans="1:36" x14ac:dyDescent="0.25">
      <c r="A213" s="50" t="s">
        <v>105</v>
      </c>
      <c r="B213" s="54">
        <v>-21.7</v>
      </c>
      <c r="C213" s="55">
        <v>0</v>
      </c>
      <c r="D213" s="55">
        <v>0</v>
      </c>
      <c r="E213" s="55">
        <v>0</v>
      </c>
      <c r="F213" s="55">
        <v>387.553</v>
      </c>
      <c r="G213" s="55">
        <v>742.5139999999999</v>
      </c>
      <c r="H213" s="55">
        <v>263.21599999999995</v>
      </c>
      <c r="I213" s="55">
        <v>76.905999999999992</v>
      </c>
      <c r="J213" s="55">
        <v>166.68900000000002</v>
      </c>
      <c r="K213" s="55">
        <v>3182.2919999999999</v>
      </c>
      <c r="L213" s="55">
        <v>215.83886914062504</v>
      </c>
      <c r="M213" s="55">
        <v>5384.897645141602</v>
      </c>
      <c r="N213" s="55">
        <v>6969.9287788696256</v>
      </c>
      <c r="O213" s="55">
        <v>12256.225969116214</v>
      </c>
      <c r="P213" s="55">
        <v>-9097.1348999999991</v>
      </c>
      <c r="Q213" s="55">
        <v>-9774.1637743499996</v>
      </c>
      <c r="R213" s="55">
        <v>-15020.357390230001</v>
      </c>
      <c r="S213" s="55">
        <v>464.89194621000001</v>
      </c>
      <c r="T213" s="55">
        <v>-1358.5014865899996</v>
      </c>
      <c r="U213" s="55">
        <v>711.64851180999995</v>
      </c>
      <c r="V213" s="56">
        <v>-839.06954899000027</v>
      </c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</row>
    <row r="214" spans="1:36" x14ac:dyDescent="0.25">
      <c r="A214" s="46" t="s">
        <v>106</v>
      </c>
      <c r="B214" s="47">
        <v>21.7</v>
      </c>
      <c r="C214" s="48">
        <v>0</v>
      </c>
      <c r="D214" s="48">
        <v>0</v>
      </c>
      <c r="E214" s="48">
        <v>0</v>
      </c>
      <c r="F214" s="48">
        <v>290.13299999999998</v>
      </c>
      <c r="G214" s="48">
        <v>174.60899999999998</v>
      </c>
      <c r="H214" s="48">
        <v>105.84100000000001</v>
      </c>
      <c r="I214" s="48">
        <v>169.88700000000003</v>
      </c>
      <c r="J214" s="48">
        <v>122.04099999999998</v>
      </c>
      <c r="K214" s="48">
        <v>119.32300000000001</v>
      </c>
      <c r="L214" s="48">
        <v>188.36499999999998</v>
      </c>
      <c r="M214" s="48">
        <v>341.2535222167968</v>
      </c>
      <c r="N214" s="48">
        <v>12298.580830505371</v>
      </c>
      <c r="O214" s="48">
        <v>5191.751459838868</v>
      </c>
      <c r="P214" s="48">
        <v>16630.4764</v>
      </c>
      <c r="Q214" s="48">
        <v>14487.863370280002</v>
      </c>
      <c r="R214" s="48">
        <v>18048.994926519998</v>
      </c>
      <c r="S214" s="48">
        <v>1688.9241946700001</v>
      </c>
      <c r="T214" s="48">
        <v>4596.7318327999983</v>
      </c>
      <c r="U214" s="48">
        <v>2548.8481958399998</v>
      </c>
      <c r="V214" s="49">
        <v>2011.1231868999998</v>
      </c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</row>
    <row r="215" spans="1:36" x14ac:dyDescent="0.25">
      <c r="A215" s="46" t="s">
        <v>107</v>
      </c>
      <c r="B215" s="47">
        <v>0</v>
      </c>
      <c r="C215" s="48">
        <v>0</v>
      </c>
      <c r="D215" s="48">
        <v>0</v>
      </c>
      <c r="E215" s="48">
        <v>0</v>
      </c>
      <c r="F215" s="48">
        <v>677.68600000000015</v>
      </c>
      <c r="G215" s="48">
        <v>917.12299999999993</v>
      </c>
      <c r="H215" s="48">
        <v>369.05699999999996</v>
      </c>
      <c r="I215" s="48">
        <v>246.79299999999998</v>
      </c>
      <c r="J215" s="48">
        <v>288.72999999999996</v>
      </c>
      <c r="K215" s="48">
        <v>3301.6149999999998</v>
      </c>
      <c r="L215" s="48">
        <v>404.20386914062499</v>
      </c>
      <c r="M215" s="48">
        <v>5726.1511673583982</v>
      </c>
      <c r="N215" s="48">
        <v>19268.509609374996</v>
      </c>
      <c r="O215" s="48">
        <v>17447.977428955081</v>
      </c>
      <c r="P215" s="48">
        <v>7533.3414999999995</v>
      </c>
      <c r="Q215" s="48">
        <v>4713.6995959299993</v>
      </c>
      <c r="R215" s="48">
        <v>3028.6375362899998</v>
      </c>
      <c r="S215" s="48">
        <v>2153.8161408800001</v>
      </c>
      <c r="T215" s="48">
        <v>3238.2303462100003</v>
      </c>
      <c r="U215" s="48">
        <v>3260.4967076500002</v>
      </c>
      <c r="V215" s="49">
        <v>1172.0536379099999</v>
      </c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</row>
    <row r="216" spans="1:36" x14ac:dyDescent="0.25">
      <c r="A216" s="50" t="s">
        <v>108</v>
      </c>
      <c r="B216" s="54">
        <v>0</v>
      </c>
      <c r="C216" s="55">
        <v>0</v>
      </c>
      <c r="D216" s="55">
        <v>0</v>
      </c>
      <c r="E216" s="55">
        <v>0</v>
      </c>
      <c r="F216" s="55">
        <v>384.84900000000005</v>
      </c>
      <c r="G216" s="55">
        <v>546.81700000000001</v>
      </c>
      <c r="H216" s="55">
        <v>267.53700000000003</v>
      </c>
      <c r="I216" s="55">
        <v>78.514999999999986</v>
      </c>
      <c r="J216" s="55">
        <v>187.214</v>
      </c>
      <c r="K216" s="55">
        <v>3169.8479999999995</v>
      </c>
      <c r="L216" s="55">
        <v>-102.96</v>
      </c>
      <c r="M216" s="55">
        <v>4772.9960000000001</v>
      </c>
      <c r="N216" s="55">
        <v>5823.0566098632771</v>
      </c>
      <c r="O216" s="55">
        <v>12349.053958984381</v>
      </c>
      <c r="P216" s="55">
        <v>-10119.2068</v>
      </c>
      <c r="Q216" s="55">
        <v>-9694.8653831600022</v>
      </c>
      <c r="R216" s="55">
        <v>-13781.260878239998</v>
      </c>
      <c r="S216" s="55">
        <v>89.98774066999998</v>
      </c>
      <c r="T216" s="55">
        <v>-1244.6061535999997</v>
      </c>
      <c r="U216" s="55">
        <v>1150.2365185399999</v>
      </c>
      <c r="V216" s="56">
        <v>-250.72402546999996</v>
      </c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</row>
    <row r="217" spans="1:36" x14ac:dyDescent="0.25">
      <c r="A217" s="46" t="s">
        <v>109</v>
      </c>
      <c r="B217" s="47">
        <v>0</v>
      </c>
      <c r="C217" s="48">
        <v>0</v>
      </c>
      <c r="D217" s="48">
        <v>0</v>
      </c>
      <c r="E217" s="48">
        <v>0</v>
      </c>
      <c r="F217" s="48">
        <v>253.636</v>
      </c>
      <c r="G217" s="48">
        <v>64.297999999999988</v>
      </c>
      <c r="H217" s="48">
        <v>92.852000000000004</v>
      </c>
      <c r="I217" s="48">
        <v>164.69300000000001</v>
      </c>
      <c r="J217" s="48">
        <v>91.628</v>
      </c>
      <c r="K217" s="48">
        <v>114.54599999999999</v>
      </c>
      <c r="L217" s="48">
        <v>159.72</v>
      </c>
      <c r="M217" s="48">
        <v>120.464</v>
      </c>
      <c r="N217" s="48">
        <v>11603.437790039063</v>
      </c>
      <c r="O217" s="48">
        <v>3150.9745000000003</v>
      </c>
      <c r="P217" s="48">
        <v>15252.187599999997</v>
      </c>
      <c r="Q217" s="48">
        <v>10661.754591460001</v>
      </c>
      <c r="R217" s="48">
        <v>14624.121252739998</v>
      </c>
      <c r="S217" s="48">
        <v>434.77133737999998</v>
      </c>
      <c r="T217" s="48">
        <v>2986.6886221799996</v>
      </c>
      <c r="U217" s="48">
        <v>862.16613813999993</v>
      </c>
      <c r="V217" s="49">
        <v>816.46626358999981</v>
      </c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</row>
    <row r="218" spans="1:36" x14ac:dyDescent="0.25">
      <c r="A218" s="46" t="s">
        <v>110</v>
      </c>
      <c r="B218" s="47">
        <v>0</v>
      </c>
      <c r="C218" s="48">
        <v>0</v>
      </c>
      <c r="D218" s="48">
        <v>0</v>
      </c>
      <c r="E218" s="48">
        <v>0</v>
      </c>
      <c r="F218" s="48">
        <v>638.48500000000001</v>
      </c>
      <c r="G218" s="48">
        <v>611.11500000000012</v>
      </c>
      <c r="H218" s="48">
        <v>360.38900000000001</v>
      </c>
      <c r="I218" s="48">
        <v>243.20799999999997</v>
      </c>
      <c r="J218" s="48">
        <v>278.84199999999993</v>
      </c>
      <c r="K218" s="48">
        <v>3284.3939999999998</v>
      </c>
      <c r="L218" s="48">
        <v>56.760000000000005</v>
      </c>
      <c r="M218" s="48">
        <v>4893.46</v>
      </c>
      <c r="N218" s="48">
        <v>17426.494399902338</v>
      </c>
      <c r="O218" s="48">
        <v>15500.028458984376</v>
      </c>
      <c r="P218" s="48">
        <v>5132.9808000000003</v>
      </c>
      <c r="Q218" s="48">
        <v>966.88920829999995</v>
      </c>
      <c r="R218" s="48">
        <v>842.86037449999992</v>
      </c>
      <c r="S218" s="48">
        <v>524.75907805000008</v>
      </c>
      <c r="T218" s="48">
        <v>1742.0824685800001</v>
      </c>
      <c r="U218" s="48">
        <v>2012.4026566800001</v>
      </c>
      <c r="V218" s="49">
        <v>565.74223812000002</v>
      </c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</row>
    <row r="219" spans="1:36" x14ac:dyDescent="0.25">
      <c r="A219" s="50" t="s">
        <v>111</v>
      </c>
      <c r="B219" s="54">
        <v>-21.7</v>
      </c>
      <c r="C219" s="55">
        <v>0</v>
      </c>
      <c r="D219" s="55">
        <v>0</v>
      </c>
      <c r="E219" s="55">
        <v>0</v>
      </c>
      <c r="F219" s="55">
        <v>2.7040000000000051</v>
      </c>
      <c r="G219" s="55">
        <v>195.697</v>
      </c>
      <c r="H219" s="55">
        <v>-4.3209999999999997</v>
      </c>
      <c r="I219" s="55">
        <v>-1.6090000000000002</v>
      </c>
      <c r="J219" s="55">
        <v>-20.525000000000006</v>
      </c>
      <c r="K219" s="55">
        <v>12.444000000000001</v>
      </c>
      <c r="L219" s="55">
        <v>318.79886914062502</v>
      </c>
      <c r="M219" s="55">
        <v>611.90164514160165</v>
      </c>
      <c r="N219" s="55">
        <v>1146.872169006348</v>
      </c>
      <c r="O219" s="55">
        <v>-92.82798986816384</v>
      </c>
      <c r="P219" s="55">
        <v>1022.0718999999999</v>
      </c>
      <c r="Q219" s="55">
        <v>-79.298391190000473</v>
      </c>
      <c r="R219" s="55">
        <v>-1239.09651199</v>
      </c>
      <c r="S219" s="55">
        <v>374.90420554000002</v>
      </c>
      <c r="T219" s="55">
        <v>-113.89533298999994</v>
      </c>
      <c r="U219" s="55">
        <v>-232.74037087999997</v>
      </c>
      <c r="V219" s="56">
        <v>-396.84415120000011</v>
      </c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</row>
    <row r="220" spans="1:36" x14ac:dyDescent="0.25">
      <c r="A220" s="46" t="s">
        <v>109</v>
      </c>
      <c r="B220" s="47">
        <v>21.7</v>
      </c>
      <c r="C220" s="48">
        <v>0</v>
      </c>
      <c r="D220" s="48">
        <v>0</v>
      </c>
      <c r="E220" s="48">
        <v>0</v>
      </c>
      <c r="F220" s="48">
        <v>36.497000000000007</v>
      </c>
      <c r="G220" s="48">
        <v>110.31100000000001</v>
      </c>
      <c r="H220" s="48">
        <v>12.989000000000001</v>
      </c>
      <c r="I220" s="48">
        <v>5.1940000000000008</v>
      </c>
      <c r="J220" s="48">
        <v>30.413000000000004</v>
      </c>
      <c r="K220" s="48">
        <v>4.7770000000000001</v>
      </c>
      <c r="L220" s="48">
        <v>28.645</v>
      </c>
      <c r="M220" s="48">
        <v>220.78952221679683</v>
      </c>
      <c r="N220" s="48">
        <v>695.14304046630843</v>
      </c>
      <c r="O220" s="48">
        <v>2040.7769598388677</v>
      </c>
      <c r="P220" s="48">
        <v>1378.2888</v>
      </c>
      <c r="Q220" s="48">
        <v>3826.1087788200002</v>
      </c>
      <c r="R220" s="48">
        <v>3424.87367378</v>
      </c>
      <c r="S220" s="48">
        <v>1254.1528572899999</v>
      </c>
      <c r="T220" s="48">
        <v>1610.0432106200001</v>
      </c>
      <c r="U220" s="48">
        <v>702.31238368000004</v>
      </c>
      <c r="V220" s="49">
        <v>729.72450031000005</v>
      </c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</row>
    <row r="221" spans="1:36" x14ac:dyDescent="0.25">
      <c r="A221" s="46" t="s">
        <v>110</v>
      </c>
      <c r="B221" s="47">
        <v>0</v>
      </c>
      <c r="C221" s="48">
        <v>0</v>
      </c>
      <c r="D221" s="48">
        <v>0</v>
      </c>
      <c r="E221" s="48">
        <v>0</v>
      </c>
      <c r="F221" s="48">
        <v>39.200999999999993</v>
      </c>
      <c r="G221" s="48">
        <v>306.00799999999998</v>
      </c>
      <c r="H221" s="48">
        <v>8.6679999999999993</v>
      </c>
      <c r="I221" s="48">
        <v>3.585</v>
      </c>
      <c r="J221" s="48">
        <v>9.8879999999999999</v>
      </c>
      <c r="K221" s="48">
        <v>17.221000000000004</v>
      </c>
      <c r="L221" s="48">
        <v>347.443869140625</v>
      </c>
      <c r="M221" s="48">
        <v>832.69116735839839</v>
      </c>
      <c r="N221" s="48">
        <v>1842.0152094726564</v>
      </c>
      <c r="O221" s="48">
        <v>1947.9489699707037</v>
      </c>
      <c r="P221" s="48">
        <v>2400.3607000000002</v>
      </c>
      <c r="Q221" s="48">
        <v>3746.8103876299997</v>
      </c>
      <c r="R221" s="48">
        <v>2185.7771617900003</v>
      </c>
      <c r="S221" s="48">
        <v>1629.0570628300002</v>
      </c>
      <c r="T221" s="48">
        <v>1496.14787763</v>
      </c>
      <c r="U221" s="48">
        <v>469.57201279999992</v>
      </c>
      <c r="V221" s="49">
        <v>332.88034911</v>
      </c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</row>
    <row r="222" spans="1:36" x14ac:dyDescent="0.25">
      <c r="A222" s="50" t="s">
        <v>112</v>
      </c>
      <c r="B222" s="54">
        <v>0</v>
      </c>
      <c r="C222" s="55">
        <v>0</v>
      </c>
      <c r="D222" s="55">
        <v>0</v>
      </c>
      <c r="E222" s="55">
        <v>0</v>
      </c>
      <c r="F222" s="55">
        <v>0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-205.84763585000002</v>
      </c>
      <c r="V222" s="56">
        <v>-191.50137231999997</v>
      </c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</row>
    <row r="223" spans="1:36" x14ac:dyDescent="0.25">
      <c r="A223" s="46" t="s">
        <v>109</v>
      </c>
      <c r="B223" s="47">
        <v>0</v>
      </c>
      <c r="C223" s="48">
        <v>0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48">
        <v>984.36967402000005</v>
      </c>
      <c r="V223" s="49">
        <v>464.93242300000009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</row>
    <row r="224" spans="1:36" x14ac:dyDescent="0.25">
      <c r="A224" s="46" t="s">
        <v>110</v>
      </c>
      <c r="B224" s="47">
        <v>0</v>
      </c>
      <c r="C224" s="48">
        <v>0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778.52203817000009</v>
      </c>
      <c r="V224" s="49">
        <v>273.43105068</v>
      </c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</row>
    <row r="225" spans="1:36" x14ac:dyDescent="0.25">
      <c r="A225" s="50" t="s">
        <v>113</v>
      </c>
      <c r="B225" s="54">
        <v>4383.4219999999996</v>
      </c>
      <c r="C225" s="55">
        <v>10791.687</v>
      </c>
      <c r="D225" s="55">
        <v>18992.9343106468</v>
      </c>
      <c r="E225" s="55">
        <v>28855.609916419999</v>
      </c>
      <c r="F225" s="55">
        <v>28385.675614990236</v>
      </c>
      <c r="G225" s="55">
        <v>32994.718699750003</v>
      </c>
      <c r="H225" s="55">
        <v>23225.846372250995</v>
      </c>
      <c r="I225" s="55">
        <v>16586.600193114038</v>
      </c>
      <c r="J225" s="55">
        <v>10123.013670990096</v>
      </c>
      <c r="K225" s="55">
        <v>18161.380459753353</v>
      </c>
      <c r="L225" s="55">
        <v>15459.981604119619</v>
      </c>
      <c r="M225" s="55">
        <v>19418.085598079364</v>
      </c>
      <c r="N225" s="55">
        <v>44579.49246363352</v>
      </c>
      <c r="O225" s="55">
        <v>50716.402711478717</v>
      </c>
      <c r="P225" s="55">
        <v>31480.931700000001</v>
      </c>
      <c r="Q225" s="55">
        <v>88452.079263990003</v>
      </c>
      <c r="R225" s="55">
        <v>101157.81751833999</v>
      </c>
      <c r="S225" s="55">
        <v>86606.50298075001</v>
      </c>
      <c r="T225" s="55">
        <v>69181.422946630017</v>
      </c>
      <c r="U225" s="55">
        <v>96894.980842279998</v>
      </c>
      <c r="V225" s="56">
        <v>75074.564670269989</v>
      </c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</row>
    <row r="226" spans="1:36" x14ac:dyDescent="0.25">
      <c r="A226" s="46" t="s">
        <v>98</v>
      </c>
      <c r="B226" s="47">
        <v>6348.0779999999995</v>
      </c>
      <c r="C226" s="48">
        <v>12033.665000000001</v>
      </c>
      <c r="D226" s="48">
        <v>22081.080310646797</v>
      </c>
      <c r="E226" s="48">
        <v>34982.160916420005</v>
      </c>
      <c r="F226" s="48">
        <v>36289.450000000004</v>
      </c>
      <c r="G226" s="48">
        <v>40228.277999999991</v>
      </c>
      <c r="H226" s="48">
        <v>30781.578563900872</v>
      </c>
      <c r="I226" s="48">
        <v>26458.50501076199</v>
      </c>
      <c r="J226" s="48">
        <v>19208.409118531508</v>
      </c>
      <c r="K226" s="48">
        <v>25812.244837515955</v>
      </c>
      <c r="L226" s="48">
        <v>30208.412769493782</v>
      </c>
      <c r="M226" s="48">
        <v>32184.475411907919</v>
      </c>
      <c r="N226" s="48">
        <v>58387.187819593979</v>
      </c>
      <c r="O226" s="48">
        <v>76109.669768347972</v>
      </c>
      <c r="P226" s="48">
        <v>58213.573799999998</v>
      </c>
      <c r="Q226" s="48">
        <v>118234.63080195</v>
      </c>
      <c r="R226" s="48">
        <v>136511.48176353</v>
      </c>
      <c r="S226" s="48">
        <v>107299.25947973</v>
      </c>
      <c r="T226" s="48">
        <v>95094.765440639982</v>
      </c>
      <c r="U226" s="48">
        <v>130625.31147787999</v>
      </c>
      <c r="V226" s="49">
        <v>123574.62394417002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</row>
    <row r="227" spans="1:36" x14ac:dyDescent="0.25">
      <c r="A227" s="46" t="s">
        <v>99</v>
      </c>
      <c r="B227" s="47">
        <v>1964.6559999999999</v>
      </c>
      <c r="C227" s="48">
        <v>1241.9780000000001</v>
      </c>
      <c r="D227" s="48">
        <v>3088.1460000000002</v>
      </c>
      <c r="E227" s="48">
        <v>6126.5510000000004</v>
      </c>
      <c r="F227" s="48">
        <v>7903.7743850097659</v>
      </c>
      <c r="G227" s="48">
        <v>7233.5593002500009</v>
      </c>
      <c r="H227" s="48">
        <v>7555.7321916498713</v>
      </c>
      <c r="I227" s="48">
        <v>9871.9048176479519</v>
      </c>
      <c r="J227" s="48">
        <v>9085.3954475414139</v>
      </c>
      <c r="K227" s="48">
        <v>7650.8643777626066</v>
      </c>
      <c r="L227" s="48">
        <v>14748.431165374162</v>
      </c>
      <c r="M227" s="48">
        <v>12766.389813828553</v>
      </c>
      <c r="N227" s="48">
        <v>13807.695355960444</v>
      </c>
      <c r="O227" s="48">
        <v>25393.267056869267</v>
      </c>
      <c r="P227" s="48">
        <v>26732.642100000005</v>
      </c>
      <c r="Q227" s="48">
        <v>29782.551537960004</v>
      </c>
      <c r="R227" s="48">
        <v>35353.664245189997</v>
      </c>
      <c r="S227" s="48">
        <v>20692.756498980001</v>
      </c>
      <c r="T227" s="48">
        <v>25913.342494010001</v>
      </c>
      <c r="U227" s="48">
        <v>33730.330635599996</v>
      </c>
      <c r="V227" s="49">
        <v>48500.059273900006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</row>
    <row r="228" spans="1:36" x14ac:dyDescent="0.25">
      <c r="A228" s="50" t="s">
        <v>114</v>
      </c>
      <c r="B228" s="54">
        <v>4238.8310000000001</v>
      </c>
      <c r="C228" s="55">
        <v>9893.19</v>
      </c>
      <c r="D228" s="55">
        <v>16817.012310646798</v>
      </c>
      <c r="E228" s="55">
        <v>25478.753916420002</v>
      </c>
      <c r="F228" s="55">
        <v>29983</v>
      </c>
      <c r="G228" s="55">
        <v>30016.294999999995</v>
      </c>
      <c r="H228" s="55">
        <v>18765.004007809559</v>
      </c>
      <c r="I228" s="55">
        <v>17118.05071034695</v>
      </c>
      <c r="J228" s="55">
        <v>9320.1790058606111</v>
      </c>
      <c r="K228" s="55">
        <v>18570.285571646818</v>
      </c>
      <c r="L228" s="55">
        <v>15044.91976802894</v>
      </c>
      <c r="M228" s="55">
        <v>15372.602683026083</v>
      </c>
      <c r="N228" s="55">
        <v>26074.440956961673</v>
      </c>
      <c r="O228" s="55">
        <v>30064.027182226258</v>
      </c>
      <c r="P228" s="55">
        <v>19906.3524</v>
      </c>
      <c r="Q228" s="55">
        <v>74981.754939920007</v>
      </c>
      <c r="R228" s="55">
        <v>84707.112127620014</v>
      </c>
      <c r="S228" s="55">
        <v>64065.605878040005</v>
      </c>
      <c r="T228" s="55">
        <v>30835.289676599998</v>
      </c>
      <c r="U228" s="55">
        <v>57918.239240070005</v>
      </c>
      <c r="V228" s="56">
        <v>56421.201124430001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</row>
    <row r="229" spans="1:36" x14ac:dyDescent="0.25">
      <c r="A229" s="46" t="s">
        <v>101</v>
      </c>
      <c r="B229" s="47">
        <v>5475.4</v>
      </c>
      <c r="C229" s="48">
        <v>10496.454</v>
      </c>
      <c r="D229" s="48">
        <v>18760.964310646796</v>
      </c>
      <c r="E229" s="48">
        <v>28480.255916420003</v>
      </c>
      <c r="F229" s="48">
        <v>31372.328000000001</v>
      </c>
      <c r="G229" s="48">
        <v>33402.846000000005</v>
      </c>
      <c r="H229" s="48">
        <v>21092.922563900869</v>
      </c>
      <c r="I229" s="48">
        <v>18959.763710346957</v>
      </c>
      <c r="J229" s="48">
        <v>13087.47500586061</v>
      </c>
      <c r="K229" s="48">
        <v>20541.781571646818</v>
      </c>
      <c r="L229" s="48">
        <v>22043.393768028938</v>
      </c>
      <c r="M229" s="48">
        <v>22768.566923260456</v>
      </c>
      <c r="N229" s="48">
        <v>34334.864956961675</v>
      </c>
      <c r="O229" s="48">
        <v>44457.056182226253</v>
      </c>
      <c r="P229" s="48">
        <v>31679.497000000003</v>
      </c>
      <c r="Q229" s="48">
        <v>87448.368094200006</v>
      </c>
      <c r="R229" s="48">
        <v>99454.522907459992</v>
      </c>
      <c r="S229" s="48">
        <v>71772.588194409997</v>
      </c>
      <c r="T229" s="48">
        <v>38532.772715899999</v>
      </c>
      <c r="U229" s="48">
        <v>66796.923251820001</v>
      </c>
      <c r="V229" s="49">
        <v>65052.319648429999</v>
      </c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</row>
    <row r="230" spans="1:36" x14ac:dyDescent="0.25">
      <c r="A230" s="46" t="s">
        <v>102</v>
      </c>
      <c r="B230" s="47">
        <v>1236.569</v>
      </c>
      <c r="C230" s="48">
        <v>603.26400000000001</v>
      </c>
      <c r="D230" s="48">
        <v>1943.952</v>
      </c>
      <c r="E230" s="48">
        <v>3001.502</v>
      </c>
      <c r="F230" s="48">
        <v>1389.328</v>
      </c>
      <c r="G230" s="48">
        <v>3386.5509999999999</v>
      </c>
      <c r="H230" s="48">
        <v>2327.9185560913083</v>
      </c>
      <c r="I230" s="48">
        <v>1841.7130000000002</v>
      </c>
      <c r="J230" s="48">
        <v>3767.2960000000003</v>
      </c>
      <c r="K230" s="48">
        <v>1971.4959999999999</v>
      </c>
      <c r="L230" s="48">
        <v>6998.4739999999983</v>
      </c>
      <c r="M230" s="48">
        <v>7395.9642402343752</v>
      </c>
      <c r="N230" s="48">
        <v>8260.4239999999991</v>
      </c>
      <c r="O230" s="48">
        <v>14393.029000000002</v>
      </c>
      <c r="P230" s="48">
        <v>11773.1446</v>
      </c>
      <c r="Q230" s="48">
        <v>12466.613154280001</v>
      </c>
      <c r="R230" s="48">
        <v>14747.410779840002</v>
      </c>
      <c r="S230" s="48">
        <v>7706.9823163700003</v>
      </c>
      <c r="T230" s="48">
        <v>7697.4830392999993</v>
      </c>
      <c r="U230" s="48">
        <v>8878.6840117499996</v>
      </c>
      <c r="V230" s="49">
        <v>8631.1185240000013</v>
      </c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</row>
    <row r="231" spans="1:36" x14ac:dyDescent="0.25">
      <c r="A231" s="50" t="s">
        <v>115</v>
      </c>
      <c r="B231" s="54">
        <v>3855.1310000000003</v>
      </c>
      <c r="C231" s="55">
        <v>9361.7989999999991</v>
      </c>
      <c r="D231" s="55">
        <v>16665.904310646798</v>
      </c>
      <c r="E231" s="55">
        <v>25354.753916420002</v>
      </c>
      <c r="F231" s="55">
        <v>29983</v>
      </c>
      <c r="G231" s="55">
        <v>30016.294999999995</v>
      </c>
      <c r="H231" s="55">
        <v>18765.004007809559</v>
      </c>
      <c r="I231" s="55">
        <v>17118.05071034695</v>
      </c>
      <c r="J231" s="55">
        <v>9320.1790058606111</v>
      </c>
      <c r="K231" s="55">
        <v>18570.285571646818</v>
      </c>
      <c r="L231" s="55">
        <v>15044.91976802894</v>
      </c>
      <c r="M231" s="55">
        <v>15372.602683026083</v>
      </c>
      <c r="N231" s="55">
        <v>26074.440956961673</v>
      </c>
      <c r="O231" s="55">
        <v>30064.027182226258</v>
      </c>
      <c r="P231" s="55">
        <v>19906.3524</v>
      </c>
      <c r="Q231" s="55">
        <v>40116.724794490001</v>
      </c>
      <c r="R231" s="55">
        <v>54782.395991809994</v>
      </c>
      <c r="S231" s="55">
        <v>52835.673073460013</v>
      </c>
      <c r="T231" s="55">
        <v>41647.819795069998</v>
      </c>
      <c r="U231" s="55">
        <v>47220.44599154</v>
      </c>
      <c r="V231" s="56">
        <v>49276.052351849998</v>
      </c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</row>
    <row r="232" spans="1:36" x14ac:dyDescent="0.25">
      <c r="A232" s="50" t="s">
        <v>116</v>
      </c>
      <c r="B232" s="54">
        <v>383.7</v>
      </c>
      <c r="C232" s="55">
        <v>531.39099999999996</v>
      </c>
      <c r="D232" s="55">
        <v>151.108</v>
      </c>
      <c r="E232" s="55">
        <v>124</v>
      </c>
      <c r="F232" s="55">
        <v>0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34865.030145429999</v>
      </c>
      <c r="R232" s="55">
        <v>29924.716135809995</v>
      </c>
      <c r="S232" s="55">
        <v>11229.932804579999</v>
      </c>
      <c r="T232" s="55">
        <v>-10812.53011847</v>
      </c>
      <c r="U232" s="55">
        <v>10697.793248529999</v>
      </c>
      <c r="V232" s="56">
        <v>7145.1487725799998</v>
      </c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</row>
    <row r="233" spans="1:36" x14ac:dyDescent="0.25">
      <c r="A233" s="50" t="s">
        <v>117</v>
      </c>
      <c r="B233" s="54">
        <v>144.59100000000001</v>
      </c>
      <c r="C233" s="55">
        <v>898.49700000000007</v>
      </c>
      <c r="D233" s="55">
        <v>2175.922</v>
      </c>
      <c r="E233" s="55">
        <v>3376.8559999999998</v>
      </c>
      <c r="F233" s="55">
        <v>-1597.324385009766</v>
      </c>
      <c r="G233" s="55">
        <v>2978.4236997500002</v>
      </c>
      <c r="H233" s="55">
        <v>4460.8423644414379</v>
      </c>
      <c r="I233" s="55">
        <v>-531.45051723291249</v>
      </c>
      <c r="J233" s="55">
        <v>802.83466512948598</v>
      </c>
      <c r="K233" s="55">
        <v>-408.90511189346586</v>
      </c>
      <c r="L233" s="55">
        <v>415.0618360906808</v>
      </c>
      <c r="M233" s="55">
        <v>4045.4829150532833</v>
      </c>
      <c r="N233" s="55">
        <v>18505.051506671862</v>
      </c>
      <c r="O233" s="55">
        <v>20652.375529252455</v>
      </c>
      <c r="P233" s="55">
        <v>11574.579299999999</v>
      </c>
      <c r="Q233" s="55">
        <v>13470.324324069999</v>
      </c>
      <c r="R233" s="55">
        <v>16450.705390720002</v>
      </c>
      <c r="S233" s="55">
        <v>22540.897102710001</v>
      </c>
      <c r="T233" s="55">
        <v>38346.133270029997</v>
      </c>
      <c r="U233" s="55">
        <v>38976.741602209993</v>
      </c>
      <c r="V233" s="56">
        <v>18653.363545839999</v>
      </c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</row>
    <row r="234" spans="1:36" x14ac:dyDescent="0.25">
      <c r="A234" s="46" t="s">
        <v>118</v>
      </c>
      <c r="B234" s="47">
        <v>872.678</v>
      </c>
      <c r="C234" s="48">
        <v>1537.211</v>
      </c>
      <c r="D234" s="48">
        <v>3320.116</v>
      </c>
      <c r="E234" s="48">
        <v>6501.9049999999988</v>
      </c>
      <c r="F234" s="48">
        <v>4917.1220000000012</v>
      </c>
      <c r="G234" s="48">
        <v>6825.4320000000007</v>
      </c>
      <c r="H234" s="48">
        <v>9688.6560000000009</v>
      </c>
      <c r="I234" s="48">
        <v>7498.7413004150385</v>
      </c>
      <c r="J234" s="48">
        <v>6120.9341126708996</v>
      </c>
      <c r="K234" s="48">
        <v>5270.4632658691417</v>
      </c>
      <c r="L234" s="48">
        <v>8165.0190014648442</v>
      </c>
      <c r="M234" s="48">
        <v>9415.9084886474611</v>
      </c>
      <c r="N234" s="48">
        <v>24052.322862632307</v>
      </c>
      <c r="O234" s="48">
        <v>31652.613586121715</v>
      </c>
      <c r="P234" s="48">
        <v>26534.076800000003</v>
      </c>
      <c r="Q234" s="48">
        <v>30786.26270775</v>
      </c>
      <c r="R234" s="48">
        <v>37056.958856069999</v>
      </c>
      <c r="S234" s="48">
        <v>35526.671285320001</v>
      </c>
      <c r="T234" s="48">
        <v>56561.992724740012</v>
      </c>
      <c r="U234" s="48">
        <v>63828.388226060008</v>
      </c>
      <c r="V234" s="49">
        <v>58522.304295739996</v>
      </c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</row>
    <row r="235" spans="1:36" x14ac:dyDescent="0.25">
      <c r="A235" s="46" t="s">
        <v>119</v>
      </c>
      <c r="B235" s="47">
        <v>728.08699999999988</v>
      </c>
      <c r="C235" s="48">
        <v>638.71399999999994</v>
      </c>
      <c r="D235" s="48">
        <v>1144.194</v>
      </c>
      <c r="E235" s="48">
        <v>3125.049</v>
      </c>
      <c r="F235" s="48">
        <v>6514.4463850097663</v>
      </c>
      <c r="G235" s="48">
        <v>3847.00830025</v>
      </c>
      <c r="H235" s="48">
        <v>5227.8136355585621</v>
      </c>
      <c r="I235" s="48">
        <v>8030.191817647953</v>
      </c>
      <c r="J235" s="48">
        <v>5318.0994475414136</v>
      </c>
      <c r="K235" s="48">
        <v>5679.3683777626056</v>
      </c>
      <c r="L235" s="48">
        <v>7749.9571653741641</v>
      </c>
      <c r="M235" s="48">
        <v>5370.425573594177</v>
      </c>
      <c r="N235" s="48">
        <v>5547.2713559604435</v>
      </c>
      <c r="O235" s="48">
        <v>11000.238056869264</v>
      </c>
      <c r="P235" s="48">
        <v>14959.497499999999</v>
      </c>
      <c r="Q235" s="48">
        <v>17315.938383680001</v>
      </c>
      <c r="R235" s="48">
        <v>20606.253465349997</v>
      </c>
      <c r="S235" s="48">
        <v>12985.774182609999</v>
      </c>
      <c r="T235" s="48">
        <v>18215.85945471</v>
      </c>
      <c r="U235" s="48">
        <v>24851.64662385</v>
      </c>
      <c r="V235" s="49">
        <v>39868.940749900001</v>
      </c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</row>
    <row r="236" spans="1:36" x14ac:dyDescent="0.25">
      <c r="A236" s="50" t="s">
        <v>120</v>
      </c>
      <c r="B236" s="54">
        <v>144.59100000000001</v>
      </c>
      <c r="C236" s="55">
        <v>898.49700000000007</v>
      </c>
      <c r="D236" s="55">
        <v>2175.922</v>
      </c>
      <c r="E236" s="55">
        <v>3376.8559999999998</v>
      </c>
      <c r="F236" s="55">
        <v>-1401.866385009766</v>
      </c>
      <c r="G236" s="55">
        <v>2958.64169975</v>
      </c>
      <c r="H236" s="55">
        <v>3688.0283644414371</v>
      </c>
      <c r="I236" s="55">
        <v>-529.45551723291283</v>
      </c>
      <c r="J236" s="55">
        <v>802.82066512948609</v>
      </c>
      <c r="K236" s="55">
        <v>-411.9581118934658</v>
      </c>
      <c r="L236" s="55">
        <v>340.17083609068106</v>
      </c>
      <c r="M236" s="55">
        <v>4061.5069150532836</v>
      </c>
      <c r="N236" s="55">
        <v>9657.3322371867052</v>
      </c>
      <c r="O236" s="55">
        <v>14901.301131672457</v>
      </c>
      <c r="P236" s="55">
        <v>7064.2993000000006</v>
      </c>
      <c r="Q236" s="55">
        <v>8687.9405647900003</v>
      </c>
      <c r="R236" s="55">
        <v>10206.165434569999</v>
      </c>
      <c r="S236" s="55">
        <v>12407.251584380003</v>
      </c>
      <c r="T236" s="55">
        <v>22110.554460120002</v>
      </c>
      <c r="U236" s="55">
        <v>8968.5575481600008</v>
      </c>
      <c r="V236" s="56">
        <v>3785.5957014900009</v>
      </c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</row>
    <row r="237" spans="1:36" x14ac:dyDescent="0.25">
      <c r="A237" s="46" t="s">
        <v>121</v>
      </c>
      <c r="B237" s="47">
        <v>872.678</v>
      </c>
      <c r="C237" s="48">
        <v>1537.211</v>
      </c>
      <c r="D237" s="48">
        <v>3320.116</v>
      </c>
      <c r="E237" s="48">
        <v>6501.9049999999988</v>
      </c>
      <c r="F237" s="48">
        <v>4845.6720000000005</v>
      </c>
      <c r="G237" s="48">
        <v>6777.33</v>
      </c>
      <c r="H237" s="48">
        <v>8910.9200000000019</v>
      </c>
      <c r="I237" s="48">
        <v>7495.0203004150389</v>
      </c>
      <c r="J237" s="48">
        <v>6119.9991126708992</v>
      </c>
      <c r="K237" s="48">
        <v>5253.9932658691405</v>
      </c>
      <c r="L237" s="48">
        <v>7989.8450014648433</v>
      </c>
      <c r="M237" s="48">
        <v>9410.1134886474611</v>
      </c>
      <c r="N237" s="48">
        <v>15202.718593147147</v>
      </c>
      <c r="O237" s="48">
        <v>25337.831188541717</v>
      </c>
      <c r="P237" s="48">
        <v>20449.037199999999</v>
      </c>
      <c r="Q237" s="48">
        <v>22326.177859209998</v>
      </c>
      <c r="R237" s="48">
        <v>28397.222430850001</v>
      </c>
      <c r="S237" s="48">
        <v>21685.89931067</v>
      </c>
      <c r="T237" s="48">
        <v>35264.66811893</v>
      </c>
      <c r="U237" s="48">
        <v>18910.147069889998</v>
      </c>
      <c r="V237" s="49">
        <v>22228.51476505</v>
      </c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</row>
    <row r="238" spans="1:36" x14ac:dyDescent="0.25">
      <c r="A238" s="46" t="s">
        <v>122</v>
      </c>
      <c r="B238" s="47">
        <v>728.08699999999988</v>
      </c>
      <c r="C238" s="48">
        <v>638.71399999999994</v>
      </c>
      <c r="D238" s="48">
        <v>1144.194</v>
      </c>
      <c r="E238" s="48">
        <v>3125.049</v>
      </c>
      <c r="F238" s="48">
        <v>6247.5383850097651</v>
      </c>
      <c r="G238" s="48">
        <v>3818.6883002499999</v>
      </c>
      <c r="H238" s="48">
        <v>5222.8916355585634</v>
      </c>
      <c r="I238" s="48">
        <v>8024.4758176479527</v>
      </c>
      <c r="J238" s="48">
        <v>5317.1784475414133</v>
      </c>
      <c r="K238" s="48">
        <v>5665.9513777626062</v>
      </c>
      <c r="L238" s="48">
        <v>7649.6741653741628</v>
      </c>
      <c r="M238" s="48">
        <v>5348.6065735941775</v>
      </c>
      <c r="N238" s="48">
        <v>5545.3863559604442</v>
      </c>
      <c r="O238" s="48">
        <v>10436.530056869264</v>
      </c>
      <c r="P238" s="48">
        <v>13384.7379</v>
      </c>
      <c r="Q238" s="48">
        <v>13638.23729442</v>
      </c>
      <c r="R238" s="48">
        <v>18191.05699628</v>
      </c>
      <c r="S238" s="48">
        <v>9278.6477262900007</v>
      </c>
      <c r="T238" s="48">
        <v>13154.113658810002</v>
      </c>
      <c r="U238" s="48">
        <v>9941.5895217300003</v>
      </c>
      <c r="V238" s="49">
        <v>18442.919063559999</v>
      </c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</row>
    <row r="239" spans="1:36" x14ac:dyDescent="0.25">
      <c r="A239" s="50" t="s">
        <v>123</v>
      </c>
      <c r="B239" s="54">
        <v>0</v>
      </c>
      <c r="C239" s="55">
        <v>0</v>
      </c>
      <c r="D239" s="55">
        <v>0</v>
      </c>
      <c r="E239" s="55">
        <v>0</v>
      </c>
      <c r="F239" s="55">
        <v>-195.45800000000003</v>
      </c>
      <c r="G239" s="55">
        <v>19.782000000000007</v>
      </c>
      <c r="H239" s="55">
        <v>772.81400000000008</v>
      </c>
      <c r="I239" s="55">
        <v>-1.9950000000000001</v>
      </c>
      <c r="J239" s="55">
        <v>1.4000000000000123E-2</v>
      </c>
      <c r="K239" s="55">
        <v>3.0530000000000017</v>
      </c>
      <c r="L239" s="55">
        <v>74.891000000000005</v>
      </c>
      <c r="M239" s="55">
        <v>-16.023999999999997</v>
      </c>
      <c r="N239" s="55">
        <v>8847.7192694851547</v>
      </c>
      <c r="O239" s="55">
        <v>5751.0743975799996</v>
      </c>
      <c r="P239" s="55">
        <v>4510.28</v>
      </c>
      <c r="Q239" s="55">
        <v>4782.38375928</v>
      </c>
      <c r="R239" s="55">
        <v>6244.5399561499989</v>
      </c>
      <c r="S239" s="55">
        <v>10133.645518329999</v>
      </c>
      <c r="T239" s="55">
        <v>16235.578809909999</v>
      </c>
      <c r="U239" s="55">
        <v>24248.060717209999</v>
      </c>
      <c r="V239" s="56">
        <v>10981.042113149999</v>
      </c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</row>
    <row r="240" spans="1:36" x14ac:dyDescent="0.25">
      <c r="A240" s="46" t="s">
        <v>121</v>
      </c>
      <c r="B240" s="47">
        <v>0</v>
      </c>
      <c r="C240" s="48">
        <v>0</v>
      </c>
      <c r="D240" s="48">
        <v>0</v>
      </c>
      <c r="E240" s="48">
        <v>0</v>
      </c>
      <c r="F240" s="48">
        <v>71.45</v>
      </c>
      <c r="G240" s="48">
        <v>48.102000000000004</v>
      </c>
      <c r="H240" s="48">
        <v>777.7360000000001</v>
      </c>
      <c r="I240" s="48">
        <v>3.7210000000000001</v>
      </c>
      <c r="J240" s="48">
        <v>0.93500000000000016</v>
      </c>
      <c r="K240" s="48">
        <v>16.47</v>
      </c>
      <c r="L240" s="48">
        <v>175.17399999999998</v>
      </c>
      <c r="M240" s="48">
        <v>5.7949999999999999</v>
      </c>
      <c r="N240" s="48">
        <v>8849.6042694851549</v>
      </c>
      <c r="O240" s="48">
        <v>6314.7823975799993</v>
      </c>
      <c r="P240" s="48">
        <v>6085.0396000000001</v>
      </c>
      <c r="Q240" s="48">
        <v>8460.0848485400002</v>
      </c>
      <c r="R240" s="48">
        <v>8659.7364252200005</v>
      </c>
      <c r="S240" s="48">
        <v>13840.771974649999</v>
      </c>
      <c r="T240" s="48">
        <v>21297.324605810001</v>
      </c>
      <c r="U240" s="48">
        <v>27772.506351920001</v>
      </c>
      <c r="V240" s="49">
        <v>19826.59506426</v>
      </c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</row>
    <row r="241" spans="1:36" x14ac:dyDescent="0.25">
      <c r="A241" s="46" t="s">
        <v>122</v>
      </c>
      <c r="B241" s="47">
        <v>0</v>
      </c>
      <c r="C241" s="48">
        <v>0</v>
      </c>
      <c r="D241" s="48">
        <v>0</v>
      </c>
      <c r="E241" s="48">
        <v>0</v>
      </c>
      <c r="F241" s="48">
        <v>266.90800000000002</v>
      </c>
      <c r="G241" s="48">
        <v>28.32</v>
      </c>
      <c r="H241" s="48">
        <v>4.9220000000000006</v>
      </c>
      <c r="I241" s="48">
        <v>5.7160000000000011</v>
      </c>
      <c r="J241" s="48">
        <v>0.92100000000000004</v>
      </c>
      <c r="K241" s="48">
        <v>13.416999999999998</v>
      </c>
      <c r="L241" s="48">
        <v>100.283</v>
      </c>
      <c r="M241" s="48">
        <v>21.818999999999996</v>
      </c>
      <c r="N241" s="48">
        <v>1.885</v>
      </c>
      <c r="O241" s="48">
        <v>563.70799999999997</v>
      </c>
      <c r="P241" s="48">
        <v>1574.7596000000001</v>
      </c>
      <c r="Q241" s="48">
        <v>3677.7010892600006</v>
      </c>
      <c r="R241" s="48">
        <v>2415.1964690700001</v>
      </c>
      <c r="S241" s="48">
        <v>3707.1264563200007</v>
      </c>
      <c r="T241" s="48">
        <v>5061.7457958999994</v>
      </c>
      <c r="U241" s="48">
        <v>3524.4456347099999</v>
      </c>
      <c r="V241" s="49">
        <v>8845.5529511099994</v>
      </c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</row>
    <row r="242" spans="1:36" x14ac:dyDescent="0.25">
      <c r="A242" s="50" t="s">
        <v>112</v>
      </c>
      <c r="B242" s="54">
        <v>0</v>
      </c>
      <c r="C242" s="55">
        <v>0</v>
      </c>
      <c r="D242" s="55">
        <v>0</v>
      </c>
      <c r="E242" s="55">
        <v>0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5760.1233368400008</v>
      </c>
      <c r="V242" s="56">
        <v>3886.7257311999988</v>
      </c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</row>
    <row r="243" spans="1:36" x14ac:dyDescent="0.25">
      <c r="A243" s="46" t="s">
        <v>121</v>
      </c>
      <c r="B243" s="47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17145.734804250002</v>
      </c>
      <c r="V243" s="49">
        <v>16467.194466429999</v>
      </c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</row>
    <row r="244" spans="1:36" x14ac:dyDescent="0.25">
      <c r="A244" s="46" t="s">
        <v>122</v>
      </c>
      <c r="B244" s="47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11385.611467409999</v>
      </c>
      <c r="V244" s="49">
        <v>12580.468735230001</v>
      </c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</row>
    <row r="245" spans="1:36" x14ac:dyDescent="0.25">
      <c r="A245" s="71" t="s">
        <v>9</v>
      </c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9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</row>
    <row r="246" spans="1:36" x14ac:dyDescent="0.25">
      <c r="A246" s="72" t="s">
        <v>124</v>
      </c>
      <c r="B246" s="73">
        <v>-9216.7870000000003</v>
      </c>
      <c r="C246" s="74">
        <v>-21618.867999999999</v>
      </c>
      <c r="D246" s="74">
        <v>-12615.571</v>
      </c>
      <c r="E246" s="74">
        <v>-18124.973000000002</v>
      </c>
      <c r="F246" s="74">
        <v>-3801.5580000000004</v>
      </c>
      <c r="G246" s="74">
        <v>-6955.0570163085949</v>
      </c>
      <c r="H246" s="74">
        <v>-76.993759999999156</v>
      </c>
      <c r="I246" s="74">
        <v>5118.5662228124993</v>
      </c>
      <c r="J246" s="74">
        <v>-5307.5247400000007</v>
      </c>
      <c r="K246" s="74">
        <v>4750.133359999998</v>
      </c>
      <c r="L246" s="74">
        <v>-4884.5363337499984</v>
      </c>
      <c r="M246" s="74">
        <v>-9081.235678125</v>
      </c>
      <c r="N246" s="74">
        <v>-48695.46146924737</v>
      </c>
      <c r="O246" s="74">
        <v>-2953.2023502374668</v>
      </c>
      <c r="P246" s="74">
        <v>-52139.633051648379</v>
      </c>
      <c r="Q246" s="74">
        <v>-66912.96647994002</v>
      </c>
      <c r="R246" s="74">
        <v>-41247.71917288001</v>
      </c>
      <c r="S246" s="74">
        <v>-15825.80753276</v>
      </c>
      <c r="T246" s="74">
        <v>-32786.512981449989</v>
      </c>
      <c r="U246" s="74">
        <v>-38707.628975980006</v>
      </c>
      <c r="V246" s="75">
        <v>-22047.439034689989</v>
      </c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</row>
    <row r="247" spans="1:36" x14ac:dyDescent="0.25">
      <c r="A247" s="50" t="s">
        <v>125</v>
      </c>
      <c r="B247" s="54">
        <v>1155.3810000000003</v>
      </c>
      <c r="C247" s="55">
        <v>402.79700000000003</v>
      </c>
      <c r="D247" s="55">
        <v>-1707.6350000000002</v>
      </c>
      <c r="E247" s="55">
        <v>457.23200000000008</v>
      </c>
      <c r="F247" s="55">
        <v>-259.19299999999987</v>
      </c>
      <c r="G247" s="55">
        <v>1695.7223984374996</v>
      </c>
      <c r="H247" s="55">
        <v>795.13099999999997</v>
      </c>
      <c r="I247" s="55">
        <v>321.14100000000002</v>
      </c>
      <c r="J247" s="55">
        <v>-178.76699999999994</v>
      </c>
      <c r="K247" s="55">
        <v>754.56699999999989</v>
      </c>
      <c r="L247" s="55">
        <v>1770.7920000000001</v>
      </c>
      <c r="M247" s="55">
        <v>-5.6281250000001251</v>
      </c>
      <c r="N247" s="55">
        <v>-286.07190820312508</v>
      </c>
      <c r="O247" s="55">
        <v>-1900.047</v>
      </c>
      <c r="P247" s="55">
        <v>-4124.5029999999997</v>
      </c>
      <c r="Q247" s="55">
        <v>4735.1649936300009</v>
      </c>
      <c r="R247" s="55">
        <v>-16855.50730755</v>
      </c>
      <c r="S247" s="55">
        <v>7402.6755192799983</v>
      </c>
      <c r="T247" s="55">
        <v>8981.0728169899994</v>
      </c>
      <c r="U247" s="55">
        <v>2819.7134203799997</v>
      </c>
      <c r="V247" s="56">
        <v>-3547.9310988499988</v>
      </c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</row>
    <row r="248" spans="1:36" x14ac:dyDescent="0.25">
      <c r="A248" s="46" t="s">
        <v>22</v>
      </c>
      <c r="B248" s="47">
        <v>1052.989</v>
      </c>
      <c r="C248" s="48">
        <v>182.48700000000002</v>
      </c>
      <c r="D248" s="48">
        <v>2769.9660000000003</v>
      </c>
      <c r="E248" s="48">
        <v>2089.1900000000005</v>
      </c>
      <c r="F248" s="48">
        <v>4219.7390000000005</v>
      </c>
      <c r="G248" s="48">
        <v>2887.8306015624994</v>
      </c>
      <c r="H248" s="48">
        <v>1626.1790000000001</v>
      </c>
      <c r="I248" s="48">
        <v>1016.24</v>
      </c>
      <c r="J248" s="48">
        <v>1804.7369999999999</v>
      </c>
      <c r="K248" s="48">
        <v>2767.0329999999999</v>
      </c>
      <c r="L248" s="48">
        <v>3158.6109999999999</v>
      </c>
      <c r="M248" s="48">
        <v>6024.0451250000006</v>
      </c>
      <c r="N248" s="48">
        <v>5735.5049082031246</v>
      </c>
      <c r="O248" s="48">
        <v>5408.3640000000005</v>
      </c>
      <c r="P248" s="48">
        <v>10473.259900000001</v>
      </c>
      <c r="Q248" s="48">
        <v>10913.686862709999</v>
      </c>
      <c r="R248" s="48">
        <v>28879.26890381</v>
      </c>
      <c r="S248" s="48">
        <v>8906.6590550300007</v>
      </c>
      <c r="T248" s="48">
        <v>11278.755872559997</v>
      </c>
      <c r="U248" s="48">
        <v>17209.11396794</v>
      </c>
      <c r="V248" s="49">
        <v>19885.756037789997</v>
      </c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</row>
    <row r="249" spans="1:36" x14ac:dyDescent="0.25">
      <c r="A249" s="46" t="s">
        <v>23</v>
      </c>
      <c r="B249" s="47">
        <v>2208.37</v>
      </c>
      <c r="C249" s="48">
        <v>585.28400000000011</v>
      </c>
      <c r="D249" s="48">
        <v>1062.3310000000001</v>
      </c>
      <c r="E249" s="48">
        <v>2546.422</v>
      </c>
      <c r="F249" s="48">
        <v>3960.5459999999998</v>
      </c>
      <c r="G249" s="48">
        <v>4583.5529999999999</v>
      </c>
      <c r="H249" s="48">
        <v>2421.3099999999995</v>
      </c>
      <c r="I249" s="48">
        <v>1337.3810000000003</v>
      </c>
      <c r="J249" s="48">
        <v>1625.9699999999998</v>
      </c>
      <c r="K249" s="48">
        <v>3521.6</v>
      </c>
      <c r="L249" s="48">
        <v>4929.4030000000002</v>
      </c>
      <c r="M249" s="48">
        <v>6018.4169999999995</v>
      </c>
      <c r="N249" s="48">
        <v>5449.433</v>
      </c>
      <c r="O249" s="48">
        <v>3508.317</v>
      </c>
      <c r="P249" s="48">
        <v>6348.7569000000012</v>
      </c>
      <c r="Q249" s="48">
        <v>15648.851856340001</v>
      </c>
      <c r="R249" s="48">
        <v>12023.761596260003</v>
      </c>
      <c r="S249" s="48">
        <v>16309.334574309998</v>
      </c>
      <c r="T249" s="48">
        <v>20259.828689549999</v>
      </c>
      <c r="U249" s="48">
        <v>20028.827388320002</v>
      </c>
      <c r="V249" s="49">
        <v>16337.824938939999</v>
      </c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</row>
    <row r="250" spans="1:36" x14ac:dyDescent="0.25">
      <c r="A250" s="50" t="s">
        <v>126</v>
      </c>
      <c r="B250" s="54">
        <v>243.85499999999999</v>
      </c>
      <c r="C250" s="55">
        <v>270.46699999999993</v>
      </c>
      <c r="D250" s="55">
        <v>360.93599999999998</v>
      </c>
      <c r="E250" s="55">
        <v>-19.918000000000095</v>
      </c>
      <c r="F250" s="55">
        <v>864.28</v>
      </c>
      <c r="G250" s="55">
        <v>1953.3253984374999</v>
      </c>
      <c r="H250" s="55">
        <v>1121.1669999999997</v>
      </c>
      <c r="I250" s="55">
        <v>388.62199999999996</v>
      </c>
      <c r="J250" s="55">
        <v>257.83199999999994</v>
      </c>
      <c r="K250" s="55">
        <v>121.36199999999988</v>
      </c>
      <c r="L250" s="55">
        <v>830.77299999999991</v>
      </c>
      <c r="M250" s="55">
        <v>915.23300000000029</v>
      </c>
      <c r="N250" s="55">
        <v>1413.4249999999997</v>
      </c>
      <c r="O250" s="55">
        <v>-257.05400000000003</v>
      </c>
      <c r="P250" s="55">
        <v>-2582.1918000000005</v>
      </c>
      <c r="Q250" s="55">
        <v>-6364.8063043800012</v>
      </c>
      <c r="R250" s="55">
        <v>-8689.1737769499996</v>
      </c>
      <c r="S250" s="55">
        <v>2318.712316099999</v>
      </c>
      <c r="T250" s="55">
        <v>1569.4500383299999</v>
      </c>
      <c r="U250" s="55">
        <v>60.005058359998316</v>
      </c>
      <c r="V250" s="56">
        <v>163.27229510000052</v>
      </c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</row>
    <row r="251" spans="1:36" x14ac:dyDescent="0.25">
      <c r="A251" s="76" t="s">
        <v>127</v>
      </c>
      <c r="B251" s="47">
        <v>90.668000000000006</v>
      </c>
      <c r="C251" s="48">
        <v>3.5320000000000005</v>
      </c>
      <c r="D251" s="48">
        <v>26.906999999999989</v>
      </c>
      <c r="E251" s="48">
        <v>93.54899999999995</v>
      </c>
      <c r="F251" s="48">
        <v>371.07900000000012</v>
      </c>
      <c r="G251" s="48">
        <v>1969.9296015624998</v>
      </c>
      <c r="H251" s="48">
        <v>169.67000000000002</v>
      </c>
      <c r="I251" s="48">
        <v>320.22000000000008</v>
      </c>
      <c r="J251" s="48">
        <v>66.47799999999998</v>
      </c>
      <c r="K251" s="48">
        <v>35.531000000000091</v>
      </c>
      <c r="L251" s="48">
        <v>69.931999999999917</v>
      </c>
      <c r="M251" s="48">
        <v>406.28699999999992</v>
      </c>
      <c r="N251" s="48">
        <v>562.08900000000006</v>
      </c>
      <c r="O251" s="48">
        <v>1536.4439999999997</v>
      </c>
      <c r="P251" s="48">
        <v>3549.9478000000004</v>
      </c>
      <c r="Q251" s="48">
        <v>7371.8241816400005</v>
      </c>
      <c r="R251" s="48">
        <v>9873.3434649699993</v>
      </c>
      <c r="S251" s="48">
        <v>329.29415585000055</v>
      </c>
      <c r="T251" s="48">
        <v>369.21792881999983</v>
      </c>
      <c r="U251" s="48">
        <v>1359.9221885200009</v>
      </c>
      <c r="V251" s="49">
        <v>1230.9230229499999</v>
      </c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</row>
    <row r="252" spans="1:36" x14ac:dyDescent="0.25">
      <c r="A252" s="76" t="s">
        <v>128</v>
      </c>
      <c r="B252" s="47">
        <v>334.52300000000002</v>
      </c>
      <c r="C252" s="48">
        <v>273.99900000000002</v>
      </c>
      <c r="D252" s="48">
        <v>387.84299999999996</v>
      </c>
      <c r="E252" s="48">
        <v>73.630999999999858</v>
      </c>
      <c r="F252" s="48">
        <v>1235.3589999999999</v>
      </c>
      <c r="G252" s="48">
        <v>3923.2549999999997</v>
      </c>
      <c r="H252" s="48">
        <v>1290.837</v>
      </c>
      <c r="I252" s="48">
        <v>708.84199999999998</v>
      </c>
      <c r="J252" s="48">
        <v>324.30999999999989</v>
      </c>
      <c r="K252" s="48">
        <v>156.89299999999997</v>
      </c>
      <c r="L252" s="48">
        <v>900.70499999999993</v>
      </c>
      <c r="M252" s="48">
        <v>1321.52</v>
      </c>
      <c r="N252" s="48">
        <v>1975.5139999999997</v>
      </c>
      <c r="O252" s="48">
        <v>1279.3900000000003</v>
      </c>
      <c r="P252" s="48">
        <v>967.75599999999997</v>
      </c>
      <c r="Q252" s="48">
        <v>1007.0178772600001</v>
      </c>
      <c r="R252" s="48">
        <v>1184.16968802</v>
      </c>
      <c r="S252" s="48">
        <v>2648.0064719499996</v>
      </c>
      <c r="T252" s="48">
        <v>1938.6679671499996</v>
      </c>
      <c r="U252" s="48">
        <v>1419.9272468799993</v>
      </c>
      <c r="V252" s="49">
        <v>1394.1953180500007</v>
      </c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</row>
    <row r="253" spans="1:36" x14ac:dyDescent="0.25">
      <c r="A253" s="50" t="s">
        <v>129</v>
      </c>
      <c r="B253" s="54">
        <v>168.22643844999993</v>
      </c>
      <c r="C253" s="55">
        <v>31.529098489999999</v>
      </c>
      <c r="D253" s="55">
        <v>140.17883978</v>
      </c>
      <c r="E253" s="55">
        <v>505.89597481999982</v>
      </c>
      <c r="F253" s="55">
        <v>-767.76226241999973</v>
      </c>
      <c r="G253" s="55">
        <v>27.670728389999997</v>
      </c>
      <c r="H253" s="55">
        <v>59.249990800000049</v>
      </c>
      <c r="I253" s="55">
        <v>-32.141701859999998</v>
      </c>
      <c r="J253" s="55">
        <v>-78.669875150000024</v>
      </c>
      <c r="K253" s="55">
        <v>670.99997269999994</v>
      </c>
      <c r="L253" s="55">
        <v>394.71487783000003</v>
      </c>
      <c r="M253" s="55">
        <v>-371.10647333999975</v>
      </c>
      <c r="N253" s="55">
        <v>-652.38736984999991</v>
      </c>
      <c r="O253" s="55">
        <v>355.28409802000004</v>
      </c>
      <c r="P253" s="55">
        <v>1059.6327723499999</v>
      </c>
      <c r="Q253" s="55">
        <v>2100.4164727099997</v>
      </c>
      <c r="R253" s="55">
        <v>1032.6418361299993</v>
      </c>
      <c r="S253" s="55">
        <v>4623.1161957500008</v>
      </c>
      <c r="T253" s="55">
        <v>4649.7165675499991</v>
      </c>
      <c r="U253" s="55">
        <v>2084.3040607700004</v>
      </c>
      <c r="V253" s="56">
        <v>-261.2449204200002</v>
      </c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</row>
    <row r="254" spans="1:36" x14ac:dyDescent="0.25">
      <c r="A254" s="76" t="s">
        <v>127</v>
      </c>
      <c r="B254" s="47">
        <v>108.77755559000002</v>
      </c>
      <c r="C254" s="48">
        <v>161.70881828999998</v>
      </c>
      <c r="D254" s="48">
        <v>424.00390842000002</v>
      </c>
      <c r="E254" s="48">
        <v>1926.4711259600001</v>
      </c>
      <c r="F254" s="48">
        <v>3391.1584481000004</v>
      </c>
      <c r="G254" s="48">
        <v>631.61956601999998</v>
      </c>
      <c r="H254" s="48">
        <v>1061.94882416</v>
      </c>
      <c r="I254" s="48">
        <v>659.27932919</v>
      </c>
      <c r="J254" s="48">
        <v>1374.9751385700001</v>
      </c>
      <c r="K254" s="48">
        <v>2691.7338942800002</v>
      </c>
      <c r="L254" s="48">
        <v>3095.0665463300006</v>
      </c>
      <c r="M254" s="48">
        <v>3815.1648055999999</v>
      </c>
      <c r="N254" s="48">
        <v>2847.8815965600002</v>
      </c>
      <c r="O254" s="48">
        <v>959.60486828999979</v>
      </c>
      <c r="P254" s="48">
        <v>907.67774579999991</v>
      </c>
      <c r="Q254" s="48">
        <v>2244.4231136099997</v>
      </c>
      <c r="R254" s="48">
        <v>4643.1713863700006</v>
      </c>
      <c r="S254" s="48">
        <v>4431.1316071799993</v>
      </c>
      <c r="T254" s="48">
        <v>9023.4100522400004</v>
      </c>
      <c r="U254" s="48">
        <v>12445.23036014</v>
      </c>
      <c r="V254" s="49">
        <v>13718.423049999998</v>
      </c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</row>
    <row r="255" spans="1:36" x14ac:dyDescent="0.25">
      <c r="A255" s="76" t="s">
        <v>128</v>
      </c>
      <c r="B255" s="47">
        <v>277.00399404000001</v>
      </c>
      <c r="C255" s="48">
        <v>193.23791677999998</v>
      </c>
      <c r="D255" s="48">
        <v>564.18274819999999</v>
      </c>
      <c r="E255" s="48">
        <v>2432.3671007800003</v>
      </c>
      <c r="F255" s="48">
        <v>2623.3961856799992</v>
      </c>
      <c r="G255" s="48">
        <v>659.29029441</v>
      </c>
      <c r="H255" s="48">
        <v>1121.1988149600002</v>
      </c>
      <c r="I255" s="48">
        <v>627.13762732999999</v>
      </c>
      <c r="J255" s="48">
        <v>1296.3052634200001</v>
      </c>
      <c r="K255" s="48">
        <v>3362.7338669799997</v>
      </c>
      <c r="L255" s="48">
        <v>3489.7814241600004</v>
      </c>
      <c r="M255" s="48">
        <v>3444.0583322600005</v>
      </c>
      <c r="N255" s="48">
        <v>2195.4942267099996</v>
      </c>
      <c r="O255" s="48">
        <v>1314.8889663099999</v>
      </c>
      <c r="P255" s="48">
        <v>1967.31051815</v>
      </c>
      <c r="Q255" s="48">
        <v>4344.8395863200003</v>
      </c>
      <c r="R255" s="48">
        <v>5675.8132225000008</v>
      </c>
      <c r="S255" s="48">
        <v>9054.24780293</v>
      </c>
      <c r="T255" s="48">
        <v>13673.126619790002</v>
      </c>
      <c r="U255" s="48">
        <v>14529.53442091</v>
      </c>
      <c r="V255" s="49">
        <v>13457.178129580001</v>
      </c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</row>
    <row r="256" spans="1:36" x14ac:dyDescent="0.25">
      <c r="A256" s="50" t="s">
        <v>130</v>
      </c>
      <c r="B256" s="54">
        <v>743.29956155000002</v>
      </c>
      <c r="C256" s="55">
        <v>100.80090150999999</v>
      </c>
      <c r="D256" s="55">
        <v>-2208.74983978</v>
      </c>
      <c r="E256" s="55">
        <v>-28.74597481999993</v>
      </c>
      <c r="F256" s="55">
        <v>-355.71073758</v>
      </c>
      <c r="G256" s="55">
        <v>-285.27372838999992</v>
      </c>
      <c r="H256" s="55">
        <v>-385.28599079999998</v>
      </c>
      <c r="I256" s="55">
        <v>-35.339298139999997</v>
      </c>
      <c r="J256" s="55">
        <v>-357.92912484999988</v>
      </c>
      <c r="K256" s="55">
        <v>-37.794972699999889</v>
      </c>
      <c r="L256" s="55">
        <v>545.30412217000003</v>
      </c>
      <c r="M256" s="55">
        <v>-549.75465165999981</v>
      </c>
      <c r="N256" s="55">
        <v>-1047.1095383531251</v>
      </c>
      <c r="O256" s="55">
        <v>-1998.27709802</v>
      </c>
      <c r="P256" s="55">
        <v>-2601.9439723499995</v>
      </c>
      <c r="Q256" s="55">
        <v>8999.5548252999997</v>
      </c>
      <c r="R256" s="55">
        <v>-9198.9753667299992</v>
      </c>
      <c r="S256" s="55">
        <v>460.84700742999962</v>
      </c>
      <c r="T256" s="55">
        <v>2761.9062111099997</v>
      </c>
      <c r="U256" s="55">
        <v>675.40430125</v>
      </c>
      <c r="V256" s="56">
        <v>-3449.95847353</v>
      </c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</row>
    <row r="257" spans="1:36" x14ac:dyDescent="0.25">
      <c r="A257" s="76" t="s">
        <v>127</v>
      </c>
      <c r="B257" s="47">
        <v>853.54344440999989</v>
      </c>
      <c r="C257" s="48">
        <v>17.246181709999988</v>
      </c>
      <c r="D257" s="48">
        <v>2319.05509158</v>
      </c>
      <c r="E257" s="48">
        <v>69.169874039999925</v>
      </c>
      <c r="F257" s="48">
        <v>457.50155189999992</v>
      </c>
      <c r="G257" s="48">
        <v>286.28143397999997</v>
      </c>
      <c r="H257" s="48">
        <v>394.56017583999994</v>
      </c>
      <c r="I257" s="48">
        <v>36.740670809999983</v>
      </c>
      <c r="J257" s="48">
        <v>363.28386143</v>
      </c>
      <c r="K257" s="48">
        <v>39.768105719999951</v>
      </c>
      <c r="L257" s="48">
        <v>-6.3875463300000233</v>
      </c>
      <c r="M257" s="48">
        <v>1802.5933193999999</v>
      </c>
      <c r="N257" s="48">
        <v>2325.534311643125</v>
      </c>
      <c r="O257" s="48">
        <v>2912.3151317100001</v>
      </c>
      <c r="P257" s="48">
        <v>6015.6343541999995</v>
      </c>
      <c r="Q257" s="48">
        <v>1297.4395674599998</v>
      </c>
      <c r="R257" s="48">
        <v>14362.75405247</v>
      </c>
      <c r="S257" s="48">
        <v>4146.2332920000008</v>
      </c>
      <c r="T257" s="48">
        <v>1886.1278914999996</v>
      </c>
      <c r="U257" s="48">
        <v>3403.96141928</v>
      </c>
      <c r="V257" s="49">
        <v>4936.4099648400006</v>
      </c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</row>
    <row r="258" spans="1:36" x14ac:dyDescent="0.25">
      <c r="A258" s="76" t="s">
        <v>128</v>
      </c>
      <c r="B258" s="47">
        <v>1596.84300596</v>
      </c>
      <c r="C258" s="48">
        <v>118.04708322</v>
      </c>
      <c r="D258" s="48">
        <v>110.30525180000001</v>
      </c>
      <c r="E258" s="48">
        <v>40.423899219999974</v>
      </c>
      <c r="F258" s="48">
        <v>101.79081431999991</v>
      </c>
      <c r="G258" s="48">
        <v>1.0077055899999952</v>
      </c>
      <c r="H258" s="48">
        <v>9.274185040000031</v>
      </c>
      <c r="I258" s="48">
        <v>1.4013726699999944</v>
      </c>
      <c r="J258" s="48">
        <v>5.3547365800000213</v>
      </c>
      <c r="K258" s="48">
        <v>1.9731330200000594</v>
      </c>
      <c r="L258" s="48">
        <v>538.91657583999984</v>
      </c>
      <c r="M258" s="48">
        <v>1252.8386677399999</v>
      </c>
      <c r="N258" s="48">
        <v>1278.4247732900001</v>
      </c>
      <c r="O258" s="48">
        <v>914.03803369000002</v>
      </c>
      <c r="P258" s="48">
        <v>3413.6903818499995</v>
      </c>
      <c r="Q258" s="48">
        <v>10296.99439276</v>
      </c>
      <c r="R258" s="48">
        <v>5163.7786857400006</v>
      </c>
      <c r="S258" s="48">
        <v>4607.0802994299993</v>
      </c>
      <c r="T258" s="48">
        <v>4648.0341026099986</v>
      </c>
      <c r="U258" s="48">
        <v>4079.3657205300001</v>
      </c>
      <c r="V258" s="49">
        <v>1486.4514913099999</v>
      </c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</row>
    <row r="259" spans="1:36" x14ac:dyDescent="0.25">
      <c r="A259" s="71" t="s">
        <v>9</v>
      </c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9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</row>
    <row r="260" spans="1:36" x14ac:dyDescent="0.25">
      <c r="A260" s="77" t="s">
        <v>131</v>
      </c>
      <c r="B260" s="67">
        <v>-5.3890000000000029</v>
      </c>
      <c r="C260" s="68">
        <v>0.32800000000000118</v>
      </c>
      <c r="D260" s="68">
        <v>0</v>
      </c>
      <c r="E260" s="68">
        <v>0</v>
      </c>
      <c r="F260" s="68">
        <v>-1.1000000000000001E-2</v>
      </c>
      <c r="G260" s="68">
        <v>0.21299999999999999</v>
      </c>
      <c r="H260" s="68">
        <v>-0.16200000000000001</v>
      </c>
      <c r="I260" s="68">
        <v>0</v>
      </c>
      <c r="J260" s="68">
        <v>-1.3999999999999999E-2</v>
      </c>
      <c r="K260" s="68">
        <v>-0.02</v>
      </c>
      <c r="L260" s="68">
        <v>421.23199999999997</v>
      </c>
      <c r="M260" s="68">
        <v>-579.49699999999996</v>
      </c>
      <c r="N260" s="68">
        <v>89.87</v>
      </c>
      <c r="O260" s="68">
        <v>-120.13599999999995</v>
      </c>
      <c r="P260" s="68">
        <v>-1.2486999999999429</v>
      </c>
      <c r="Q260" s="68">
        <v>-8.4761009999999998E-2</v>
      </c>
      <c r="R260" s="68">
        <v>-0.41612018000000006</v>
      </c>
      <c r="S260" s="68">
        <v>-0.11097266000000001</v>
      </c>
      <c r="T260" s="68">
        <v>31.894970359999999</v>
      </c>
      <c r="U260" s="68">
        <v>50.403255750000021</v>
      </c>
      <c r="V260" s="69">
        <v>-260.38791286000003</v>
      </c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</row>
    <row r="261" spans="1:36" x14ac:dyDescent="0.25">
      <c r="A261" s="78" t="s">
        <v>132</v>
      </c>
      <c r="B261" s="67">
        <v>50.988999999999997</v>
      </c>
      <c r="C261" s="68">
        <v>10.744999999999999</v>
      </c>
      <c r="D261" s="68">
        <v>0</v>
      </c>
      <c r="E261" s="68">
        <v>0</v>
      </c>
      <c r="F261" s="68">
        <v>1.1000000000000001E-2</v>
      </c>
      <c r="G261" s="68">
        <v>2E-3</v>
      </c>
      <c r="H261" s="68">
        <v>0.16200000000000001</v>
      </c>
      <c r="I261" s="68">
        <v>0</v>
      </c>
      <c r="J261" s="68">
        <v>1.3999999999999999E-2</v>
      </c>
      <c r="K261" s="68">
        <v>0.02</v>
      </c>
      <c r="L261" s="68">
        <v>0.25800000000000001</v>
      </c>
      <c r="M261" s="68">
        <v>904.08999999999992</v>
      </c>
      <c r="N261" s="68">
        <v>300.096</v>
      </c>
      <c r="O261" s="68">
        <v>571.24099999999999</v>
      </c>
      <c r="P261" s="68">
        <v>301.2487000000001</v>
      </c>
      <c r="Q261" s="68">
        <v>0.18476101000000003</v>
      </c>
      <c r="R261" s="68">
        <v>0.41612018000000006</v>
      </c>
      <c r="S261" s="68">
        <v>0.11097266000000001</v>
      </c>
      <c r="T261" s="68">
        <v>0.10502963999999998</v>
      </c>
      <c r="U261" s="68">
        <v>99.298519570000011</v>
      </c>
      <c r="V261" s="69">
        <v>316.79113670000004</v>
      </c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</row>
    <row r="262" spans="1:36" x14ac:dyDescent="0.25">
      <c r="A262" s="78" t="s">
        <v>133</v>
      </c>
      <c r="B262" s="67">
        <v>45.599999999999994</v>
      </c>
      <c r="C262" s="68">
        <v>11.073</v>
      </c>
      <c r="D262" s="68">
        <v>0</v>
      </c>
      <c r="E262" s="68">
        <v>0</v>
      </c>
      <c r="F262" s="68">
        <v>0</v>
      </c>
      <c r="G262" s="68">
        <v>0.215</v>
      </c>
      <c r="H262" s="68">
        <v>0</v>
      </c>
      <c r="I262" s="68">
        <v>0</v>
      </c>
      <c r="J262" s="68">
        <v>0</v>
      </c>
      <c r="K262" s="68">
        <v>0</v>
      </c>
      <c r="L262" s="68">
        <v>421.48999999999995</v>
      </c>
      <c r="M262" s="68">
        <v>324.59300000000002</v>
      </c>
      <c r="N262" s="68">
        <v>389.96600000000001</v>
      </c>
      <c r="O262" s="68">
        <v>451.10500000000008</v>
      </c>
      <c r="P262" s="68">
        <v>300</v>
      </c>
      <c r="Q262" s="68">
        <v>0.1</v>
      </c>
      <c r="R262" s="68">
        <v>0</v>
      </c>
      <c r="S262" s="68">
        <v>0</v>
      </c>
      <c r="T262" s="68">
        <v>32</v>
      </c>
      <c r="U262" s="68">
        <v>149.70177532000002</v>
      </c>
      <c r="V262" s="69">
        <v>56.403223840000003</v>
      </c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</row>
    <row r="263" spans="1:36" x14ac:dyDescent="0.25">
      <c r="A263" s="77" t="s">
        <v>134</v>
      </c>
      <c r="B263" s="67">
        <v>748.68856154999992</v>
      </c>
      <c r="C263" s="68">
        <v>100.47290150999999</v>
      </c>
      <c r="D263" s="68">
        <v>-2208.74983978</v>
      </c>
      <c r="E263" s="68">
        <v>-28.74597481999993</v>
      </c>
      <c r="F263" s="68">
        <v>-355.69973758000003</v>
      </c>
      <c r="G263" s="68">
        <v>-285.48672839</v>
      </c>
      <c r="H263" s="68">
        <v>-385.12399080000006</v>
      </c>
      <c r="I263" s="68">
        <v>-35.339298139999997</v>
      </c>
      <c r="J263" s="68">
        <v>-357.91512484999993</v>
      </c>
      <c r="K263" s="68">
        <v>-37.774972699999893</v>
      </c>
      <c r="L263" s="68">
        <v>124.07212217</v>
      </c>
      <c r="M263" s="68">
        <v>29.742348340000092</v>
      </c>
      <c r="N263" s="68">
        <v>-1136.979538353125</v>
      </c>
      <c r="O263" s="68">
        <v>-1878.1410980199998</v>
      </c>
      <c r="P263" s="68">
        <v>-2600.6952723499999</v>
      </c>
      <c r="Q263" s="68">
        <v>8999.6395863100006</v>
      </c>
      <c r="R263" s="68">
        <v>-9198.5592465500013</v>
      </c>
      <c r="S263" s="68">
        <v>460.95798009000009</v>
      </c>
      <c r="T263" s="68">
        <v>2730.0112407500001</v>
      </c>
      <c r="U263" s="68">
        <v>625.00104550000015</v>
      </c>
      <c r="V263" s="69">
        <v>-3189.5705606699998</v>
      </c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</row>
    <row r="264" spans="1:36" x14ac:dyDescent="0.25">
      <c r="A264" s="78" t="s">
        <v>132</v>
      </c>
      <c r="B264" s="67">
        <v>802.55444441000009</v>
      </c>
      <c r="C264" s="68">
        <v>6.5011817099999911</v>
      </c>
      <c r="D264" s="68">
        <v>2319.05509158</v>
      </c>
      <c r="E264" s="68">
        <v>69.169874039999925</v>
      </c>
      <c r="F264" s="68">
        <v>457.4905518999999</v>
      </c>
      <c r="G264" s="68">
        <v>286.27943398000002</v>
      </c>
      <c r="H264" s="68">
        <v>394.39817584000002</v>
      </c>
      <c r="I264" s="68">
        <v>36.740670809999983</v>
      </c>
      <c r="J264" s="68">
        <v>363.26986142999999</v>
      </c>
      <c r="K264" s="68">
        <v>39.748105719999955</v>
      </c>
      <c r="L264" s="68">
        <v>-6.6455463300000215</v>
      </c>
      <c r="M264" s="68">
        <v>898.50331940000001</v>
      </c>
      <c r="N264" s="68">
        <v>2025.438311643125</v>
      </c>
      <c r="O264" s="68">
        <v>2341.0741317100001</v>
      </c>
      <c r="P264" s="68">
        <v>5714.3856541999994</v>
      </c>
      <c r="Q264" s="68">
        <v>1297.2548064500002</v>
      </c>
      <c r="R264" s="68">
        <v>14362.337932290002</v>
      </c>
      <c r="S264" s="68">
        <v>4146.1223193399992</v>
      </c>
      <c r="T264" s="68">
        <v>1886.0228618599999</v>
      </c>
      <c r="U264" s="68">
        <v>3304.6628997099997</v>
      </c>
      <c r="V264" s="69">
        <v>4619.6188281400009</v>
      </c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</row>
    <row r="265" spans="1:36" x14ac:dyDescent="0.25">
      <c r="A265" s="78" t="s">
        <v>133</v>
      </c>
      <c r="B265" s="67">
        <v>1551.2430059600001</v>
      </c>
      <c r="C265" s="68">
        <v>106.97408322</v>
      </c>
      <c r="D265" s="68">
        <v>110.30525180000001</v>
      </c>
      <c r="E265" s="68">
        <v>40.423899219999974</v>
      </c>
      <c r="F265" s="68">
        <v>101.79081431999991</v>
      </c>
      <c r="G265" s="68">
        <v>0.7927055899999953</v>
      </c>
      <c r="H265" s="68">
        <v>9.274185040000031</v>
      </c>
      <c r="I265" s="68">
        <v>1.4013726699999944</v>
      </c>
      <c r="J265" s="68">
        <v>5.3547365800000213</v>
      </c>
      <c r="K265" s="68">
        <v>1.9731330200000594</v>
      </c>
      <c r="L265" s="68">
        <v>117.42657583999996</v>
      </c>
      <c r="M265" s="68">
        <v>928.24566773999982</v>
      </c>
      <c r="N265" s="68">
        <v>888.45877328999995</v>
      </c>
      <c r="O265" s="68">
        <v>462.93303369000006</v>
      </c>
      <c r="P265" s="68">
        <v>3113.6903818499995</v>
      </c>
      <c r="Q265" s="68">
        <v>10296.894392759999</v>
      </c>
      <c r="R265" s="68">
        <v>5163.7786857400006</v>
      </c>
      <c r="S265" s="68">
        <v>4607.0802994299993</v>
      </c>
      <c r="T265" s="68">
        <v>4616.0341026099986</v>
      </c>
      <c r="U265" s="68">
        <v>3929.6639452100003</v>
      </c>
      <c r="V265" s="69">
        <v>1430.0482674699999</v>
      </c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</row>
    <row r="266" spans="1:36" x14ac:dyDescent="0.25">
      <c r="A266" s="71" t="s">
        <v>9</v>
      </c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9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</row>
    <row r="267" spans="1:36" x14ac:dyDescent="0.25">
      <c r="A267" s="50" t="s">
        <v>135</v>
      </c>
      <c r="B267" s="54">
        <v>10372.168</v>
      </c>
      <c r="C267" s="55">
        <v>22021.665000000001</v>
      </c>
      <c r="D267" s="55">
        <v>10907.935999999998</v>
      </c>
      <c r="E267" s="55">
        <v>18582.205000000002</v>
      </c>
      <c r="F267" s="55">
        <v>3542.3650000000007</v>
      </c>
      <c r="G267" s="55">
        <v>8650.7794147460954</v>
      </c>
      <c r="H267" s="55">
        <v>872.12475999999913</v>
      </c>
      <c r="I267" s="55">
        <v>-4797.4252228124997</v>
      </c>
      <c r="J267" s="55">
        <v>5128.7577400000009</v>
      </c>
      <c r="K267" s="55">
        <v>-3995.5663599999993</v>
      </c>
      <c r="L267" s="55">
        <v>6655.3283337499979</v>
      </c>
      <c r="M267" s="55">
        <v>9075.607553124999</v>
      </c>
      <c r="N267" s="55">
        <v>48409.389561044256</v>
      </c>
      <c r="O267" s="55">
        <v>1053.1553502374718</v>
      </c>
      <c r="P267" s="55">
        <v>48015.130051648383</v>
      </c>
      <c r="Q267" s="55">
        <v>71648.13147357</v>
      </c>
      <c r="R267" s="55">
        <v>24392.211865330006</v>
      </c>
      <c r="S267" s="55">
        <v>23228.483052039999</v>
      </c>
      <c r="T267" s="55">
        <v>41767.585798440006</v>
      </c>
      <c r="U267" s="55">
        <v>41527.342396360014</v>
      </c>
      <c r="V267" s="56">
        <v>18499.507935840003</v>
      </c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</row>
    <row r="268" spans="1:36" x14ac:dyDescent="0.25">
      <c r="A268" s="46" t="s">
        <v>22</v>
      </c>
      <c r="B268" s="47">
        <v>36484.011000000006</v>
      </c>
      <c r="C268" s="48">
        <v>45528.601000000002</v>
      </c>
      <c r="D268" s="48">
        <v>60183.178999999996</v>
      </c>
      <c r="E268" s="48">
        <v>59740.341</v>
      </c>
      <c r="F268" s="48">
        <v>38874.752999999997</v>
      </c>
      <c r="G268" s="48">
        <v>38815.939219999993</v>
      </c>
      <c r="H268" s="48">
        <v>29496.833060000001</v>
      </c>
      <c r="I268" s="48">
        <v>18352.2453971875</v>
      </c>
      <c r="J268" s="48">
        <v>27346.625739999999</v>
      </c>
      <c r="K268" s="48">
        <v>30614.457859999999</v>
      </c>
      <c r="L268" s="48">
        <v>59376.387480000005</v>
      </c>
      <c r="M268" s="48">
        <v>99366.738859999998</v>
      </c>
      <c r="N268" s="48">
        <v>210232.03716800839</v>
      </c>
      <c r="O268" s="48">
        <v>268280.23640101869</v>
      </c>
      <c r="P268" s="48">
        <v>196307.49825164839</v>
      </c>
      <c r="Q268" s="48">
        <v>178821.33905688001</v>
      </c>
      <c r="R268" s="48">
        <v>134322.57934649001</v>
      </c>
      <c r="S268" s="48">
        <v>162437.29330677999</v>
      </c>
      <c r="T268" s="48">
        <v>244430.02488020001</v>
      </c>
      <c r="U268" s="48">
        <v>272323.97355123004</v>
      </c>
      <c r="V268" s="49">
        <v>220271.82263538003</v>
      </c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</row>
    <row r="269" spans="1:36" x14ac:dyDescent="0.25">
      <c r="A269" s="46" t="s">
        <v>23</v>
      </c>
      <c r="B269" s="47">
        <v>26111.843000000001</v>
      </c>
      <c r="C269" s="48">
        <v>23506.935999999998</v>
      </c>
      <c r="D269" s="48">
        <v>49275.242999999995</v>
      </c>
      <c r="E269" s="48">
        <v>41158.135999999991</v>
      </c>
      <c r="F269" s="48">
        <v>35332.387999999999</v>
      </c>
      <c r="G269" s="48">
        <v>30165.159805253901</v>
      </c>
      <c r="H269" s="48">
        <v>28624.708300000006</v>
      </c>
      <c r="I269" s="48">
        <v>23149.670620000001</v>
      </c>
      <c r="J269" s="48">
        <v>22217.868000000002</v>
      </c>
      <c r="K269" s="48">
        <v>34610.024219999999</v>
      </c>
      <c r="L269" s="48">
        <v>52721.059146249994</v>
      </c>
      <c r="M269" s="48">
        <v>90291.131306874988</v>
      </c>
      <c r="N269" s="48">
        <v>161822.64760696411</v>
      </c>
      <c r="O269" s="48">
        <v>267227.08105078124</v>
      </c>
      <c r="P269" s="48">
        <v>148292.3682</v>
      </c>
      <c r="Q269" s="48">
        <v>107173.20758331001</v>
      </c>
      <c r="R269" s="48">
        <v>109930.36748116001</v>
      </c>
      <c r="S269" s="48">
        <v>139208.81025474</v>
      </c>
      <c r="T269" s="48">
        <v>202662.43908176001</v>
      </c>
      <c r="U269" s="48">
        <v>230796.63115487</v>
      </c>
      <c r="V269" s="49">
        <v>201772.31469954</v>
      </c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</row>
    <row r="270" spans="1:36" x14ac:dyDescent="0.25">
      <c r="A270" s="50" t="s">
        <v>136</v>
      </c>
      <c r="B270" s="54">
        <v>3242.9849999999997</v>
      </c>
      <c r="C270" s="55">
        <v>6145.3979999999992</v>
      </c>
      <c r="D270" s="55">
        <v>6870.7369999999992</v>
      </c>
      <c r="E270" s="55">
        <v>994.72999999999956</v>
      </c>
      <c r="F270" s="55">
        <v>2571.509</v>
      </c>
      <c r="G270" s="55">
        <v>3075.9137566406262</v>
      </c>
      <c r="H270" s="55">
        <v>2481.2009400000002</v>
      </c>
      <c r="I270" s="55">
        <v>1980.7425400000002</v>
      </c>
      <c r="J270" s="55">
        <v>2972.6048099999998</v>
      </c>
      <c r="K270" s="55">
        <v>2080.9331600000005</v>
      </c>
      <c r="L270" s="55">
        <v>6451.2523099999989</v>
      </c>
      <c r="M270" s="55">
        <v>7715.8134745095749</v>
      </c>
      <c r="N270" s="55">
        <v>26217.335943550032</v>
      </c>
      <c r="O270" s="55">
        <v>-7565.3674499713597</v>
      </c>
      <c r="P270" s="55">
        <v>37071.2382</v>
      </c>
      <c r="Q270" s="55">
        <v>37673.91373398</v>
      </c>
      <c r="R270" s="55">
        <v>7188.5807211000047</v>
      </c>
      <c r="S270" s="55">
        <v>5604.1703062700008</v>
      </c>
      <c r="T270" s="55">
        <v>11645.815784489998</v>
      </c>
      <c r="U270" s="55">
        <v>10873.15686404</v>
      </c>
      <c r="V270" s="56">
        <v>6528.4265266899965</v>
      </c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</row>
    <row r="271" spans="1:36" x14ac:dyDescent="0.25">
      <c r="A271" s="46" t="s">
        <v>101</v>
      </c>
      <c r="B271" s="47">
        <v>24616.841</v>
      </c>
      <c r="C271" s="48">
        <v>25748.658000000003</v>
      </c>
      <c r="D271" s="48">
        <v>39017.028000000006</v>
      </c>
      <c r="E271" s="48">
        <v>27785.550999999999</v>
      </c>
      <c r="F271" s="48">
        <v>15533.157999999999</v>
      </c>
      <c r="G271" s="48">
        <v>18345.630430000001</v>
      </c>
      <c r="H271" s="48">
        <v>10493.91389</v>
      </c>
      <c r="I271" s="48">
        <v>10054.904070000001</v>
      </c>
      <c r="J271" s="48">
        <v>10551.785810000001</v>
      </c>
      <c r="K271" s="48">
        <v>16369.604090000001</v>
      </c>
      <c r="L271" s="48">
        <v>34032.880120000002</v>
      </c>
      <c r="M271" s="48">
        <v>51286.89251546724</v>
      </c>
      <c r="N271" s="48">
        <v>119423.69601863984</v>
      </c>
      <c r="O271" s="48">
        <v>217601.59588413019</v>
      </c>
      <c r="P271" s="48">
        <v>149742.54150000002</v>
      </c>
      <c r="Q271" s="48">
        <v>113840.53063641001</v>
      </c>
      <c r="R271" s="48">
        <v>84965.955278370006</v>
      </c>
      <c r="S271" s="48">
        <v>123515.21890174999</v>
      </c>
      <c r="T271" s="48">
        <v>150953.17724977998</v>
      </c>
      <c r="U271" s="48">
        <v>141906.54676784002</v>
      </c>
      <c r="V271" s="49">
        <v>99224.304393829996</v>
      </c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</row>
    <row r="272" spans="1:36" x14ac:dyDescent="0.25">
      <c r="A272" s="46" t="s">
        <v>102</v>
      </c>
      <c r="B272" s="47">
        <v>21373.856</v>
      </c>
      <c r="C272" s="48">
        <v>19603.259999999998</v>
      </c>
      <c r="D272" s="48">
        <v>32146.290999999997</v>
      </c>
      <c r="E272" s="48">
        <v>26790.821</v>
      </c>
      <c r="F272" s="48">
        <v>12961.648999999999</v>
      </c>
      <c r="G272" s="48">
        <v>15269.716673359373</v>
      </c>
      <c r="H272" s="48">
        <v>8012.7129499999992</v>
      </c>
      <c r="I272" s="48">
        <v>8074.1615300000012</v>
      </c>
      <c r="J272" s="48">
        <v>7579.1809999999996</v>
      </c>
      <c r="K272" s="48">
        <v>14288.670929999998</v>
      </c>
      <c r="L272" s="48">
        <v>27581.627809999998</v>
      </c>
      <c r="M272" s="48">
        <v>43571.079040957658</v>
      </c>
      <c r="N272" s="48">
        <v>93206.360075089804</v>
      </c>
      <c r="O272" s="48">
        <v>225166.96333410154</v>
      </c>
      <c r="P272" s="48">
        <v>112671.3033</v>
      </c>
      <c r="Q272" s="48">
        <v>76166.616902429989</v>
      </c>
      <c r="R272" s="48">
        <v>77777.374557269999</v>
      </c>
      <c r="S272" s="48">
        <v>117911.04859547998</v>
      </c>
      <c r="T272" s="48">
        <v>139307.36146528999</v>
      </c>
      <c r="U272" s="48">
        <v>131033.38990380001</v>
      </c>
      <c r="V272" s="49">
        <v>92695.877867140021</v>
      </c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</row>
    <row r="273" spans="1:36" x14ac:dyDescent="0.25">
      <c r="A273" s="50" t="s">
        <v>137</v>
      </c>
      <c r="B273" s="54">
        <v>2443.969000000001</v>
      </c>
      <c r="C273" s="55">
        <v>4899.7800000000007</v>
      </c>
      <c r="D273" s="55">
        <v>2636.3980000000006</v>
      </c>
      <c r="E273" s="55">
        <v>-2785.2799999999997</v>
      </c>
      <c r="F273" s="55">
        <v>1490.4039999999995</v>
      </c>
      <c r="G273" s="55">
        <v>-3262.2012433593745</v>
      </c>
      <c r="H273" s="55">
        <v>-545.01006000000007</v>
      </c>
      <c r="I273" s="55">
        <v>-723.2854599999996</v>
      </c>
      <c r="J273" s="55">
        <v>2094.25081</v>
      </c>
      <c r="K273" s="55">
        <v>1235.6731599999998</v>
      </c>
      <c r="L273" s="55">
        <v>5421.4703099999997</v>
      </c>
      <c r="M273" s="55">
        <v>5858.965474509575</v>
      </c>
      <c r="N273" s="55">
        <v>24613.045943550038</v>
      </c>
      <c r="O273" s="55">
        <v>-10849.90444997136</v>
      </c>
      <c r="P273" s="55">
        <v>32097.247399999993</v>
      </c>
      <c r="Q273" s="55">
        <v>24445.400578500004</v>
      </c>
      <c r="R273" s="55">
        <v>6259.1954459500012</v>
      </c>
      <c r="S273" s="55">
        <v>5924.5540507400056</v>
      </c>
      <c r="T273" s="55">
        <v>11873.437223699995</v>
      </c>
      <c r="U273" s="55">
        <v>9896.5847786000049</v>
      </c>
      <c r="V273" s="56">
        <v>6171.4564287799994</v>
      </c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</row>
    <row r="274" spans="1:36" x14ac:dyDescent="0.25">
      <c r="A274" s="46" t="s">
        <v>138</v>
      </c>
      <c r="B274" s="47">
        <v>22773.805</v>
      </c>
      <c r="C274" s="48">
        <v>22776.055</v>
      </c>
      <c r="D274" s="48">
        <v>31297.949999999997</v>
      </c>
      <c r="E274" s="48">
        <v>21988.952999999998</v>
      </c>
      <c r="F274" s="48">
        <v>12580.326000000001</v>
      </c>
      <c r="G274" s="48">
        <v>10424.974430000002</v>
      </c>
      <c r="H274" s="48">
        <v>7015.4228899999998</v>
      </c>
      <c r="I274" s="48">
        <v>7102.8610699999999</v>
      </c>
      <c r="J274" s="48">
        <v>9475.4148100000002</v>
      </c>
      <c r="K274" s="48">
        <v>14797.20909</v>
      </c>
      <c r="L274" s="48">
        <v>32332.168120000002</v>
      </c>
      <c r="M274" s="48">
        <v>48510.777515467234</v>
      </c>
      <c r="N274" s="48">
        <v>116581.24201863984</v>
      </c>
      <c r="O274" s="48">
        <v>212759.27988413017</v>
      </c>
      <c r="P274" s="48">
        <v>144425.69320000001</v>
      </c>
      <c r="Q274" s="48">
        <v>100115.08926457001</v>
      </c>
      <c r="R274" s="48">
        <v>83692.461883019991</v>
      </c>
      <c r="S274" s="48">
        <v>123320.31297236998</v>
      </c>
      <c r="T274" s="48">
        <v>150914.79555014</v>
      </c>
      <c r="U274" s="48">
        <v>140643.71819519997</v>
      </c>
      <c r="V274" s="49">
        <v>98561.953569479985</v>
      </c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</row>
    <row r="275" spans="1:36" x14ac:dyDescent="0.25">
      <c r="A275" s="46" t="s">
        <v>139</v>
      </c>
      <c r="B275" s="47">
        <v>20329.835999999999</v>
      </c>
      <c r="C275" s="48">
        <v>17876.274999999998</v>
      </c>
      <c r="D275" s="48">
        <v>28661.552</v>
      </c>
      <c r="E275" s="48">
        <v>24774.233</v>
      </c>
      <c r="F275" s="48">
        <v>11089.921999999999</v>
      </c>
      <c r="G275" s="48">
        <v>13687.175673359377</v>
      </c>
      <c r="H275" s="48">
        <v>7560.4329500000003</v>
      </c>
      <c r="I275" s="48">
        <v>7826.14653</v>
      </c>
      <c r="J275" s="48">
        <v>7381.1640000000016</v>
      </c>
      <c r="K275" s="48">
        <v>13561.535929999998</v>
      </c>
      <c r="L275" s="48">
        <v>26910.697810000001</v>
      </c>
      <c r="M275" s="48">
        <v>42651.812040957673</v>
      </c>
      <c r="N275" s="48">
        <v>91968.196075089785</v>
      </c>
      <c r="O275" s="48">
        <v>223609.18433410153</v>
      </c>
      <c r="P275" s="48">
        <v>112328.4458</v>
      </c>
      <c r="Q275" s="48">
        <v>75669.688686069989</v>
      </c>
      <c r="R275" s="48">
        <v>77433.266437069993</v>
      </c>
      <c r="S275" s="48">
        <v>117395.75892162998</v>
      </c>
      <c r="T275" s="48">
        <v>139041.35832644001</v>
      </c>
      <c r="U275" s="48">
        <v>130747.1334166</v>
      </c>
      <c r="V275" s="49">
        <v>92390.497140700012</v>
      </c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</row>
    <row r="276" spans="1:36" x14ac:dyDescent="0.25">
      <c r="A276" s="50" t="s">
        <v>140</v>
      </c>
      <c r="B276" s="54">
        <v>799.01599999999996</v>
      </c>
      <c r="C276" s="55">
        <v>1245.6180000000002</v>
      </c>
      <c r="D276" s="55">
        <v>4234.3389999999999</v>
      </c>
      <c r="E276" s="55">
        <v>3780.01</v>
      </c>
      <c r="F276" s="55">
        <v>1081.1049999999998</v>
      </c>
      <c r="G276" s="55">
        <v>6338.1149999999998</v>
      </c>
      <c r="H276" s="55">
        <v>3026.2109999999998</v>
      </c>
      <c r="I276" s="55">
        <v>2704.0280000000002</v>
      </c>
      <c r="J276" s="55">
        <v>878.35400000000004</v>
      </c>
      <c r="K276" s="55">
        <v>845.26</v>
      </c>
      <c r="L276" s="55">
        <v>1029.7820000000002</v>
      </c>
      <c r="M276" s="55">
        <v>1856.848</v>
      </c>
      <c r="N276" s="55">
        <v>1604.29</v>
      </c>
      <c r="O276" s="55">
        <v>3284.5370000000003</v>
      </c>
      <c r="P276" s="55">
        <v>4973.9907999999996</v>
      </c>
      <c r="Q276" s="55">
        <v>13228.513155479999</v>
      </c>
      <c r="R276" s="55">
        <v>929.38527514999987</v>
      </c>
      <c r="S276" s="55">
        <v>-320.38374446999995</v>
      </c>
      <c r="T276" s="55">
        <v>-227.62143920999998</v>
      </c>
      <c r="U276" s="55">
        <v>976.5720854399998</v>
      </c>
      <c r="V276" s="56">
        <v>356.97009790999994</v>
      </c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</row>
    <row r="277" spans="1:36" x14ac:dyDescent="0.25">
      <c r="A277" s="46" t="s">
        <v>138</v>
      </c>
      <c r="B277" s="47">
        <v>1843.0360000000001</v>
      </c>
      <c r="C277" s="48">
        <v>2972.6030000000005</v>
      </c>
      <c r="D277" s="48">
        <v>7719.0780000000013</v>
      </c>
      <c r="E277" s="48">
        <v>5796.598</v>
      </c>
      <c r="F277" s="48">
        <v>2952.8319999999999</v>
      </c>
      <c r="G277" s="48">
        <v>7920.655999999999</v>
      </c>
      <c r="H277" s="48">
        <v>3478.4909999999995</v>
      </c>
      <c r="I277" s="48">
        <v>2952.0430000000001</v>
      </c>
      <c r="J277" s="48">
        <v>1076.3710000000001</v>
      </c>
      <c r="K277" s="48">
        <v>1572.395</v>
      </c>
      <c r="L277" s="48">
        <v>1700.712</v>
      </c>
      <c r="M277" s="48">
        <v>2776.1150000000002</v>
      </c>
      <c r="N277" s="48">
        <v>2842.4540000000002</v>
      </c>
      <c r="O277" s="48">
        <v>4842.3160000000007</v>
      </c>
      <c r="P277" s="48">
        <v>5316.8482999999987</v>
      </c>
      <c r="Q277" s="48">
        <v>13725.441371840001</v>
      </c>
      <c r="R277" s="48">
        <v>1273.4933953500001</v>
      </c>
      <c r="S277" s="48">
        <v>194.90592938</v>
      </c>
      <c r="T277" s="48">
        <v>38.381699640000008</v>
      </c>
      <c r="U277" s="48">
        <v>1262.8285726399997</v>
      </c>
      <c r="V277" s="49">
        <v>662.35082434999993</v>
      </c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</row>
    <row r="278" spans="1:36" x14ac:dyDescent="0.25">
      <c r="A278" s="46" t="s">
        <v>139</v>
      </c>
      <c r="B278" s="47">
        <v>1044.0200000000002</v>
      </c>
      <c r="C278" s="48">
        <v>1726.9850000000004</v>
      </c>
      <c r="D278" s="48">
        <v>3484.739</v>
      </c>
      <c r="E278" s="48">
        <v>2016.5880000000004</v>
      </c>
      <c r="F278" s="48">
        <v>1871.7270000000001</v>
      </c>
      <c r="G278" s="48">
        <v>1582.5410000000002</v>
      </c>
      <c r="H278" s="48">
        <v>452.28000000000009</v>
      </c>
      <c r="I278" s="48">
        <v>248.01499999999999</v>
      </c>
      <c r="J278" s="48">
        <v>198.01699999999997</v>
      </c>
      <c r="K278" s="48">
        <v>727.13499999999999</v>
      </c>
      <c r="L278" s="48">
        <v>670.93</v>
      </c>
      <c r="M278" s="48">
        <v>919.26700000000005</v>
      </c>
      <c r="N278" s="48">
        <v>1238.164</v>
      </c>
      <c r="O278" s="48">
        <v>1557.7789999999998</v>
      </c>
      <c r="P278" s="48">
        <v>342.85750000000002</v>
      </c>
      <c r="Q278" s="48">
        <v>496.92821636000008</v>
      </c>
      <c r="R278" s="48">
        <v>344.10812019999992</v>
      </c>
      <c r="S278" s="48">
        <v>515.28967384999999</v>
      </c>
      <c r="T278" s="48">
        <v>266.00313884999997</v>
      </c>
      <c r="U278" s="48">
        <v>286.25648720000004</v>
      </c>
      <c r="V278" s="49">
        <v>305.38072643999999</v>
      </c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</row>
    <row r="279" spans="1:36" x14ac:dyDescent="0.25">
      <c r="A279" s="50" t="s">
        <v>141</v>
      </c>
      <c r="B279" s="54">
        <v>0</v>
      </c>
      <c r="C279" s="55">
        <v>0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-2.63081276</v>
      </c>
      <c r="R279" s="55">
        <v>-14.633426759999999</v>
      </c>
      <c r="S279" s="55">
        <v>-2.4129948700000003</v>
      </c>
      <c r="T279" s="55">
        <v>-9.4802449899999992</v>
      </c>
      <c r="U279" s="55">
        <v>899.84323675999985</v>
      </c>
      <c r="V279" s="56">
        <v>3501.9279633700003</v>
      </c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</row>
    <row r="280" spans="1:36" x14ac:dyDescent="0.25">
      <c r="A280" s="46" t="s">
        <v>101</v>
      </c>
      <c r="B280" s="47">
        <v>0</v>
      </c>
      <c r="C280" s="48">
        <v>0</v>
      </c>
      <c r="D280" s="48">
        <v>0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3.2984499999999999</v>
      </c>
      <c r="R280" s="48">
        <v>6.1120382700000011</v>
      </c>
      <c r="S280" s="48">
        <v>1.9025396700000001</v>
      </c>
      <c r="T280" s="48">
        <v>1.1874656000000001</v>
      </c>
      <c r="U280" s="48">
        <v>3536.3027484600002</v>
      </c>
      <c r="V280" s="49">
        <v>6282.2691801400006</v>
      </c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</row>
    <row r="281" spans="1:36" x14ac:dyDescent="0.25">
      <c r="A281" s="46" t="s">
        <v>102</v>
      </c>
      <c r="B281" s="47">
        <v>0</v>
      </c>
      <c r="C281" s="48">
        <v>0</v>
      </c>
      <c r="D281" s="48">
        <v>0</v>
      </c>
      <c r="E281" s="48">
        <v>0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5.9292627600000003</v>
      </c>
      <c r="R281" s="48">
        <v>20.745465029999995</v>
      </c>
      <c r="S281" s="48">
        <v>4.3155345400000007</v>
      </c>
      <c r="T281" s="48">
        <v>10.667710589999997</v>
      </c>
      <c r="U281" s="48">
        <v>2636.4595117000003</v>
      </c>
      <c r="V281" s="49">
        <v>2780.3412167699998</v>
      </c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</row>
    <row r="282" spans="1:36" x14ac:dyDescent="0.25">
      <c r="A282" s="50" t="s">
        <v>142</v>
      </c>
      <c r="B282" s="54">
        <v>7129.183</v>
      </c>
      <c r="C282" s="55">
        <v>15876.267000000003</v>
      </c>
      <c r="D282" s="55">
        <v>4037.1989999999992</v>
      </c>
      <c r="E282" s="55">
        <v>17587.474999999999</v>
      </c>
      <c r="F282" s="55">
        <v>970.85599999999999</v>
      </c>
      <c r="G282" s="55">
        <v>5574.8656581054674</v>
      </c>
      <c r="H282" s="55">
        <v>-1609.0761799999996</v>
      </c>
      <c r="I282" s="55">
        <v>-6778.1677628125008</v>
      </c>
      <c r="J282" s="55">
        <v>2156.1529300000002</v>
      </c>
      <c r="K282" s="55">
        <v>-6076.4995200000003</v>
      </c>
      <c r="L282" s="55">
        <v>204.07602374999902</v>
      </c>
      <c r="M282" s="55">
        <v>1359.7940786154259</v>
      </c>
      <c r="N282" s="55">
        <v>22192.053617494217</v>
      </c>
      <c r="O282" s="55">
        <v>8618.5228002088315</v>
      </c>
      <c r="P282" s="55">
        <v>10943.891851648379</v>
      </c>
      <c r="Q282" s="55">
        <v>33976.848552349998</v>
      </c>
      <c r="R282" s="55">
        <v>17218.264570990003</v>
      </c>
      <c r="S282" s="55">
        <v>17626.725740639999</v>
      </c>
      <c r="T282" s="55">
        <v>30131.250258940006</v>
      </c>
      <c r="U282" s="55">
        <v>29754.342295560004</v>
      </c>
      <c r="V282" s="56">
        <v>8469.1534457800026</v>
      </c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</row>
    <row r="283" spans="1:36" x14ac:dyDescent="0.25">
      <c r="A283" s="46" t="s">
        <v>101</v>
      </c>
      <c r="B283" s="47">
        <v>11867.17</v>
      </c>
      <c r="C283" s="48">
        <v>19779.942999999999</v>
      </c>
      <c r="D283" s="48">
        <v>21166.150999999998</v>
      </c>
      <c r="E283" s="48">
        <v>31954.789999999994</v>
      </c>
      <c r="F283" s="48">
        <v>23341.595000000001</v>
      </c>
      <c r="G283" s="48">
        <v>20470.308790000003</v>
      </c>
      <c r="H283" s="48">
        <v>19002.919170000001</v>
      </c>
      <c r="I283" s="48">
        <v>8297.3413271874997</v>
      </c>
      <c r="J283" s="48">
        <v>16794.839929999998</v>
      </c>
      <c r="K283" s="48">
        <v>14244.85377</v>
      </c>
      <c r="L283" s="48">
        <v>25343.507360000003</v>
      </c>
      <c r="M283" s="48">
        <v>48079.846344532765</v>
      </c>
      <c r="N283" s="48">
        <v>90808.341149368542</v>
      </c>
      <c r="O283" s="48">
        <v>50678.640516888554</v>
      </c>
      <c r="P283" s="48">
        <v>46564.95675164838</v>
      </c>
      <c r="Q283" s="48">
        <v>64977.509970470004</v>
      </c>
      <c r="R283" s="48">
        <v>49350.51202984999</v>
      </c>
      <c r="S283" s="48">
        <v>38920.171865360004</v>
      </c>
      <c r="T283" s="48">
        <v>93475.660164820001</v>
      </c>
      <c r="U283" s="48">
        <v>126881.12403492999</v>
      </c>
      <c r="V283" s="49">
        <v>114765.24906141001</v>
      </c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</row>
    <row r="284" spans="1:36" x14ac:dyDescent="0.25">
      <c r="A284" s="46" t="s">
        <v>102</v>
      </c>
      <c r="B284" s="47">
        <v>4737.9869999999992</v>
      </c>
      <c r="C284" s="48">
        <v>3903.6759999999999</v>
      </c>
      <c r="D284" s="48">
        <v>17128.951999999997</v>
      </c>
      <c r="E284" s="48">
        <v>14367.314999999999</v>
      </c>
      <c r="F284" s="48">
        <v>22370.738999999998</v>
      </c>
      <c r="G284" s="48">
        <v>14895.44313189453</v>
      </c>
      <c r="H284" s="48">
        <v>20611.995350000001</v>
      </c>
      <c r="I284" s="48">
        <v>15075.50909</v>
      </c>
      <c r="J284" s="48">
        <v>14638.686999999998</v>
      </c>
      <c r="K284" s="48">
        <v>20321.353289999995</v>
      </c>
      <c r="L284" s="48">
        <v>25139.43133625</v>
      </c>
      <c r="M284" s="48">
        <v>46720.052265917337</v>
      </c>
      <c r="N284" s="48">
        <v>68616.287531874332</v>
      </c>
      <c r="O284" s="48">
        <v>42060.117716679721</v>
      </c>
      <c r="P284" s="48">
        <v>35621.064900000005</v>
      </c>
      <c r="Q284" s="48">
        <v>31000.661418119995</v>
      </c>
      <c r="R284" s="48">
        <v>32132.247458860002</v>
      </c>
      <c r="S284" s="48">
        <v>21293.446124720002</v>
      </c>
      <c r="T284" s="48">
        <v>63344.409905879998</v>
      </c>
      <c r="U284" s="48">
        <v>97126.78173937001</v>
      </c>
      <c r="V284" s="49">
        <v>106296.09561562999</v>
      </c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</row>
    <row r="285" spans="1:36" x14ac:dyDescent="0.25">
      <c r="A285" s="50" t="s">
        <v>143</v>
      </c>
      <c r="B285" s="54">
        <v>-915.41699999999992</v>
      </c>
      <c r="C285" s="55">
        <v>-64.97</v>
      </c>
      <c r="D285" s="55">
        <v>-1612.9699999999998</v>
      </c>
      <c r="E285" s="55">
        <v>-2932.1160000000004</v>
      </c>
      <c r="F285" s="55">
        <v>-1378.0030000000002</v>
      </c>
      <c r="G285" s="55">
        <v>-198.99622617187504</v>
      </c>
      <c r="H285" s="55">
        <v>-273.89617999999996</v>
      </c>
      <c r="I285" s="55">
        <v>-222.56437999999997</v>
      </c>
      <c r="J285" s="55">
        <v>272.05493000000001</v>
      </c>
      <c r="K285" s="55">
        <v>101.15447999999999</v>
      </c>
      <c r="L285" s="55">
        <v>688.93143000000009</v>
      </c>
      <c r="M285" s="55">
        <v>11041.806125490426</v>
      </c>
      <c r="N285" s="55">
        <v>20786.853224458333</v>
      </c>
      <c r="O285" s="55">
        <v>17109.12385099008</v>
      </c>
      <c r="P285" s="55">
        <v>11933.15155164838</v>
      </c>
      <c r="Q285" s="55">
        <v>17515.736135799998</v>
      </c>
      <c r="R285" s="55">
        <v>5250.0233762100006</v>
      </c>
      <c r="S285" s="55">
        <v>11373.34664704</v>
      </c>
      <c r="T285" s="55">
        <v>30956.592886669994</v>
      </c>
      <c r="U285" s="55">
        <v>27068.462546549999</v>
      </c>
      <c r="V285" s="56">
        <v>16296.474665760006</v>
      </c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</row>
    <row r="286" spans="1:36" x14ac:dyDescent="0.25">
      <c r="A286" s="46" t="s">
        <v>138</v>
      </c>
      <c r="B286" s="47">
        <v>465.66999999999996</v>
      </c>
      <c r="C286" s="48">
        <v>413.10999999999996</v>
      </c>
      <c r="D286" s="48">
        <v>538.26499999999999</v>
      </c>
      <c r="E286" s="48">
        <v>4077.7020000000007</v>
      </c>
      <c r="F286" s="48">
        <v>2863.95</v>
      </c>
      <c r="G286" s="48">
        <v>1448.4407899999999</v>
      </c>
      <c r="H286" s="48">
        <v>888.30117000000007</v>
      </c>
      <c r="I286" s="48">
        <v>921.54570999999987</v>
      </c>
      <c r="J286" s="48">
        <v>1196.3189300000001</v>
      </c>
      <c r="K286" s="48">
        <v>1869.11077</v>
      </c>
      <c r="L286" s="48">
        <v>4083.4173600000004</v>
      </c>
      <c r="M286" s="48">
        <v>28176.916344532758</v>
      </c>
      <c r="N286" s="48">
        <v>61628.677149368545</v>
      </c>
      <c r="O286" s="48">
        <v>39301.840516888551</v>
      </c>
      <c r="P286" s="48">
        <v>30400.463051648378</v>
      </c>
      <c r="Q286" s="48">
        <v>30255.058703979998</v>
      </c>
      <c r="R286" s="48">
        <v>18791.301607240002</v>
      </c>
      <c r="S286" s="48">
        <v>21643.572256720006</v>
      </c>
      <c r="T286" s="48">
        <v>79450.109240560007</v>
      </c>
      <c r="U286" s="48">
        <v>109360.70459644002</v>
      </c>
      <c r="V286" s="49">
        <v>103036.28105585001</v>
      </c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</row>
    <row r="287" spans="1:36" x14ac:dyDescent="0.25">
      <c r="A287" s="46" t="s">
        <v>139</v>
      </c>
      <c r="B287" s="47">
        <v>1381.0869999999995</v>
      </c>
      <c r="C287" s="48">
        <v>478.08000000000004</v>
      </c>
      <c r="D287" s="48">
        <v>2151.2350000000001</v>
      </c>
      <c r="E287" s="48">
        <v>7009.8180000000002</v>
      </c>
      <c r="F287" s="48">
        <v>4241.9530000000013</v>
      </c>
      <c r="G287" s="48">
        <v>1647.4370161718748</v>
      </c>
      <c r="H287" s="48">
        <v>1162.1973499999997</v>
      </c>
      <c r="I287" s="48">
        <v>1144.1100900000001</v>
      </c>
      <c r="J287" s="48">
        <v>924.26400000000012</v>
      </c>
      <c r="K287" s="48">
        <v>1767.9562899999999</v>
      </c>
      <c r="L287" s="48">
        <v>3394.4859300000003</v>
      </c>
      <c r="M287" s="48">
        <v>17135.110219042337</v>
      </c>
      <c r="N287" s="48">
        <v>40841.823924910219</v>
      </c>
      <c r="O287" s="48">
        <v>22192.716665898472</v>
      </c>
      <c r="P287" s="48">
        <v>18467.3115</v>
      </c>
      <c r="Q287" s="48">
        <v>12739.32256818</v>
      </c>
      <c r="R287" s="48">
        <v>13541.278231030003</v>
      </c>
      <c r="S287" s="48">
        <v>10270.225609680001</v>
      </c>
      <c r="T287" s="48">
        <v>48493.516353890001</v>
      </c>
      <c r="U287" s="48">
        <v>82292.242049890003</v>
      </c>
      <c r="V287" s="49">
        <v>86739.806390089987</v>
      </c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</row>
    <row r="288" spans="1:36" x14ac:dyDescent="0.25">
      <c r="A288" s="50" t="s">
        <v>144</v>
      </c>
      <c r="B288" s="54">
        <v>8044.6</v>
      </c>
      <c r="C288" s="55">
        <v>15941.237000000001</v>
      </c>
      <c r="D288" s="55">
        <v>5650.1689999999999</v>
      </c>
      <c r="E288" s="55">
        <v>20519.591</v>
      </c>
      <c r="F288" s="55">
        <v>2348.8590000000004</v>
      </c>
      <c r="G288" s="55">
        <v>5773.861884277344</v>
      </c>
      <c r="H288" s="55">
        <v>-1335.1800000000003</v>
      </c>
      <c r="I288" s="55">
        <v>-6555.6033828125001</v>
      </c>
      <c r="J288" s="55">
        <v>1884.0979999999995</v>
      </c>
      <c r="K288" s="55">
        <v>-6177.6540000000014</v>
      </c>
      <c r="L288" s="55">
        <v>-484.85540624999999</v>
      </c>
      <c r="M288" s="55">
        <v>-9682.0120468749974</v>
      </c>
      <c r="N288" s="55">
        <v>1405.2003930358892</v>
      </c>
      <c r="O288" s="55">
        <v>-8490.6010507812498</v>
      </c>
      <c r="P288" s="55">
        <v>-989.25970000000007</v>
      </c>
      <c r="Q288" s="55">
        <v>16461.11241655</v>
      </c>
      <c r="R288" s="55">
        <v>11968.241194780001</v>
      </c>
      <c r="S288" s="55">
        <v>6253.3790935999987</v>
      </c>
      <c r="T288" s="55">
        <v>-825.34262772999909</v>
      </c>
      <c r="U288" s="55">
        <v>2685.8797490099996</v>
      </c>
      <c r="V288" s="56">
        <v>-7827.3212199799991</v>
      </c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</row>
    <row r="289" spans="1:36" x14ac:dyDescent="0.25">
      <c r="A289" s="46" t="s">
        <v>138</v>
      </c>
      <c r="B289" s="47">
        <v>11401.499999999998</v>
      </c>
      <c r="C289" s="48">
        <v>19366.833000000002</v>
      </c>
      <c r="D289" s="48">
        <v>20627.886000000002</v>
      </c>
      <c r="E289" s="48">
        <v>27877.087999999996</v>
      </c>
      <c r="F289" s="48">
        <v>20477.644999999997</v>
      </c>
      <c r="G289" s="48">
        <v>19021.867999999995</v>
      </c>
      <c r="H289" s="48">
        <v>18114.617999999999</v>
      </c>
      <c r="I289" s="48">
        <v>7375.7956171875003</v>
      </c>
      <c r="J289" s="48">
        <v>15598.521000000001</v>
      </c>
      <c r="K289" s="48">
        <v>12375.742999999999</v>
      </c>
      <c r="L289" s="48">
        <v>21260.089999999997</v>
      </c>
      <c r="M289" s="48">
        <v>19902.929999999997</v>
      </c>
      <c r="N289" s="48">
        <v>29179.663999999997</v>
      </c>
      <c r="O289" s="48">
        <v>11376.8</v>
      </c>
      <c r="P289" s="48">
        <v>16164.493700000001</v>
      </c>
      <c r="Q289" s="48">
        <v>34722.451266490003</v>
      </c>
      <c r="R289" s="48">
        <v>30559.210422610002</v>
      </c>
      <c r="S289" s="48">
        <v>17276.599608639997</v>
      </c>
      <c r="T289" s="48">
        <v>14025.550924260002</v>
      </c>
      <c r="U289" s="48">
        <v>17520.41943849</v>
      </c>
      <c r="V289" s="49">
        <v>11728.968005560004</v>
      </c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</row>
    <row r="290" spans="1:36" x14ac:dyDescent="0.25">
      <c r="A290" s="46" t="s">
        <v>139</v>
      </c>
      <c r="B290" s="47">
        <v>3356.9</v>
      </c>
      <c r="C290" s="48">
        <v>3425.596</v>
      </c>
      <c r="D290" s="48">
        <v>14977.717000000001</v>
      </c>
      <c r="E290" s="48">
        <v>7357.4969999999994</v>
      </c>
      <c r="F290" s="48">
        <v>18128.786000000004</v>
      </c>
      <c r="G290" s="48">
        <v>13248.006115722656</v>
      </c>
      <c r="H290" s="48">
        <v>19449.798000000003</v>
      </c>
      <c r="I290" s="48">
        <v>13931.398999999999</v>
      </c>
      <c r="J290" s="48">
        <v>13714.423000000003</v>
      </c>
      <c r="K290" s="48">
        <v>18553.396999999997</v>
      </c>
      <c r="L290" s="48">
        <v>21744.945406249997</v>
      </c>
      <c r="M290" s="48">
        <v>29584.942046874996</v>
      </c>
      <c r="N290" s="48">
        <v>27774.463606964113</v>
      </c>
      <c r="O290" s="48">
        <v>19867.401050781249</v>
      </c>
      <c r="P290" s="48">
        <v>17153.753400000001</v>
      </c>
      <c r="Q290" s="48">
        <v>18261.338849939999</v>
      </c>
      <c r="R290" s="48">
        <v>18590.969227830006</v>
      </c>
      <c r="S290" s="48">
        <v>11023.22051504</v>
      </c>
      <c r="T290" s="48">
        <v>14850.893551990001</v>
      </c>
      <c r="U290" s="48">
        <v>14834.53968948</v>
      </c>
      <c r="V290" s="49">
        <v>19556.28922554</v>
      </c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</row>
    <row r="291" spans="1:36" x14ac:dyDescent="0.25">
      <c r="A291" s="46" t="s">
        <v>145</v>
      </c>
      <c r="B291" s="47">
        <v>87.700000000000017</v>
      </c>
      <c r="C291" s="48">
        <v>71.050999999999988</v>
      </c>
      <c r="D291" s="48">
        <v>-200.44</v>
      </c>
      <c r="E291" s="48">
        <v>59.97000000000002</v>
      </c>
      <c r="F291" s="48">
        <v>436.80499999999995</v>
      </c>
      <c r="G291" s="48">
        <v>180.572</v>
      </c>
      <c r="H291" s="48">
        <v>623.21400000000006</v>
      </c>
      <c r="I291" s="48">
        <v>-814.59300000000007</v>
      </c>
      <c r="J291" s="48">
        <v>326.08499999999975</v>
      </c>
      <c r="K291" s="48">
        <v>372.90899999999993</v>
      </c>
      <c r="L291" s="48">
        <v>434.84400000000005</v>
      </c>
      <c r="M291" s="48">
        <v>90.994000000000028</v>
      </c>
      <c r="N291" s="48">
        <v>3651.4960000000001</v>
      </c>
      <c r="O291" s="48">
        <v>-3935.2219999999998</v>
      </c>
      <c r="P291" s="48">
        <v>-567.26999999999987</v>
      </c>
      <c r="Q291" s="48">
        <v>5410.7252704799994</v>
      </c>
      <c r="R291" s="48">
        <v>-6253.4271870299999</v>
      </c>
      <c r="S291" s="48">
        <v>-125.07832614</v>
      </c>
      <c r="T291" s="48">
        <v>0</v>
      </c>
      <c r="U291" s="48">
        <v>456.50510408000002</v>
      </c>
      <c r="V291" s="49">
        <v>310.51868129999997</v>
      </c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</row>
    <row r="292" spans="1:36" x14ac:dyDescent="0.25">
      <c r="A292" s="46" t="s">
        <v>146</v>
      </c>
      <c r="B292" s="47">
        <v>167.20000000000002</v>
      </c>
      <c r="C292" s="48">
        <v>110.73099999999999</v>
      </c>
      <c r="D292" s="48">
        <v>0.95299999999999996</v>
      </c>
      <c r="E292" s="48">
        <v>239.56199999999998</v>
      </c>
      <c r="F292" s="48">
        <v>793.67600000000004</v>
      </c>
      <c r="G292" s="48">
        <v>303.89300000000003</v>
      </c>
      <c r="H292" s="48">
        <v>1065.511</v>
      </c>
      <c r="I292" s="48">
        <v>1181.501</v>
      </c>
      <c r="J292" s="48">
        <v>3782.9090000000006</v>
      </c>
      <c r="K292" s="48">
        <v>1362.528</v>
      </c>
      <c r="L292" s="48">
        <v>1433.8620000000001</v>
      </c>
      <c r="M292" s="48">
        <v>4084.2669999999994</v>
      </c>
      <c r="N292" s="48">
        <v>10862.286</v>
      </c>
      <c r="O292" s="48">
        <v>3557.5570000000002</v>
      </c>
      <c r="P292" s="48">
        <v>3558.9472999999994</v>
      </c>
      <c r="Q292" s="48">
        <v>8980.1677988600004</v>
      </c>
      <c r="R292" s="48">
        <v>3451.5899518499996</v>
      </c>
      <c r="S292" s="48">
        <v>0</v>
      </c>
      <c r="T292" s="48">
        <v>0</v>
      </c>
      <c r="U292" s="48">
        <v>483.37305019000001</v>
      </c>
      <c r="V292" s="49">
        <v>1243.1529910000002</v>
      </c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</row>
    <row r="293" spans="1:36" x14ac:dyDescent="0.25">
      <c r="A293" s="46" t="s">
        <v>147</v>
      </c>
      <c r="B293" s="47">
        <v>79.5</v>
      </c>
      <c r="C293" s="48">
        <v>39.68</v>
      </c>
      <c r="D293" s="48">
        <v>201.393</v>
      </c>
      <c r="E293" s="48">
        <v>179.59200000000001</v>
      </c>
      <c r="F293" s="48">
        <v>356.87099999999998</v>
      </c>
      <c r="G293" s="48">
        <v>123.321</v>
      </c>
      <c r="H293" s="48">
        <v>442.29699999999997</v>
      </c>
      <c r="I293" s="48">
        <v>1996.0940000000001</v>
      </c>
      <c r="J293" s="48">
        <v>3456.8240000000001</v>
      </c>
      <c r="K293" s="48">
        <v>989.61899999999991</v>
      </c>
      <c r="L293" s="48">
        <v>999.01800000000014</v>
      </c>
      <c r="M293" s="48">
        <v>3993.2730000000001</v>
      </c>
      <c r="N293" s="48">
        <v>7210.7899999999991</v>
      </c>
      <c r="O293" s="48">
        <v>7492.7790000000005</v>
      </c>
      <c r="P293" s="48">
        <v>4126.2173000000003</v>
      </c>
      <c r="Q293" s="48">
        <v>3569.4425283800001</v>
      </c>
      <c r="R293" s="48">
        <v>9705.017138879999</v>
      </c>
      <c r="S293" s="48">
        <v>125.07832614</v>
      </c>
      <c r="T293" s="48">
        <v>0</v>
      </c>
      <c r="U293" s="48">
        <v>26.867946110000002</v>
      </c>
      <c r="V293" s="49">
        <v>932.63430970000002</v>
      </c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</row>
    <row r="294" spans="1:36" x14ac:dyDescent="0.25">
      <c r="A294" s="46" t="s">
        <v>148</v>
      </c>
      <c r="B294" s="47">
        <v>7956.9000000000005</v>
      </c>
      <c r="C294" s="48">
        <v>15870.186</v>
      </c>
      <c r="D294" s="48">
        <v>5850.6090000000013</v>
      </c>
      <c r="E294" s="48">
        <v>20459.620999999999</v>
      </c>
      <c r="F294" s="48">
        <v>1912.0540000000003</v>
      </c>
      <c r="G294" s="48">
        <v>5593.2898842773429</v>
      </c>
      <c r="H294" s="48">
        <v>-1958.3940000000002</v>
      </c>
      <c r="I294" s="48">
        <v>-5741.0103828124993</v>
      </c>
      <c r="J294" s="48">
        <v>1558.0129999999999</v>
      </c>
      <c r="K294" s="48">
        <v>-6550.5630000000001</v>
      </c>
      <c r="L294" s="48">
        <v>-919.69940624999913</v>
      </c>
      <c r="M294" s="48">
        <v>-9773.0060468750034</v>
      </c>
      <c r="N294" s="48">
        <v>-2246.2956069641104</v>
      </c>
      <c r="O294" s="48">
        <v>-4555.37905078125</v>
      </c>
      <c r="P294" s="48">
        <v>-421.98969999999997</v>
      </c>
      <c r="Q294" s="48">
        <v>11050.387146070001</v>
      </c>
      <c r="R294" s="48">
        <v>18221.668381809999</v>
      </c>
      <c r="S294" s="48">
        <v>6378.4574197399998</v>
      </c>
      <c r="T294" s="48">
        <v>-825.34262772999909</v>
      </c>
      <c r="U294" s="48">
        <v>2229.3746449299992</v>
      </c>
      <c r="V294" s="49">
        <v>-8137.8399012799991</v>
      </c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</row>
    <row r="295" spans="1:36" x14ac:dyDescent="0.25">
      <c r="A295" s="46" t="s">
        <v>146</v>
      </c>
      <c r="B295" s="47">
        <v>11234.3</v>
      </c>
      <c r="C295" s="48">
        <v>19256.102000000003</v>
      </c>
      <c r="D295" s="48">
        <v>20626.933000000005</v>
      </c>
      <c r="E295" s="48">
        <v>27637.525999999998</v>
      </c>
      <c r="F295" s="48">
        <v>19683.969000000001</v>
      </c>
      <c r="G295" s="48">
        <v>18717.974999999999</v>
      </c>
      <c r="H295" s="48">
        <v>17049.107</v>
      </c>
      <c r="I295" s="48">
        <v>6194.294617187501</v>
      </c>
      <c r="J295" s="48">
        <v>11815.611999999999</v>
      </c>
      <c r="K295" s="48">
        <v>11013.214999999998</v>
      </c>
      <c r="L295" s="48">
        <v>19826.227999999999</v>
      </c>
      <c r="M295" s="48">
        <v>15818.663</v>
      </c>
      <c r="N295" s="48">
        <v>18317.377999999997</v>
      </c>
      <c r="O295" s="48">
        <v>7819.2429999999995</v>
      </c>
      <c r="P295" s="48">
        <v>12605.546399999999</v>
      </c>
      <c r="Q295" s="48">
        <v>25742.283467629997</v>
      </c>
      <c r="R295" s="48">
        <v>27107.620470760001</v>
      </c>
      <c r="S295" s="48">
        <v>17276.599608639997</v>
      </c>
      <c r="T295" s="48">
        <v>14025.550924260002</v>
      </c>
      <c r="U295" s="48">
        <v>17037.046388300001</v>
      </c>
      <c r="V295" s="49">
        <v>10485.815014560001</v>
      </c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</row>
    <row r="296" spans="1:36" x14ac:dyDescent="0.25">
      <c r="A296" s="46" t="s">
        <v>147</v>
      </c>
      <c r="B296" s="47">
        <v>3277.3999999999996</v>
      </c>
      <c r="C296" s="48">
        <v>3385.9159999999997</v>
      </c>
      <c r="D296" s="48">
        <v>14776.324000000001</v>
      </c>
      <c r="E296" s="48">
        <v>7177.9049999999988</v>
      </c>
      <c r="F296" s="48">
        <v>17771.915000000001</v>
      </c>
      <c r="G296" s="48">
        <v>13124.685115722656</v>
      </c>
      <c r="H296" s="48">
        <v>19007.501</v>
      </c>
      <c r="I296" s="48">
        <v>11935.305</v>
      </c>
      <c r="J296" s="48">
        <v>10257.598999999998</v>
      </c>
      <c r="K296" s="48">
        <v>17563.777999999998</v>
      </c>
      <c r="L296" s="48">
        <v>20745.927406249997</v>
      </c>
      <c r="M296" s="48">
        <v>25591.669046874998</v>
      </c>
      <c r="N296" s="48">
        <v>20563.673606964112</v>
      </c>
      <c r="O296" s="48">
        <v>12374.622050781249</v>
      </c>
      <c r="P296" s="48">
        <v>13027.536099999999</v>
      </c>
      <c r="Q296" s="48">
        <v>14691.89632156</v>
      </c>
      <c r="R296" s="48">
        <v>8885.95208895</v>
      </c>
      <c r="S296" s="48">
        <v>10898.142188900001</v>
      </c>
      <c r="T296" s="48">
        <v>14850.893551990001</v>
      </c>
      <c r="U296" s="48">
        <v>14807.67174337</v>
      </c>
      <c r="V296" s="49">
        <v>18623.654915839998</v>
      </c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</row>
    <row r="297" spans="1:36" x14ac:dyDescent="0.25">
      <c r="A297" s="79" t="s">
        <v>149</v>
      </c>
      <c r="B297" s="59">
        <v>0</v>
      </c>
      <c r="C297" s="60">
        <v>0</v>
      </c>
      <c r="D297" s="60">
        <v>0</v>
      </c>
      <c r="E297" s="60">
        <v>0</v>
      </c>
      <c r="F297" s="60">
        <v>0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0">
        <v>0</v>
      </c>
      <c r="O297" s="60">
        <v>0</v>
      </c>
      <c r="P297" s="60">
        <v>0</v>
      </c>
      <c r="Q297" s="60">
        <v>0</v>
      </c>
      <c r="R297" s="60">
        <v>0</v>
      </c>
      <c r="S297" s="60">
        <v>0</v>
      </c>
      <c r="T297" s="60">
        <v>0</v>
      </c>
      <c r="U297" s="60">
        <v>0</v>
      </c>
      <c r="V297" s="61">
        <v>0</v>
      </c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</row>
    <row r="298" spans="1:36" x14ac:dyDescent="0.25">
      <c r="A298" s="79" t="s">
        <v>150</v>
      </c>
      <c r="B298" s="59">
        <v>0</v>
      </c>
      <c r="C298" s="60">
        <v>0</v>
      </c>
      <c r="D298" s="60">
        <v>0</v>
      </c>
      <c r="E298" s="60">
        <v>0</v>
      </c>
      <c r="F298" s="60"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  <c r="O298" s="60">
        <v>0</v>
      </c>
      <c r="P298" s="60">
        <v>0</v>
      </c>
      <c r="Q298" s="60">
        <v>0</v>
      </c>
      <c r="R298" s="60">
        <v>0</v>
      </c>
      <c r="S298" s="60">
        <v>0</v>
      </c>
      <c r="T298" s="60">
        <v>0</v>
      </c>
      <c r="U298" s="60">
        <v>0</v>
      </c>
      <c r="V298" s="61">
        <v>0</v>
      </c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</row>
    <row r="299" spans="1:36" x14ac:dyDescent="0.25">
      <c r="A299" s="79" t="s">
        <v>151</v>
      </c>
      <c r="B299" s="59">
        <v>0</v>
      </c>
      <c r="C299" s="60">
        <v>0</v>
      </c>
      <c r="D299" s="60">
        <v>0</v>
      </c>
      <c r="E299" s="60">
        <v>0</v>
      </c>
      <c r="F299" s="60">
        <v>0</v>
      </c>
      <c r="G299" s="60">
        <v>0</v>
      </c>
      <c r="H299" s="60">
        <v>0</v>
      </c>
      <c r="I299" s="60">
        <v>0</v>
      </c>
      <c r="J299" s="60">
        <v>0</v>
      </c>
      <c r="K299" s="60">
        <v>0</v>
      </c>
      <c r="L299" s="60">
        <v>0</v>
      </c>
      <c r="M299" s="60">
        <v>0</v>
      </c>
      <c r="N299" s="60">
        <v>0</v>
      </c>
      <c r="O299" s="60">
        <v>0</v>
      </c>
      <c r="P299" s="60">
        <v>0</v>
      </c>
      <c r="Q299" s="60">
        <v>0</v>
      </c>
      <c r="R299" s="60">
        <v>0</v>
      </c>
      <c r="S299" s="60">
        <v>0</v>
      </c>
      <c r="T299" s="60">
        <v>0</v>
      </c>
      <c r="U299" s="60">
        <v>0</v>
      </c>
      <c r="V299" s="61">
        <v>0</v>
      </c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</row>
    <row r="300" spans="1:36" x14ac:dyDescent="0.25">
      <c r="A300" s="46" t="s">
        <v>152</v>
      </c>
      <c r="B300" s="47">
        <v>1673.3230000000001</v>
      </c>
      <c r="C300" s="48">
        <v>1189.2429999999999</v>
      </c>
      <c r="D300" s="48">
        <v>-2401.134</v>
      </c>
      <c r="E300" s="48">
        <v>48.739999999999668</v>
      </c>
      <c r="F300" s="48">
        <v>3172.56</v>
      </c>
      <c r="G300" s="48">
        <v>3573.7550000000001</v>
      </c>
      <c r="H300" s="48">
        <v>3429.438000000001</v>
      </c>
      <c r="I300" s="48">
        <v>1946.0520000000006</v>
      </c>
      <c r="J300" s="48">
        <v>1018.4830000000002</v>
      </c>
      <c r="K300" s="48">
        <v>235.43300000000056</v>
      </c>
      <c r="L300" s="48">
        <v>2631.4485937499994</v>
      </c>
      <c r="M300" s="48">
        <v>-13247.530046874999</v>
      </c>
      <c r="N300" s="48">
        <v>-7776.936606964111</v>
      </c>
      <c r="O300" s="48">
        <v>-3014.6880507812493</v>
      </c>
      <c r="P300" s="48">
        <v>37.877399999999795</v>
      </c>
      <c r="Q300" s="48">
        <v>-2580.8281298100001</v>
      </c>
      <c r="R300" s="48">
        <v>-2490.01246829</v>
      </c>
      <c r="S300" s="48">
        <v>445.90829442999973</v>
      </c>
      <c r="T300" s="48">
        <v>1189.57203912</v>
      </c>
      <c r="U300" s="48">
        <v>2509.6868167200005</v>
      </c>
      <c r="V300" s="49">
        <v>-3417.6926090100005</v>
      </c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</row>
    <row r="301" spans="1:36" x14ac:dyDescent="0.25">
      <c r="A301" s="46" t="s">
        <v>150</v>
      </c>
      <c r="B301" s="47">
        <v>1980.1</v>
      </c>
      <c r="C301" s="48">
        <v>1636.6779999999999</v>
      </c>
      <c r="D301" s="48">
        <v>4941.2790000000005</v>
      </c>
      <c r="E301" s="48">
        <v>2697.9480000000003</v>
      </c>
      <c r="F301" s="48">
        <v>7707.8209999999999</v>
      </c>
      <c r="G301" s="48">
        <v>12188.883</v>
      </c>
      <c r="H301" s="48">
        <v>8830.7340000000004</v>
      </c>
      <c r="I301" s="48">
        <v>3940.2799999999997</v>
      </c>
      <c r="J301" s="48">
        <v>6024.7020000000002</v>
      </c>
      <c r="K301" s="48">
        <v>5728.0249999999996</v>
      </c>
      <c r="L301" s="48">
        <v>12489.536</v>
      </c>
      <c r="M301" s="48">
        <v>5450.1310000000003</v>
      </c>
      <c r="N301" s="48">
        <v>2883.1510000000003</v>
      </c>
      <c r="O301" s="48">
        <v>525</v>
      </c>
      <c r="P301" s="48">
        <v>4100</v>
      </c>
      <c r="Q301" s="48">
        <v>2817.96418782</v>
      </c>
      <c r="R301" s="48">
        <v>1650</v>
      </c>
      <c r="S301" s="48">
        <v>3867.4110141000001</v>
      </c>
      <c r="T301" s="48">
        <v>4050</v>
      </c>
      <c r="U301" s="48">
        <v>5976</v>
      </c>
      <c r="V301" s="49">
        <v>54</v>
      </c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</row>
    <row r="302" spans="1:36" x14ac:dyDescent="0.25">
      <c r="A302" s="46" t="s">
        <v>151</v>
      </c>
      <c r="B302" s="47">
        <v>306.77699999999999</v>
      </c>
      <c r="C302" s="48">
        <v>447.435</v>
      </c>
      <c r="D302" s="48">
        <v>7342.4130000000005</v>
      </c>
      <c r="E302" s="48">
        <v>2649.2080000000001</v>
      </c>
      <c r="F302" s="48">
        <v>4535.2610000000004</v>
      </c>
      <c r="G302" s="48">
        <v>8615.1280000000006</v>
      </c>
      <c r="H302" s="48">
        <v>5401.2960000000003</v>
      </c>
      <c r="I302" s="48">
        <v>1994.2280000000001</v>
      </c>
      <c r="J302" s="48">
        <v>5006.219000000001</v>
      </c>
      <c r="K302" s="48">
        <v>5492.5919999999996</v>
      </c>
      <c r="L302" s="48">
        <v>9858.0874062500006</v>
      </c>
      <c r="M302" s="48">
        <v>18697.661046875</v>
      </c>
      <c r="N302" s="48">
        <v>10660.087606964111</v>
      </c>
      <c r="O302" s="48">
        <v>3539.6880507812493</v>
      </c>
      <c r="P302" s="48">
        <v>4062.1225999999997</v>
      </c>
      <c r="Q302" s="48">
        <v>5398.7923176300001</v>
      </c>
      <c r="R302" s="48">
        <v>4140.0124682899996</v>
      </c>
      <c r="S302" s="48">
        <v>3421.5027196699994</v>
      </c>
      <c r="T302" s="48">
        <v>2860.4279608799998</v>
      </c>
      <c r="U302" s="48">
        <v>3466.3131832799995</v>
      </c>
      <c r="V302" s="49">
        <v>3471.6926090100005</v>
      </c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</row>
    <row r="303" spans="1:36" x14ac:dyDescent="0.25">
      <c r="A303" s="79" t="s">
        <v>153</v>
      </c>
      <c r="B303" s="47">
        <v>3543.17</v>
      </c>
      <c r="C303" s="48">
        <v>3621.4639999999999</v>
      </c>
      <c r="D303" s="48">
        <v>-234.13900000000007</v>
      </c>
      <c r="E303" s="48">
        <v>10237.290000000003</v>
      </c>
      <c r="F303" s="48">
        <v>-5270.0949999999975</v>
      </c>
      <c r="G303" s="48">
        <v>108.15415234375008</v>
      </c>
      <c r="H303" s="48">
        <v>-4382.4299999999994</v>
      </c>
      <c r="I303" s="48">
        <v>-3209.9740000000002</v>
      </c>
      <c r="J303" s="48">
        <v>540.75599999999997</v>
      </c>
      <c r="K303" s="48">
        <v>-2913.1689999999999</v>
      </c>
      <c r="L303" s="48">
        <v>-101.46599999999995</v>
      </c>
      <c r="M303" s="48">
        <v>3180.0930000000003</v>
      </c>
      <c r="N303" s="48">
        <v>4541.9539999999997</v>
      </c>
      <c r="O303" s="48">
        <v>-846.00299999999993</v>
      </c>
      <c r="P303" s="48">
        <v>-2533.1122</v>
      </c>
      <c r="Q303" s="48">
        <v>11022.46201453</v>
      </c>
      <c r="R303" s="48">
        <v>16066.269981750002</v>
      </c>
      <c r="S303" s="48">
        <v>76.508345879999752</v>
      </c>
      <c r="T303" s="48">
        <v>-3060.0504320399996</v>
      </c>
      <c r="U303" s="48">
        <v>-369.22224029000034</v>
      </c>
      <c r="V303" s="49">
        <v>-3065.1847618799993</v>
      </c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</row>
    <row r="304" spans="1:36" x14ac:dyDescent="0.25">
      <c r="A304" s="79" t="s">
        <v>150</v>
      </c>
      <c r="B304" s="47">
        <v>5655.0230000000001</v>
      </c>
      <c r="C304" s="48">
        <v>5415.7509999999993</v>
      </c>
      <c r="D304" s="48">
        <v>5350.2840000000006</v>
      </c>
      <c r="E304" s="48">
        <v>12677.562999999998</v>
      </c>
      <c r="F304" s="48">
        <v>3595.1459999999997</v>
      </c>
      <c r="G304" s="48">
        <v>3095.7869999999998</v>
      </c>
      <c r="H304" s="48">
        <v>4228.1040000000003</v>
      </c>
      <c r="I304" s="48">
        <v>511.11799999999999</v>
      </c>
      <c r="J304" s="48">
        <v>2573.0220000000004</v>
      </c>
      <c r="K304" s="48">
        <v>1719.6129999999998</v>
      </c>
      <c r="L304" s="48">
        <v>4394.665</v>
      </c>
      <c r="M304" s="48">
        <v>5818.3880000000008</v>
      </c>
      <c r="N304" s="48">
        <v>8833.7250000000004</v>
      </c>
      <c r="O304" s="48">
        <v>4425.558</v>
      </c>
      <c r="P304" s="48">
        <v>4276.5369000000001</v>
      </c>
      <c r="Q304" s="48">
        <v>15891.304858300002</v>
      </c>
      <c r="R304" s="48">
        <v>18855.32089237</v>
      </c>
      <c r="S304" s="48">
        <v>5931.67806707</v>
      </c>
      <c r="T304" s="48">
        <v>6366.7364404899999</v>
      </c>
      <c r="U304" s="48">
        <v>7171.54957165</v>
      </c>
      <c r="V304" s="49">
        <v>6220.9880504600005</v>
      </c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</row>
    <row r="305" spans="1:36" x14ac:dyDescent="0.25">
      <c r="A305" s="79" t="s">
        <v>151</v>
      </c>
      <c r="B305" s="47">
        <v>2111.8530000000001</v>
      </c>
      <c r="C305" s="48">
        <v>1794.2870000000003</v>
      </c>
      <c r="D305" s="48">
        <v>5584.4230000000007</v>
      </c>
      <c r="E305" s="48">
        <v>2440.2730000000001</v>
      </c>
      <c r="F305" s="48">
        <v>8865.241</v>
      </c>
      <c r="G305" s="48">
        <v>2987.6328476562499</v>
      </c>
      <c r="H305" s="48">
        <v>8610.5339999999997</v>
      </c>
      <c r="I305" s="48">
        <v>3721.0919999999996</v>
      </c>
      <c r="J305" s="48">
        <v>2032.2660000000001</v>
      </c>
      <c r="K305" s="48">
        <v>4632.7819999999992</v>
      </c>
      <c r="L305" s="48">
        <v>4496.1310000000003</v>
      </c>
      <c r="M305" s="48">
        <v>2638.2949999999996</v>
      </c>
      <c r="N305" s="48">
        <v>4291.7710000000006</v>
      </c>
      <c r="O305" s="48">
        <v>5271.5609999999997</v>
      </c>
      <c r="P305" s="48">
        <v>6809.6490999999996</v>
      </c>
      <c r="Q305" s="48">
        <v>4868.8428437699995</v>
      </c>
      <c r="R305" s="48">
        <v>2789.0509106199997</v>
      </c>
      <c r="S305" s="48">
        <v>5855.16972119</v>
      </c>
      <c r="T305" s="48">
        <v>9426.7868725299995</v>
      </c>
      <c r="U305" s="48">
        <v>7540.7718119399988</v>
      </c>
      <c r="V305" s="49">
        <v>9286.1728123399989</v>
      </c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</row>
    <row r="306" spans="1:36" x14ac:dyDescent="0.25">
      <c r="A306" s="79" t="s">
        <v>154</v>
      </c>
      <c r="B306" s="47">
        <v>2740.4069999999997</v>
      </c>
      <c r="C306" s="48">
        <v>11059.479000000001</v>
      </c>
      <c r="D306" s="48">
        <v>8485.8819999999996</v>
      </c>
      <c r="E306" s="48">
        <v>10173.590999999999</v>
      </c>
      <c r="F306" s="48">
        <v>4009.5889999999999</v>
      </c>
      <c r="G306" s="48">
        <v>1911.3807319335938</v>
      </c>
      <c r="H306" s="48">
        <v>-1005.4019999999999</v>
      </c>
      <c r="I306" s="48">
        <v>-4477.0883828125006</v>
      </c>
      <c r="J306" s="48">
        <v>-1.225999999999928</v>
      </c>
      <c r="K306" s="48">
        <v>-3872.8270000000002</v>
      </c>
      <c r="L306" s="48">
        <v>-3449.6819999999998</v>
      </c>
      <c r="M306" s="48">
        <v>294.43100000000004</v>
      </c>
      <c r="N306" s="48">
        <v>988.68700000000013</v>
      </c>
      <c r="O306" s="48">
        <v>-694.68799999999987</v>
      </c>
      <c r="P306" s="48">
        <v>2073.2451000000001</v>
      </c>
      <c r="Q306" s="48">
        <v>2608.7532613500002</v>
      </c>
      <c r="R306" s="48">
        <v>4645.4108683499999</v>
      </c>
      <c r="S306" s="48">
        <v>5856.040779429999</v>
      </c>
      <c r="T306" s="48">
        <v>1045.13576519</v>
      </c>
      <c r="U306" s="48">
        <v>88.910068499999895</v>
      </c>
      <c r="V306" s="49">
        <v>-1654.9625303899998</v>
      </c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</row>
    <row r="307" spans="1:36" x14ac:dyDescent="0.25">
      <c r="A307" s="79" t="s">
        <v>150</v>
      </c>
      <c r="B307" s="47">
        <v>3599.1770000000001</v>
      </c>
      <c r="C307" s="48">
        <v>12203.672999999999</v>
      </c>
      <c r="D307" s="48">
        <v>10335.369999999999</v>
      </c>
      <c r="E307" s="48">
        <v>12262.014999999999</v>
      </c>
      <c r="F307" s="48">
        <v>8381.0020000000004</v>
      </c>
      <c r="G307" s="48">
        <v>3433.3049999999994</v>
      </c>
      <c r="H307" s="48">
        <v>3990.2689999999998</v>
      </c>
      <c r="I307" s="48">
        <v>1742.8966171874999</v>
      </c>
      <c r="J307" s="48">
        <v>3217.8879999999999</v>
      </c>
      <c r="K307" s="48">
        <v>3565.5770000000002</v>
      </c>
      <c r="L307" s="48">
        <v>2942.027</v>
      </c>
      <c r="M307" s="48">
        <v>4550.1439999999993</v>
      </c>
      <c r="N307" s="48">
        <v>6600.5020000000013</v>
      </c>
      <c r="O307" s="48">
        <v>2868.6849999999995</v>
      </c>
      <c r="P307" s="48">
        <v>4229.0095000000001</v>
      </c>
      <c r="Q307" s="48">
        <v>7033.0144215099999</v>
      </c>
      <c r="R307" s="48">
        <v>6602.2995783900005</v>
      </c>
      <c r="S307" s="48">
        <v>7477.5105274699999</v>
      </c>
      <c r="T307" s="48">
        <v>3608.8144837700002</v>
      </c>
      <c r="U307" s="48">
        <v>3889.4968166499993</v>
      </c>
      <c r="V307" s="49">
        <v>4210.8269641000006</v>
      </c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</row>
    <row r="308" spans="1:36" x14ac:dyDescent="0.25">
      <c r="A308" s="79" t="s">
        <v>151</v>
      </c>
      <c r="B308" s="47">
        <v>858.7700000000001</v>
      </c>
      <c r="C308" s="48">
        <v>1144.194</v>
      </c>
      <c r="D308" s="48">
        <v>1849.4880000000001</v>
      </c>
      <c r="E308" s="48">
        <v>2088.424</v>
      </c>
      <c r="F308" s="48">
        <v>4371.4129999999996</v>
      </c>
      <c r="G308" s="48">
        <v>1521.9242680664063</v>
      </c>
      <c r="H308" s="48">
        <v>4995.6710000000003</v>
      </c>
      <c r="I308" s="48">
        <v>6219.9850000000006</v>
      </c>
      <c r="J308" s="48">
        <v>3219.114</v>
      </c>
      <c r="K308" s="48">
        <v>7438.4039999999986</v>
      </c>
      <c r="L308" s="48">
        <v>6391.7090000000007</v>
      </c>
      <c r="M308" s="48">
        <v>4255.7129999999997</v>
      </c>
      <c r="N308" s="48">
        <v>5611.8150000000005</v>
      </c>
      <c r="O308" s="48">
        <v>3563.3729999999996</v>
      </c>
      <c r="P308" s="48">
        <v>2155.7644000000005</v>
      </c>
      <c r="Q308" s="48">
        <v>4424.2611601599992</v>
      </c>
      <c r="R308" s="48">
        <v>1956.88871004</v>
      </c>
      <c r="S308" s="48">
        <v>1621.4697480399998</v>
      </c>
      <c r="T308" s="48">
        <v>2563.6787185800003</v>
      </c>
      <c r="U308" s="48">
        <v>3800.5867481500004</v>
      </c>
      <c r="V308" s="49">
        <v>5865.7894944900008</v>
      </c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</row>
    <row r="309" spans="1:36" x14ac:dyDescent="0.25">
      <c r="A309" s="70" t="s">
        <v>9</v>
      </c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9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</row>
    <row r="310" spans="1:36" x14ac:dyDescent="0.25">
      <c r="A310" s="72" t="s">
        <v>155</v>
      </c>
      <c r="B310" s="73">
        <v>-17.463999999999999</v>
      </c>
      <c r="C310" s="74">
        <v>38.337000000000003</v>
      </c>
      <c r="D310" s="74">
        <v>252.62299999999999</v>
      </c>
      <c r="E310" s="74">
        <v>459.84500000000003</v>
      </c>
      <c r="F310" s="74">
        <v>88.13</v>
      </c>
      <c r="G310" s="74">
        <v>197.38713203124999</v>
      </c>
      <c r="H310" s="74">
        <v>471.02075999999994</v>
      </c>
      <c r="I310" s="74">
        <v>356.19716</v>
      </c>
      <c r="J310" s="74">
        <v>150.99673999999996</v>
      </c>
      <c r="K310" s="74">
        <v>677.41663999999992</v>
      </c>
      <c r="L310" s="74">
        <v>39.954739999999973</v>
      </c>
      <c r="M310" s="74">
        <v>-40.803540000000012</v>
      </c>
      <c r="N310" s="74">
        <v>710.26099999999997</v>
      </c>
      <c r="O310" s="74">
        <v>312.35199999999998</v>
      </c>
      <c r="P310" s="74">
        <v>-156.23200000000003</v>
      </c>
      <c r="Q310" s="74">
        <v>112.14818205</v>
      </c>
      <c r="R310" s="74">
        <v>-2.8260904500000006</v>
      </c>
      <c r="S310" s="74">
        <v>-24.629801710000017</v>
      </c>
      <c r="T310" s="74">
        <v>-110.34848981</v>
      </c>
      <c r="U310" s="74">
        <v>1568.1748759899999</v>
      </c>
      <c r="V310" s="75">
        <v>3449.6955834600003</v>
      </c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</row>
    <row r="311" spans="1:36" x14ac:dyDescent="0.25">
      <c r="A311" s="50" t="s">
        <v>156</v>
      </c>
      <c r="B311" s="80">
        <v>-280.43200000000002</v>
      </c>
      <c r="C311" s="81">
        <v>-99.305999999999997</v>
      </c>
      <c r="D311" s="81">
        <v>-163.708</v>
      </c>
      <c r="E311" s="81">
        <v>-257.40600000000001</v>
      </c>
      <c r="F311" s="81">
        <v>-642.23199999999997</v>
      </c>
      <c r="G311" s="81">
        <v>-385.642</v>
      </c>
      <c r="H311" s="81">
        <v>-566.56799999999998</v>
      </c>
      <c r="I311" s="81">
        <v>-933.18799999999999</v>
      </c>
      <c r="J311" s="81">
        <v>-682.58799999999997</v>
      </c>
      <c r="K311" s="81">
        <v>-467.21500000000003</v>
      </c>
      <c r="L311" s="81">
        <v>-508.02999999999992</v>
      </c>
      <c r="M311" s="81">
        <v>-482.09199999999998</v>
      </c>
      <c r="N311" s="81">
        <v>-88.399000000000001</v>
      </c>
      <c r="O311" s="81">
        <v>-298.10599999999999</v>
      </c>
      <c r="P311" s="81">
        <v>-322.23059999999992</v>
      </c>
      <c r="Q311" s="81">
        <v>-356.19940242000001</v>
      </c>
      <c r="R311" s="81">
        <v>-386.91216536999997</v>
      </c>
      <c r="S311" s="81">
        <v>-301.06233000999998</v>
      </c>
      <c r="T311" s="81">
        <v>-497.16485652999989</v>
      </c>
      <c r="U311" s="81">
        <v>-7614.0738760800014</v>
      </c>
      <c r="V311" s="82">
        <v>-20659.050812870002</v>
      </c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</row>
    <row r="312" spans="1:36" x14ac:dyDescent="0.25">
      <c r="A312" s="50" t="s">
        <v>157</v>
      </c>
      <c r="B312" s="80">
        <v>-262.96800000000002</v>
      </c>
      <c r="C312" s="81">
        <v>-137.643</v>
      </c>
      <c r="D312" s="81">
        <v>-416.33100000000002</v>
      </c>
      <c r="E312" s="81">
        <v>-717.25099999999998</v>
      </c>
      <c r="F312" s="81">
        <v>-730.36200000000008</v>
      </c>
      <c r="G312" s="81">
        <v>-583.0291320312499</v>
      </c>
      <c r="H312" s="81">
        <v>-1037.5887600000001</v>
      </c>
      <c r="I312" s="81">
        <v>-1289.38516</v>
      </c>
      <c r="J312" s="81">
        <v>-833.5847399999999</v>
      </c>
      <c r="K312" s="81">
        <v>-1144.6316399999998</v>
      </c>
      <c r="L312" s="81">
        <v>-547.98473999999999</v>
      </c>
      <c r="M312" s="81">
        <v>-441.28845999999999</v>
      </c>
      <c r="N312" s="81">
        <v>-798.66</v>
      </c>
      <c r="O312" s="81">
        <v>-610.45799999999997</v>
      </c>
      <c r="P312" s="81">
        <v>-165.99860000000001</v>
      </c>
      <c r="Q312" s="81">
        <v>-468.34758447000002</v>
      </c>
      <c r="R312" s="81">
        <v>-384.08607491999999</v>
      </c>
      <c r="S312" s="81">
        <v>-276.43252829999994</v>
      </c>
      <c r="T312" s="81">
        <v>-386.81636672000002</v>
      </c>
      <c r="U312" s="81">
        <v>-9182.2487520700015</v>
      </c>
      <c r="V312" s="82">
        <v>-24108.74639633</v>
      </c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</row>
    <row r="313" spans="1:36" x14ac:dyDescent="0.25">
      <c r="A313" s="70" t="s">
        <v>9</v>
      </c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9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</row>
    <row r="314" spans="1:36" x14ac:dyDescent="0.25">
      <c r="A314" s="72" t="s">
        <v>158</v>
      </c>
      <c r="B314" s="73">
        <v>-16862.414311714998</v>
      </c>
      <c r="C314" s="74">
        <v>-1421.1469135150041</v>
      </c>
      <c r="D314" s="74">
        <v>4135.828735907513</v>
      </c>
      <c r="E314" s="74">
        <v>13588.296506360934</v>
      </c>
      <c r="F314" s="74">
        <v>12898.081076208409</v>
      </c>
      <c r="G314" s="74">
        <v>17521.342588402862</v>
      </c>
      <c r="H314" s="74">
        <v>-3166.9061995456277</v>
      </c>
      <c r="I314" s="74">
        <v>173.30688303767238</v>
      </c>
      <c r="J314" s="74">
        <v>9521.6910655941811</v>
      </c>
      <c r="K314" s="74">
        <v>9687.2966453629069</v>
      </c>
      <c r="L314" s="74">
        <v>26115.052084902425</v>
      </c>
      <c r="M314" s="74">
        <v>-17712.258236171951</v>
      </c>
      <c r="N314" s="74">
        <v>-14475.55063522759</v>
      </c>
      <c r="O314" s="74">
        <v>-4533.3989371685084</v>
      </c>
      <c r="P314" s="74">
        <v>15323.717041814998</v>
      </c>
      <c r="Q314" s="74">
        <v>3377.6077193700012</v>
      </c>
      <c r="R314" s="74">
        <v>-11537.749792605</v>
      </c>
      <c r="S314" s="74">
        <v>4396.0626460800013</v>
      </c>
      <c r="T314" s="74">
        <v>20367.360845159994</v>
      </c>
      <c r="U314" s="74">
        <v>-3436.4383319450003</v>
      </c>
      <c r="V314" s="75">
        <v>23871.23488279001</v>
      </c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</row>
    <row r="315" spans="1:36" x14ac:dyDescent="0.25">
      <c r="A315" s="50" t="s">
        <v>156</v>
      </c>
      <c r="B315" s="80">
        <v>1156.8666882849998</v>
      </c>
      <c r="C315" s="81">
        <v>9567.9690864849981</v>
      </c>
      <c r="D315" s="81">
        <v>1290.0157359075113</v>
      </c>
      <c r="E315" s="81">
        <v>10695.201062464897</v>
      </c>
      <c r="F315" s="81">
        <v>3674.6978197988478</v>
      </c>
      <c r="G315" s="81">
        <v>2308.8069723436761</v>
      </c>
      <c r="H315" s="81">
        <v>6185.8245391486689</v>
      </c>
      <c r="I315" s="81">
        <v>2322.9243846215686</v>
      </c>
      <c r="J315" s="81">
        <v>8836.1768423251342</v>
      </c>
      <c r="K315" s="81">
        <v>966.42414878580803</v>
      </c>
      <c r="L315" s="81">
        <v>3991.8165990363082</v>
      </c>
      <c r="M315" s="81">
        <v>6774.2173529304737</v>
      </c>
      <c r="N315" s="81">
        <v>17207.377012392233</v>
      </c>
      <c r="O315" s="81">
        <v>3615.4629769435328</v>
      </c>
      <c r="P315" s="81">
        <v>28737.135141815001</v>
      </c>
      <c r="Q315" s="81">
        <v>40342.45958137</v>
      </c>
      <c r="R315" s="81">
        <v>35789.989657475002</v>
      </c>
      <c r="S315" s="81">
        <v>23840.481323030002</v>
      </c>
      <c r="T315" s="81">
        <v>39413.302318790003</v>
      </c>
      <c r="U315" s="81">
        <v>50666.507854635005</v>
      </c>
      <c r="V315" s="82">
        <v>44000.761967589999</v>
      </c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</row>
    <row r="316" spans="1:36" x14ac:dyDescent="0.25">
      <c r="A316" s="50" t="s">
        <v>157</v>
      </c>
      <c r="B316" s="80">
        <v>18019.280999999999</v>
      </c>
      <c r="C316" s="81">
        <v>10989.116</v>
      </c>
      <c r="D316" s="81">
        <v>-2845.8130000000006</v>
      </c>
      <c r="E316" s="81">
        <v>-2893.0954438960316</v>
      </c>
      <c r="F316" s="81">
        <v>-9223.3832564095646</v>
      </c>
      <c r="G316" s="81">
        <v>-15212.535616059187</v>
      </c>
      <c r="H316" s="81">
        <v>9352.7307386942975</v>
      </c>
      <c r="I316" s="81">
        <v>2149.6175015838944</v>
      </c>
      <c r="J316" s="81">
        <v>-685.51422326904503</v>
      </c>
      <c r="K316" s="81">
        <v>-8720.8724965770998</v>
      </c>
      <c r="L316" s="81">
        <v>-22123.235485866113</v>
      </c>
      <c r="M316" s="81">
        <v>24486.475589102429</v>
      </c>
      <c r="N316" s="81">
        <v>31682.927647619817</v>
      </c>
      <c r="O316" s="81">
        <v>8148.8619141120453</v>
      </c>
      <c r="P316" s="81">
        <v>13413.418100000001</v>
      </c>
      <c r="Q316" s="81">
        <v>36964.851861999996</v>
      </c>
      <c r="R316" s="81">
        <v>47327.73945008</v>
      </c>
      <c r="S316" s="81">
        <v>19444.418676950001</v>
      </c>
      <c r="T316" s="81">
        <v>19045.941473630002</v>
      </c>
      <c r="U316" s="81">
        <v>54102.946186580004</v>
      </c>
      <c r="V316" s="82">
        <v>20129.527084799996</v>
      </c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</row>
    <row r="317" spans="1:36" x14ac:dyDescent="0.25">
      <c r="A317" s="71" t="s">
        <v>9</v>
      </c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3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</row>
    <row r="318" spans="1:36" x14ac:dyDescent="0.25">
      <c r="A318" s="50" t="s">
        <v>159</v>
      </c>
      <c r="B318" s="54">
        <v>0</v>
      </c>
      <c r="C318" s="55">
        <v>0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84.481417730000004</v>
      </c>
      <c r="R318" s="55">
        <v>132.60742285999999</v>
      </c>
      <c r="S318" s="55">
        <v>34.947681099999997</v>
      </c>
      <c r="T318" s="55">
        <v>0.20333226000000001</v>
      </c>
      <c r="U318" s="55">
        <v>94.935264309999994</v>
      </c>
      <c r="V318" s="56">
        <v>171.54807929999998</v>
      </c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</row>
    <row r="319" spans="1:36" x14ac:dyDescent="0.25">
      <c r="A319" s="50" t="s">
        <v>160</v>
      </c>
      <c r="B319" s="80">
        <v>0</v>
      </c>
      <c r="C319" s="81">
        <v>0</v>
      </c>
      <c r="D319" s="81">
        <v>0</v>
      </c>
      <c r="E319" s="81">
        <v>0</v>
      </c>
      <c r="F319" s="81">
        <v>0</v>
      </c>
      <c r="G319" s="81">
        <v>0</v>
      </c>
      <c r="H319" s="81">
        <v>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81">
        <v>0</v>
      </c>
      <c r="O319" s="81">
        <v>0</v>
      </c>
      <c r="P319" s="81">
        <v>0</v>
      </c>
      <c r="Q319" s="81">
        <v>84.481417730000004</v>
      </c>
      <c r="R319" s="81">
        <v>132.60742285999999</v>
      </c>
      <c r="S319" s="81">
        <v>34.947681099999997</v>
      </c>
      <c r="T319" s="81">
        <v>0.20333226000000001</v>
      </c>
      <c r="U319" s="81">
        <v>94.935264309999994</v>
      </c>
      <c r="V319" s="82">
        <v>171.54807929999998</v>
      </c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</row>
    <row r="320" spans="1:36" x14ac:dyDescent="0.25">
      <c r="A320" s="46" t="s">
        <v>101</v>
      </c>
      <c r="B320" s="51">
        <v>0</v>
      </c>
      <c r="C320" s="52">
        <v>0</v>
      </c>
      <c r="D320" s="52">
        <v>0</v>
      </c>
      <c r="E320" s="52">
        <v>0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3">
        <v>0</v>
      </c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</row>
    <row r="321" spans="1:36" x14ac:dyDescent="0.25">
      <c r="A321" s="46" t="s">
        <v>102</v>
      </c>
      <c r="B321" s="51">
        <v>0</v>
      </c>
      <c r="C321" s="52">
        <v>0</v>
      </c>
      <c r="D321" s="52">
        <v>0</v>
      </c>
      <c r="E321" s="52">
        <v>0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84.481417730000004</v>
      </c>
      <c r="R321" s="52">
        <v>132.60742285999999</v>
      </c>
      <c r="S321" s="52">
        <v>34.947681099999997</v>
      </c>
      <c r="T321" s="52">
        <v>0.20333226000000001</v>
      </c>
      <c r="U321" s="52">
        <v>94.935264309999994</v>
      </c>
      <c r="V321" s="53">
        <v>171.54807929999998</v>
      </c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</row>
    <row r="322" spans="1:36" x14ac:dyDescent="0.25">
      <c r="A322" s="50" t="s">
        <v>161</v>
      </c>
      <c r="B322" s="54">
        <v>0</v>
      </c>
      <c r="C322" s="55">
        <v>0</v>
      </c>
      <c r="D322" s="55">
        <v>0</v>
      </c>
      <c r="E322" s="55">
        <v>0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6">
        <v>0</v>
      </c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</row>
    <row r="323" spans="1:36" x14ac:dyDescent="0.25">
      <c r="A323" s="46" t="s">
        <v>101</v>
      </c>
      <c r="B323" s="51">
        <v>0</v>
      </c>
      <c r="C323" s="52">
        <v>0</v>
      </c>
      <c r="D323" s="52">
        <v>0</v>
      </c>
      <c r="E323" s="52">
        <v>0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3">
        <v>0</v>
      </c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</row>
    <row r="324" spans="1:36" x14ac:dyDescent="0.25">
      <c r="A324" s="46" t="s">
        <v>102</v>
      </c>
      <c r="B324" s="51">
        <v>0</v>
      </c>
      <c r="C324" s="52">
        <v>0</v>
      </c>
      <c r="D324" s="52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53">
        <v>0</v>
      </c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</row>
    <row r="325" spans="1:36" x14ac:dyDescent="0.25">
      <c r="A325" s="71" t="s">
        <v>9</v>
      </c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3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</row>
    <row r="326" spans="1:36" x14ac:dyDescent="0.25">
      <c r="A326" s="50" t="s">
        <v>162</v>
      </c>
      <c r="B326" s="54">
        <v>-11702.676961939998</v>
      </c>
      <c r="C326" s="55">
        <v>10364.392309860001</v>
      </c>
      <c r="D326" s="55">
        <v>10176.40542295</v>
      </c>
      <c r="E326" s="55">
        <v>12549.989792026015</v>
      </c>
      <c r="F326" s="55">
        <v>5196.2669819420689</v>
      </c>
      <c r="G326" s="55">
        <v>1531.3449588644055</v>
      </c>
      <c r="H326" s="55">
        <v>8633.4535410107455</v>
      </c>
      <c r="I326" s="55">
        <v>1505.0667433339609</v>
      </c>
      <c r="J326" s="55">
        <v>7454.9732211357605</v>
      </c>
      <c r="K326" s="55">
        <v>-554.08263039147892</v>
      </c>
      <c r="L326" s="55">
        <v>1747.8076264269343</v>
      </c>
      <c r="M326" s="55">
        <v>477.58242449242607</v>
      </c>
      <c r="N326" s="55">
        <v>14755.946234995214</v>
      </c>
      <c r="O326" s="55">
        <v>2650.361651266639</v>
      </c>
      <c r="P326" s="55">
        <v>2793.3765335599992</v>
      </c>
      <c r="Q326" s="55">
        <v>8618.8041300100012</v>
      </c>
      <c r="R326" s="55">
        <v>8103.5220233299997</v>
      </c>
      <c r="S326" s="55">
        <v>12216.705642029998</v>
      </c>
      <c r="T326" s="55">
        <v>13536.28999252</v>
      </c>
      <c r="U326" s="55">
        <v>18633.538289069998</v>
      </c>
      <c r="V326" s="56">
        <v>16795.257557020002</v>
      </c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</row>
    <row r="327" spans="1:36" x14ac:dyDescent="0.25">
      <c r="A327" s="50" t="s">
        <v>160</v>
      </c>
      <c r="B327" s="80">
        <v>-6783.7749619400001</v>
      </c>
      <c r="C327" s="81">
        <v>6025.4893098599996</v>
      </c>
      <c r="D327" s="81">
        <v>433.04842295000071</v>
      </c>
      <c r="E327" s="81">
        <v>2885.1266749633432</v>
      </c>
      <c r="F327" s="81">
        <v>1946.7706568106519</v>
      </c>
      <c r="G327" s="81">
        <v>1498.0599421538789</v>
      </c>
      <c r="H327" s="81">
        <v>8037.2990108057857</v>
      </c>
      <c r="I327" s="81">
        <v>883.81826435468008</v>
      </c>
      <c r="J327" s="81">
        <v>8079.8257471377128</v>
      </c>
      <c r="K327" s="81">
        <v>-36.651487610235222</v>
      </c>
      <c r="L327" s="81">
        <v>2314.8604424790619</v>
      </c>
      <c r="M327" s="81">
        <v>1936.0525690170848</v>
      </c>
      <c r="N327" s="81">
        <v>15362.569906069044</v>
      </c>
      <c r="O327" s="81">
        <v>1154.9368724386318</v>
      </c>
      <c r="P327" s="81">
        <v>3885.0540335599994</v>
      </c>
      <c r="Q327" s="81">
        <v>5226.5425021299998</v>
      </c>
      <c r="R327" s="81">
        <v>1811.5995370099999</v>
      </c>
      <c r="S327" s="81">
        <v>8842.9248283500001</v>
      </c>
      <c r="T327" s="81">
        <v>10520.833846259999</v>
      </c>
      <c r="U327" s="81">
        <v>15072.011507409998</v>
      </c>
      <c r="V327" s="82">
        <v>15934.406804120004</v>
      </c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</row>
    <row r="328" spans="1:36" x14ac:dyDescent="0.25">
      <c r="A328" s="46" t="s">
        <v>163</v>
      </c>
      <c r="B328" s="51">
        <v>0</v>
      </c>
      <c r="C328" s="52">
        <v>0</v>
      </c>
      <c r="D328" s="52">
        <v>0</v>
      </c>
      <c r="E328" s="52">
        <v>0</v>
      </c>
      <c r="F328" s="52">
        <v>0</v>
      </c>
      <c r="G328" s="52">
        <v>0</v>
      </c>
      <c r="H328" s="52">
        <v>9.516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3">
        <v>0</v>
      </c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</row>
    <row r="329" spans="1:36" x14ac:dyDescent="0.25">
      <c r="A329" s="46" t="s">
        <v>164</v>
      </c>
      <c r="B329" s="51">
        <v>-6947.4870000000001</v>
      </c>
      <c r="C329" s="52">
        <v>3914.3460000000005</v>
      </c>
      <c r="D329" s="52">
        <v>-3792.2820000000006</v>
      </c>
      <c r="E329" s="52">
        <v>-2119.9342531666548</v>
      </c>
      <c r="F329" s="52">
        <v>-682.8265536293485</v>
      </c>
      <c r="G329" s="52">
        <v>-1592.8371924761207</v>
      </c>
      <c r="H329" s="52">
        <v>3895.597714845785</v>
      </c>
      <c r="I329" s="52">
        <v>-4754.8206753853192</v>
      </c>
      <c r="J329" s="52">
        <v>6511.5749744877121</v>
      </c>
      <c r="K329" s="52">
        <v>-2108.5901576202345</v>
      </c>
      <c r="L329" s="52">
        <v>575.66112834906153</v>
      </c>
      <c r="M329" s="52">
        <v>430.10376531708562</v>
      </c>
      <c r="N329" s="52">
        <v>9947.5057256900691</v>
      </c>
      <c r="O329" s="52">
        <v>-4498.8874519642832</v>
      </c>
      <c r="P329" s="52">
        <v>1863.4653999999998</v>
      </c>
      <c r="Q329" s="52">
        <v>-3253.0363342100009</v>
      </c>
      <c r="R329" s="52">
        <v>-2691.7637247400025</v>
      </c>
      <c r="S329" s="52">
        <v>4598.0366655200005</v>
      </c>
      <c r="T329" s="52">
        <v>1729.337456380001</v>
      </c>
      <c r="U329" s="52">
        <v>-2019.2181660899992</v>
      </c>
      <c r="V329" s="53">
        <v>2364.3925286400013</v>
      </c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</row>
    <row r="330" spans="1:36" x14ac:dyDescent="0.25">
      <c r="A330" s="46" t="s">
        <v>165</v>
      </c>
      <c r="B330" s="51">
        <v>-0.30500000000000005</v>
      </c>
      <c r="C330" s="52">
        <v>-0.9930000000000001</v>
      </c>
      <c r="D330" s="52">
        <v>-4.37</v>
      </c>
      <c r="E330" s="52">
        <v>-48.692999999999998</v>
      </c>
      <c r="F330" s="52">
        <v>-444.83699999999999</v>
      </c>
      <c r="G330" s="52">
        <v>127.15600000000001</v>
      </c>
      <c r="H330" s="52">
        <v>-200.78999999999996</v>
      </c>
      <c r="I330" s="52">
        <v>159.12699999999998</v>
      </c>
      <c r="J330" s="52">
        <v>114.727</v>
      </c>
      <c r="K330" s="52">
        <v>-20.346999999999994</v>
      </c>
      <c r="L330" s="52">
        <v>197.613</v>
      </c>
      <c r="M330" s="52">
        <v>-24.389031249999888</v>
      </c>
      <c r="N330" s="52">
        <v>327.94800000000004</v>
      </c>
      <c r="O330" s="52">
        <v>405.44701953125002</v>
      </c>
      <c r="P330" s="52">
        <v>-1038.2643</v>
      </c>
      <c r="Q330" s="52">
        <v>-68.328838730000228</v>
      </c>
      <c r="R330" s="52">
        <v>-405.98586134999982</v>
      </c>
      <c r="S330" s="52">
        <v>526.60526475999995</v>
      </c>
      <c r="T330" s="52">
        <v>631.86691914000016</v>
      </c>
      <c r="U330" s="52">
        <v>1442.5603868500002</v>
      </c>
      <c r="V330" s="53">
        <v>1314.6015839200002</v>
      </c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</row>
    <row r="331" spans="1:36" x14ac:dyDescent="0.25">
      <c r="A331" s="46" t="s">
        <v>166</v>
      </c>
      <c r="B331" s="51">
        <v>164.01703805999995</v>
      </c>
      <c r="C331" s="52">
        <v>2112.13630986</v>
      </c>
      <c r="D331" s="52">
        <v>4229.7004229499998</v>
      </c>
      <c r="E331" s="52">
        <v>5053.7539281300005</v>
      </c>
      <c r="F331" s="52">
        <v>3074.4342104400002</v>
      </c>
      <c r="G331" s="52">
        <v>2963.7411346299996</v>
      </c>
      <c r="H331" s="52">
        <v>4332.97529596</v>
      </c>
      <c r="I331" s="52">
        <v>5479.5119397399994</v>
      </c>
      <c r="J331" s="52">
        <v>1453.52377265</v>
      </c>
      <c r="K331" s="52">
        <v>2092.2856700100001</v>
      </c>
      <c r="L331" s="52">
        <v>1541.5863141300001</v>
      </c>
      <c r="M331" s="52">
        <v>1530.3378349499999</v>
      </c>
      <c r="N331" s="52">
        <v>5087.1161803789728</v>
      </c>
      <c r="O331" s="52">
        <v>5248.3773048716648</v>
      </c>
      <c r="P331" s="52">
        <v>3059.8529335599997</v>
      </c>
      <c r="Q331" s="52">
        <v>8547.9076750699987</v>
      </c>
      <c r="R331" s="52">
        <v>4909.3491231000007</v>
      </c>
      <c r="S331" s="52">
        <v>3718.2828980699996</v>
      </c>
      <c r="T331" s="52">
        <v>8159.6294707400011</v>
      </c>
      <c r="U331" s="52">
        <v>15648.669286649998</v>
      </c>
      <c r="V331" s="53">
        <v>12255.412691560001</v>
      </c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</row>
    <row r="332" spans="1:36" x14ac:dyDescent="0.25">
      <c r="A332" s="50" t="s">
        <v>161</v>
      </c>
      <c r="B332" s="80">
        <v>4918.902</v>
      </c>
      <c r="C332" s="81">
        <v>-4338.9029999999993</v>
      </c>
      <c r="D332" s="81">
        <v>-9743.357</v>
      </c>
      <c r="E332" s="81">
        <v>-9664.8631170626704</v>
      </c>
      <c r="F332" s="81">
        <v>-3249.4963251314166</v>
      </c>
      <c r="G332" s="81">
        <v>-33.285016710527032</v>
      </c>
      <c r="H332" s="81">
        <v>-596.15453020496034</v>
      </c>
      <c r="I332" s="81">
        <v>-621.24847897928089</v>
      </c>
      <c r="J332" s="81">
        <v>624.85252600195076</v>
      </c>
      <c r="K332" s="81">
        <v>517.43114278124392</v>
      </c>
      <c r="L332" s="81">
        <v>567.05281605212804</v>
      </c>
      <c r="M332" s="81">
        <v>1458.4701445246587</v>
      </c>
      <c r="N332" s="81">
        <v>606.62367107382829</v>
      </c>
      <c r="O332" s="81">
        <v>-1495.4247788280086</v>
      </c>
      <c r="P332" s="81">
        <v>1091.6775</v>
      </c>
      <c r="Q332" s="81">
        <v>-3392.2616278800001</v>
      </c>
      <c r="R332" s="81">
        <v>-6291.9224863199997</v>
      </c>
      <c r="S332" s="81">
        <v>-3373.7808136799999</v>
      </c>
      <c r="T332" s="81">
        <v>-3015.4561462600009</v>
      </c>
      <c r="U332" s="81">
        <v>-3561.5267816600008</v>
      </c>
      <c r="V332" s="82">
        <v>-860.85075290000054</v>
      </c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</row>
    <row r="333" spans="1:36" x14ac:dyDescent="0.25">
      <c r="A333" s="46" t="s">
        <v>163</v>
      </c>
      <c r="B333" s="51">
        <v>-13.188000000000001</v>
      </c>
      <c r="C333" s="52">
        <v>-18</v>
      </c>
      <c r="D333" s="52">
        <v>64.552999999999997</v>
      </c>
      <c r="E333" s="52">
        <v>5.6959999999999997</v>
      </c>
      <c r="F333" s="52">
        <v>-454.55199999999996</v>
      </c>
      <c r="G333" s="52">
        <v>-89.812000000000012</v>
      </c>
      <c r="H333" s="52">
        <v>-53.091999999999999</v>
      </c>
      <c r="I333" s="52">
        <v>-38.143000000000001</v>
      </c>
      <c r="J333" s="52">
        <v>-37.271999999999998</v>
      </c>
      <c r="K333" s="52">
        <v>-31.475000000000009</v>
      </c>
      <c r="L333" s="52">
        <v>-32.64200000000001</v>
      </c>
      <c r="M333" s="52">
        <v>-111.96100000000001</v>
      </c>
      <c r="N333" s="52">
        <v>-70.094999999999985</v>
      </c>
      <c r="O333" s="52">
        <v>-90.942999999999998</v>
      </c>
      <c r="P333" s="52">
        <v>-70.349599999999995</v>
      </c>
      <c r="Q333" s="52">
        <v>-4604.8372331799992</v>
      </c>
      <c r="R333" s="52">
        <v>-6325.1229578000011</v>
      </c>
      <c r="S333" s="52">
        <v>-3966.2286550199997</v>
      </c>
      <c r="T333" s="52">
        <v>-3290.6042748099994</v>
      </c>
      <c r="U333" s="52">
        <v>-2855.3116503699998</v>
      </c>
      <c r="V333" s="53">
        <v>-1035.2490350200001</v>
      </c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</row>
    <row r="334" spans="1:36" x14ac:dyDescent="0.25">
      <c r="A334" s="46" t="s">
        <v>164</v>
      </c>
      <c r="B334" s="51">
        <v>4932.0900000000011</v>
      </c>
      <c r="C334" s="52">
        <v>-4320.9030000000002</v>
      </c>
      <c r="D334" s="52">
        <v>-9807.9100000000017</v>
      </c>
      <c r="E334" s="52">
        <v>-9670.5591170626685</v>
      </c>
      <c r="F334" s="52">
        <v>-3175.6103251314171</v>
      </c>
      <c r="G334" s="52">
        <v>56.595983289472997</v>
      </c>
      <c r="H334" s="52">
        <v>-543.06253020496047</v>
      </c>
      <c r="I334" s="52">
        <v>-583.07947897928079</v>
      </c>
      <c r="J334" s="52">
        <v>661.83152600195081</v>
      </c>
      <c r="K334" s="52">
        <v>548.90614278124383</v>
      </c>
      <c r="L334" s="52">
        <v>599.63981605212814</v>
      </c>
      <c r="M334" s="52">
        <v>1571.6991445246585</v>
      </c>
      <c r="N334" s="52">
        <v>671.76467107382825</v>
      </c>
      <c r="O334" s="52">
        <v>-1405.7017788280086</v>
      </c>
      <c r="P334" s="52">
        <v>1161.3028000000002</v>
      </c>
      <c r="Q334" s="52">
        <v>1212.5756052999998</v>
      </c>
      <c r="R334" s="52">
        <v>33.200471479999521</v>
      </c>
      <c r="S334" s="52">
        <v>592.44784134000008</v>
      </c>
      <c r="T334" s="52">
        <v>275.14812855000014</v>
      </c>
      <c r="U334" s="52">
        <v>-852.29070897999998</v>
      </c>
      <c r="V334" s="53">
        <v>46.678140100000803</v>
      </c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</row>
    <row r="335" spans="1:36" x14ac:dyDescent="0.25">
      <c r="A335" s="46" t="s">
        <v>165</v>
      </c>
      <c r="B335" s="51">
        <v>0</v>
      </c>
      <c r="C335" s="52">
        <v>0</v>
      </c>
      <c r="D335" s="52">
        <v>0</v>
      </c>
      <c r="E335" s="52">
        <v>0</v>
      </c>
      <c r="F335" s="52">
        <v>380.666</v>
      </c>
      <c r="G335" s="52">
        <v>-6.9000000000000006E-2</v>
      </c>
      <c r="H335" s="52">
        <v>0</v>
      </c>
      <c r="I335" s="52">
        <v>-2.5999999999999999E-2</v>
      </c>
      <c r="J335" s="52">
        <v>0.29300000000000004</v>
      </c>
      <c r="K335" s="52">
        <v>0</v>
      </c>
      <c r="L335" s="52">
        <v>7.6000000000000012E-2</v>
      </c>
      <c r="M335" s="52">
        <v>-8.0999999999999989E-2</v>
      </c>
      <c r="N335" s="52">
        <v>0</v>
      </c>
      <c r="O335" s="52">
        <v>2.3E-2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3">
        <v>0</v>
      </c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</row>
    <row r="336" spans="1:36" x14ac:dyDescent="0.25">
      <c r="A336" s="46" t="s">
        <v>166</v>
      </c>
      <c r="B336" s="51">
        <v>0</v>
      </c>
      <c r="C336" s="52">
        <v>0</v>
      </c>
      <c r="D336" s="52">
        <v>0</v>
      </c>
      <c r="E336" s="52">
        <v>0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-2.1000000000000033E-2</v>
      </c>
      <c r="M336" s="52">
        <v>-1.1870000000000003</v>
      </c>
      <c r="N336" s="52">
        <v>4.9539999999999988</v>
      </c>
      <c r="O336" s="52">
        <v>1.1970000000000001</v>
      </c>
      <c r="P336" s="52">
        <v>0.72429999999999994</v>
      </c>
      <c r="Q336" s="52">
        <v>0</v>
      </c>
      <c r="R336" s="52">
        <v>0</v>
      </c>
      <c r="S336" s="52">
        <v>0</v>
      </c>
      <c r="T336" s="52">
        <v>0</v>
      </c>
      <c r="U336" s="52">
        <v>146.07557768999999</v>
      </c>
      <c r="V336" s="53">
        <v>127.72014202</v>
      </c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</row>
    <row r="337" spans="1:36" x14ac:dyDescent="0.25">
      <c r="A337" s="70" t="s">
        <v>9</v>
      </c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9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</row>
    <row r="338" spans="1:36" x14ac:dyDescent="0.25">
      <c r="A338" s="50" t="s">
        <v>167</v>
      </c>
      <c r="B338" s="54">
        <v>-3982.1673497750003</v>
      </c>
      <c r="C338" s="55">
        <v>-2340.5601833750006</v>
      </c>
      <c r="D338" s="55">
        <v>-6527.7624943649998</v>
      </c>
      <c r="E338" s="55">
        <v>801.34120363721649</v>
      </c>
      <c r="F338" s="55">
        <v>-430.87283759295678</v>
      </c>
      <c r="G338" s="55">
        <v>8651.048257597382</v>
      </c>
      <c r="H338" s="55">
        <v>-5100.5315583044594</v>
      </c>
      <c r="I338" s="55">
        <v>236.51751372370995</v>
      </c>
      <c r="J338" s="55">
        <v>1942.6105832306321</v>
      </c>
      <c r="K338" s="55">
        <v>11496.740299901678</v>
      </c>
      <c r="L338" s="55">
        <v>28165.444834529157</v>
      </c>
      <c r="M338" s="55">
        <v>-5670.8406373479238</v>
      </c>
      <c r="N338" s="55">
        <v>-12515.187747015372</v>
      </c>
      <c r="O338" s="55">
        <v>-930.94134625484548</v>
      </c>
      <c r="P338" s="55">
        <v>-5288.465191745001</v>
      </c>
      <c r="Q338" s="55">
        <v>-42531.170873150004</v>
      </c>
      <c r="R338" s="55">
        <v>-32494.559128820005</v>
      </c>
      <c r="S338" s="55">
        <v>-8337.0234519899968</v>
      </c>
      <c r="T338" s="55">
        <v>-3341.517165289998</v>
      </c>
      <c r="U338" s="55">
        <v>-43961.550467869994</v>
      </c>
      <c r="V338" s="56">
        <v>2050.6207251000019</v>
      </c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</row>
    <row r="339" spans="1:36" x14ac:dyDescent="0.25">
      <c r="A339" s="50" t="s">
        <v>160</v>
      </c>
      <c r="B339" s="80">
        <v>1511.2576502250001</v>
      </c>
      <c r="C339" s="81">
        <v>929.58377662499993</v>
      </c>
      <c r="D339" s="81">
        <v>-648.83827776500004</v>
      </c>
      <c r="E339" s="81">
        <v>4831.9216677218074</v>
      </c>
      <c r="F339" s="81">
        <v>910.70306271193203</v>
      </c>
      <c r="G339" s="81">
        <v>-122.74196981020336</v>
      </c>
      <c r="H339" s="81">
        <v>613.887207275739</v>
      </c>
      <c r="I339" s="81">
        <v>1267.1741202668884</v>
      </c>
      <c r="J339" s="81">
        <v>393.61009518742151</v>
      </c>
      <c r="K339" s="81">
        <v>1075.6326363960434</v>
      </c>
      <c r="L339" s="81">
        <v>1412.2651565572455</v>
      </c>
      <c r="M339" s="81">
        <v>4180.3867839133891</v>
      </c>
      <c r="N339" s="81">
        <v>1178.5571063231837</v>
      </c>
      <c r="O339" s="81">
        <v>4241.3711045049013</v>
      </c>
      <c r="P339" s="81">
        <v>-362.43249174499999</v>
      </c>
      <c r="Q339" s="81">
        <v>-1502.60357262</v>
      </c>
      <c r="R339" s="81">
        <v>-699.24948655000003</v>
      </c>
      <c r="S339" s="81">
        <v>14.505372129999984</v>
      </c>
      <c r="T339" s="81">
        <v>-157.94585832000001</v>
      </c>
      <c r="U339" s="81">
        <v>-166.45980351000003</v>
      </c>
      <c r="V339" s="82">
        <v>-526.32366571</v>
      </c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</row>
    <row r="340" spans="1:36" x14ac:dyDescent="0.25">
      <c r="A340" s="46" t="s">
        <v>101</v>
      </c>
      <c r="B340" s="51">
        <v>2049.0133497749998</v>
      </c>
      <c r="C340" s="52">
        <v>1278.2648763750001</v>
      </c>
      <c r="D340" s="52">
        <v>2567.5652777650002</v>
      </c>
      <c r="E340" s="52">
        <v>1836.782272334156</v>
      </c>
      <c r="F340" s="52">
        <v>1638.453537288301</v>
      </c>
      <c r="G340" s="52">
        <v>1479.7643823322228</v>
      </c>
      <c r="H340" s="52">
        <v>2381.4835495145876</v>
      </c>
      <c r="I340" s="52">
        <v>2462.9249843927137</v>
      </c>
      <c r="J340" s="52">
        <v>3022.9960007276877</v>
      </c>
      <c r="K340" s="52">
        <v>3016.5433472477989</v>
      </c>
      <c r="L340" s="52">
        <v>3046.4067694921714</v>
      </c>
      <c r="M340" s="52">
        <v>2655.092419792074</v>
      </c>
      <c r="N340" s="52">
        <v>3810.2027937570765</v>
      </c>
      <c r="O340" s="52">
        <v>15278.866404214335</v>
      </c>
      <c r="P340" s="52">
        <v>-11590.459008255002</v>
      </c>
      <c r="Q340" s="52">
        <v>1967.62767994</v>
      </c>
      <c r="R340" s="52">
        <v>1715.33167125</v>
      </c>
      <c r="S340" s="52">
        <v>1079.61863963</v>
      </c>
      <c r="T340" s="52">
        <v>1013.1259596600001</v>
      </c>
      <c r="U340" s="52">
        <v>837.44148933999998</v>
      </c>
      <c r="V340" s="53">
        <v>1015.7329256800001</v>
      </c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</row>
    <row r="341" spans="1:36" x14ac:dyDescent="0.25">
      <c r="A341" s="46" t="s">
        <v>102</v>
      </c>
      <c r="B341" s="51">
        <v>3560.2710000000002</v>
      </c>
      <c r="C341" s="52">
        <v>2207.848653</v>
      </c>
      <c r="D341" s="52">
        <v>1918.7270000000003</v>
      </c>
      <c r="E341" s="52">
        <v>6668.7039400559634</v>
      </c>
      <c r="F341" s="52">
        <v>2549.1566000002331</v>
      </c>
      <c r="G341" s="52">
        <v>1357.0224125220191</v>
      </c>
      <c r="H341" s="52">
        <v>2995.3707567903266</v>
      </c>
      <c r="I341" s="52">
        <v>3730.0991046596027</v>
      </c>
      <c r="J341" s="52">
        <v>3416.6060959151091</v>
      </c>
      <c r="K341" s="52">
        <v>4092.1759836438428</v>
      </c>
      <c r="L341" s="52">
        <v>4458.6719260494174</v>
      </c>
      <c r="M341" s="52">
        <v>6835.479203705464</v>
      </c>
      <c r="N341" s="52">
        <v>4988.7599000802611</v>
      </c>
      <c r="O341" s="52">
        <v>19520.237508719234</v>
      </c>
      <c r="P341" s="52">
        <v>-11952.8915</v>
      </c>
      <c r="Q341" s="52">
        <v>465.02410731999998</v>
      </c>
      <c r="R341" s="52">
        <v>1016.0821846999999</v>
      </c>
      <c r="S341" s="52">
        <v>1094.12401176</v>
      </c>
      <c r="T341" s="52">
        <v>855.18010133999996</v>
      </c>
      <c r="U341" s="52">
        <v>670.98168583000006</v>
      </c>
      <c r="V341" s="53">
        <v>489.40925996999999</v>
      </c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</row>
    <row r="342" spans="1:36" x14ac:dyDescent="0.25">
      <c r="A342" s="71" t="s">
        <v>9</v>
      </c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9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</row>
    <row r="343" spans="1:36" x14ac:dyDescent="0.25">
      <c r="A343" s="50" t="s">
        <v>161</v>
      </c>
      <c r="B343" s="54">
        <v>5493.4249999999993</v>
      </c>
      <c r="C343" s="55">
        <v>3270.1439600000003</v>
      </c>
      <c r="D343" s="55">
        <v>5878.9242166000004</v>
      </c>
      <c r="E343" s="55">
        <v>4030.5804640845899</v>
      </c>
      <c r="F343" s="55">
        <v>1341.5759003048897</v>
      </c>
      <c r="G343" s="55">
        <v>-8773.7902274075841</v>
      </c>
      <c r="H343" s="55">
        <v>5714.4187655801989</v>
      </c>
      <c r="I343" s="55">
        <v>1030.6566065431782</v>
      </c>
      <c r="J343" s="55">
        <v>-1549.0004880432107</v>
      </c>
      <c r="K343" s="55">
        <v>-10421.107663505632</v>
      </c>
      <c r="L343" s="55">
        <v>-26753.179677971908</v>
      </c>
      <c r="M343" s="55">
        <v>9851.2274212613138</v>
      </c>
      <c r="N343" s="55">
        <v>13693.744853338556</v>
      </c>
      <c r="O343" s="55">
        <v>5172.3124507597449</v>
      </c>
      <c r="P343" s="55">
        <v>4926.0326999999997</v>
      </c>
      <c r="Q343" s="55">
        <v>41028.567300529998</v>
      </c>
      <c r="R343" s="55">
        <v>31795.30964227</v>
      </c>
      <c r="S343" s="55">
        <v>8351.5288241199996</v>
      </c>
      <c r="T343" s="55">
        <v>3183.5713069700023</v>
      </c>
      <c r="U343" s="55">
        <v>43795.090664359996</v>
      </c>
      <c r="V343" s="56">
        <v>-2576.9443908099997</v>
      </c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</row>
    <row r="344" spans="1:36" x14ac:dyDescent="0.25">
      <c r="A344" s="46" t="s">
        <v>101</v>
      </c>
      <c r="B344" s="51">
        <v>20796.581000000002</v>
      </c>
      <c r="C344" s="52">
        <v>20620.589960000005</v>
      </c>
      <c r="D344" s="52">
        <v>28042.338216599997</v>
      </c>
      <c r="E344" s="52">
        <v>44567.272174781603</v>
      </c>
      <c r="F344" s="52">
        <v>37830.680310458658</v>
      </c>
      <c r="G344" s="52">
        <v>23057.429358029342</v>
      </c>
      <c r="H344" s="52">
        <v>30454.323481787469</v>
      </c>
      <c r="I344" s="52">
        <v>35506.425696866921</v>
      </c>
      <c r="J344" s="52">
        <v>36685.52186057347</v>
      </c>
      <c r="K344" s="52">
        <v>15673.034822638703</v>
      </c>
      <c r="L344" s="52">
        <v>16738.394568854514</v>
      </c>
      <c r="M344" s="52">
        <v>37415.010913342849</v>
      </c>
      <c r="N344" s="52">
        <v>57211.759490446893</v>
      </c>
      <c r="O344" s="52">
        <v>37246.157540847169</v>
      </c>
      <c r="P344" s="52">
        <v>40731.209899999994</v>
      </c>
      <c r="Q344" s="52">
        <v>74629.735514349988</v>
      </c>
      <c r="R344" s="52">
        <v>84745.954015329989</v>
      </c>
      <c r="S344" s="52">
        <v>46680.539154590006</v>
      </c>
      <c r="T344" s="52">
        <v>57748.852685630009</v>
      </c>
      <c r="U344" s="52">
        <v>79319.83856312999</v>
      </c>
      <c r="V344" s="53">
        <v>86822.543548539994</v>
      </c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</row>
    <row r="345" spans="1:36" x14ac:dyDescent="0.25">
      <c r="A345" s="46" t="s">
        <v>102</v>
      </c>
      <c r="B345" s="51">
        <v>15303.155999999999</v>
      </c>
      <c r="C345" s="52">
        <v>17350.446</v>
      </c>
      <c r="D345" s="52">
        <v>22163.414000000001</v>
      </c>
      <c r="E345" s="52">
        <v>40536.691710697014</v>
      </c>
      <c r="F345" s="52">
        <v>36489.10441015377</v>
      </c>
      <c r="G345" s="52">
        <v>31831.219585436924</v>
      </c>
      <c r="H345" s="52">
        <v>24739.904716207271</v>
      </c>
      <c r="I345" s="52">
        <v>34475.769090323738</v>
      </c>
      <c r="J345" s="52">
        <v>38234.522348616665</v>
      </c>
      <c r="K345" s="52">
        <v>26094.142486144341</v>
      </c>
      <c r="L345" s="52">
        <v>43491.574246826422</v>
      </c>
      <c r="M345" s="52">
        <v>27563.783492081544</v>
      </c>
      <c r="N345" s="52">
        <v>43518.014637108347</v>
      </c>
      <c r="O345" s="52">
        <v>32073.845090087416</v>
      </c>
      <c r="P345" s="52">
        <v>35805.177199999998</v>
      </c>
      <c r="Q345" s="52">
        <v>33601.168213819998</v>
      </c>
      <c r="R345" s="52">
        <v>52950.64437306</v>
      </c>
      <c r="S345" s="52">
        <v>38329.010330469995</v>
      </c>
      <c r="T345" s="52">
        <v>54565.281378660002</v>
      </c>
      <c r="U345" s="52">
        <v>35524.747898769994</v>
      </c>
      <c r="V345" s="53">
        <v>89399.487939349987</v>
      </c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</row>
    <row r="346" spans="1:36" x14ac:dyDescent="0.25">
      <c r="A346" s="71" t="s">
        <v>9</v>
      </c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9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</row>
    <row r="347" spans="1:36" x14ac:dyDescent="0.25">
      <c r="A347" s="83" t="s">
        <v>168</v>
      </c>
      <c r="B347" s="84">
        <v>6572.933</v>
      </c>
      <c r="C347" s="85">
        <v>7176.4980000000014</v>
      </c>
      <c r="D347" s="85">
        <v>-2165.3130000000001</v>
      </c>
      <c r="E347" s="85">
        <v>-11404.049352015896</v>
      </c>
      <c r="F347" s="85">
        <v>548.18465652611644</v>
      </c>
      <c r="G347" s="85">
        <v>-1076.5390793194483</v>
      </c>
      <c r="H347" s="85">
        <v>-1875.2326141734054</v>
      </c>
      <c r="I347" s="85">
        <v>-5011.498044058404</v>
      </c>
      <c r="J347" s="85">
        <v>-1443.0363709135754</v>
      </c>
      <c r="K347" s="85">
        <v>-1184.2858804515877</v>
      </c>
      <c r="L347" s="85">
        <v>-1059.4419464209823</v>
      </c>
      <c r="M347" s="85">
        <v>-515.58179992576788</v>
      </c>
      <c r="N347" s="85">
        <v>13767.792676982472</v>
      </c>
      <c r="O347" s="85">
        <v>-8148.4692218148548</v>
      </c>
      <c r="P347" s="85">
        <v>-2249.4437999999991</v>
      </c>
      <c r="Q347" s="85">
        <v>22016.983110839999</v>
      </c>
      <c r="R347" s="85">
        <v>2365.4822136899984</v>
      </c>
      <c r="S347" s="85">
        <v>-3999.640357570001</v>
      </c>
      <c r="T347" s="85">
        <v>-145.65137383000069</v>
      </c>
      <c r="U347" s="85">
        <v>24439.654276779998</v>
      </c>
      <c r="V347" s="86">
        <v>-7148.8957551799976</v>
      </c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</row>
    <row r="348" spans="1:36" x14ac:dyDescent="0.25">
      <c r="A348" s="63"/>
      <c r="B348" s="87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9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</row>
    <row r="349" spans="1:36" x14ac:dyDescent="0.25">
      <c r="A349" s="83" t="s">
        <v>169</v>
      </c>
      <c r="B349" s="84">
        <v>-1079.508</v>
      </c>
      <c r="C349" s="85">
        <v>-3906.3540400000006</v>
      </c>
      <c r="D349" s="85">
        <v>8044.2372165999996</v>
      </c>
      <c r="E349" s="85">
        <v>15434.629816100485</v>
      </c>
      <c r="F349" s="85">
        <v>793.3912437787726</v>
      </c>
      <c r="G349" s="85">
        <v>-7697.2511480881349</v>
      </c>
      <c r="H349" s="85">
        <v>7589.6513797536045</v>
      </c>
      <c r="I349" s="85">
        <v>6042.1546506015802</v>
      </c>
      <c r="J349" s="85">
        <v>-105.96411712963527</v>
      </c>
      <c r="K349" s="85">
        <v>-9236.821783054047</v>
      </c>
      <c r="L349" s="85">
        <v>-25693.737731550929</v>
      </c>
      <c r="M349" s="85">
        <v>10366.809221187083</v>
      </c>
      <c r="N349" s="85">
        <v>-74.047823643918719</v>
      </c>
      <c r="O349" s="85">
        <v>13320.781672574603</v>
      </c>
      <c r="P349" s="85">
        <v>7175.4764999999998</v>
      </c>
      <c r="Q349" s="85">
        <v>19011.584189689998</v>
      </c>
      <c r="R349" s="85">
        <v>29429.82742858</v>
      </c>
      <c r="S349" s="85">
        <v>12351.169181689998</v>
      </c>
      <c r="T349" s="85">
        <v>3329.2226808000005</v>
      </c>
      <c r="U349" s="85">
        <v>19355.436387580001</v>
      </c>
      <c r="V349" s="86">
        <v>4571.9513643700002</v>
      </c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</row>
    <row r="350" spans="1:36" x14ac:dyDescent="0.25">
      <c r="A350" s="63" t="s">
        <v>138</v>
      </c>
      <c r="B350" s="87">
        <v>5472.9070000000002</v>
      </c>
      <c r="C350" s="88">
        <v>5984.1679599999998</v>
      </c>
      <c r="D350" s="88">
        <v>17757.9382166</v>
      </c>
      <c r="E350" s="88">
        <v>33405.256316100487</v>
      </c>
      <c r="F350" s="88">
        <v>28453.854398686002</v>
      </c>
      <c r="G350" s="88">
        <v>15925.962885999998</v>
      </c>
      <c r="H350" s="88">
        <v>21037.993219582098</v>
      </c>
      <c r="I350" s="88">
        <v>27160.2774648716</v>
      </c>
      <c r="J350" s="88">
        <v>27676.317589510996</v>
      </c>
      <c r="K350" s="88">
        <v>8404.6265109400956</v>
      </c>
      <c r="L350" s="88">
        <v>7975.7792082073747</v>
      </c>
      <c r="M350" s="88">
        <v>27249.94715265794</v>
      </c>
      <c r="N350" s="88">
        <v>16076.351201204256</v>
      </c>
      <c r="O350" s="88">
        <v>21573.419652268971</v>
      </c>
      <c r="P350" s="88">
        <v>20482.170299999998</v>
      </c>
      <c r="Q350" s="88">
        <v>34870.574616580008</v>
      </c>
      <c r="R350" s="88">
        <v>55041.374538020005</v>
      </c>
      <c r="S350" s="88">
        <v>39032.932668350004</v>
      </c>
      <c r="T350" s="88">
        <v>46517.323249940004</v>
      </c>
      <c r="U350" s="88">
        <v>54146.612829930003</v>
      </c>
      <c r="V350" s="89">
        <v>62409.806040969997</v>
      </c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</row>
    <row r="351" spans="1:36" x14ac:dyDescent="0.25">
      <c r="A351" s="63" t="s">
        <v>139</v>
      </c>
      <c r="B351" s="87">
        <v>6552.415</v>
      </c>
      <c r="C351" s="88">
        <v>9890.5220000000008</v>
      </c>
      <c r="D351" s="88">
        <v>9713.7010000000009</v>
      </c>
      <c r="E351" s="88">
        <v>17970.626499999998</v>
      </c>
      <c r="F351" s="88">
        <v>27660.463154907226</v>
      </c>
      <c r="G351" s="88">
        <v>23623.214034088134</v>
      </c>
      <c r="H351" s="88">
        <v>13448.341839828492</v>
      </c>
      <c r="I351" s="88">
        <v>21118.12281427002</v>
      </c>
      <c r="J351" s="88">
        <v>27782.281706640621</v>
      </c>
      <c r="K351" s="88">
        <v>17641.448293994141</v>
      </c>
      <c r="L351" s="88">
        <v>33669.516939758301</v>
      </c>
      <c r="M351" s="88">
        <v>16883.137931470857</v>
      </c>
      <c r="N351" s="88">
        <v>16150.399024848171</v>
      </c>
      <c r="O351" s="88">
        <v>8252.6379796943675</v>
      </c>
      <c r="P351" s="88">
        <v>13306.693800000001</v>
      </c>
      <c r="Q351" s="88">
        <v>15858.990426889999</v>
      </c>
      <c r="R351" s="88">
        <v>25611.547109439998</v>
      </c>
      <c r="S351" s="88">
        <v>26681.763486660002</v>
      </c>
      <c r="T351" s="88">
        <v>43188.100569139991</v>
      </c>
      <c r="U351" s="88">
        <v>34791.176442349999</v>
      </c>
      <c r="V351" s="89">
        <v>57837.8546766</v>
      </c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</row>
    <row r="352" spans="1:36" x14ac:dyDescent="0.25">
      <c r="A352" s="71" t="s">
        <v>9</v>
      </c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9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</row>
    <row r="353" spans="1:36" x14ac:dyDescent="0.25">
      <c r="A353" s="50" t="s">
        <v>170</v>
      </c>
      <c r="B353" s="80">
        <v>-238.62003437761277</v>
      </c>
      <c r="C353" s="81">
        <v>-387.30869330644759</v>
      </c>
      <c r="D353" s="81">
        <v>-233.67711799808117</v>
      </c>
      <c r="E353" s="81">
        <v>8944.3510000000006</v>
      </c>
      <c r="F353" s="81">
        <v>2802.632000000001</v>
      </c>
      <c r="G353" s="81">
        <v>-10433.626999999999</v>
      </c>
      <c r="H353" s="81">
        <v>6639.134</v>
      </c>
      <c r="I353" s="81">
        <v>11362.705</v>
      </c>
      <c r="J353" s="81">
        <v>4644.7209999999986</v>
      </c>
      <c r="K353" s="81">
        <v>-4494.0930000000008</v>
      </c>
      <c r="L353" s="81">
        <v>-23402.422999999999</v>
      </c>
      <c r="M353" s="81">
        <v>-138.43199999999999</v>
      </c>
      <c r="N353" s="81">
        <v>-138.43199999999999</v>
      </c>
      <c r="O353" s="81">
        <v>0</v>
      </c>
      <c r="P353" s="81">
        <v>0</v>
      </c>
      <c r="Q353" s="81">
        <v>0</v>
      </c>
      <c r="R353" s="81">
        <v>0</v>
      </c>
      <c r="S353" s="81">
        <v>0</v>
      </c>
      <c r="T353" s="81">
        <v>0</v>
      </c>
      <c r="U353" s="81">
        <v>0</v>
      </c>
      <c r="V353" s="82">
        <v>0</v>
      </c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</row>
    <row r="354" spans="1:36" x14ac:dyDescent="0.25">
      <c r="A354" s="90" t="s">
        <v>101</v>
      </c>
      <c r="B354" s="80">
        <v>2.96562238725225E-3</v>
      </c>
      <c r="C354" s="81">
        <v>8.3066935523533163E-3</v>
      </c>
      <c r="D354" s="81">
        <v>57.492882001918822</v>
      </c>
      <c r="E354" s="81">
        <v>9349.7610000000004</v>
      </c>
      <c r="F354" s="81">
        <v>10954.715</v>
      </c>
      <c r="G354" s="81">
        <v>0</v>
      </c>
      <c r="H354" s="81">
        <v>6756.8</v>
      </c>
      <c r="I354" s="81">
        <v>16044.85</v>
      </c>
      <c r="J354" s="81">
        <v>17595.764000000003</v>
      </c>
      <c r="K354" s="81">
        <v>0</v>
      </c>
      <c r="L354" s="81">
        <v>0</v>
      </c>
      <c r="M354" s="81">
        <v>0</v>
      </c>
      <c r="N354" s="81">
        <v>0</v>
      </c>
      <c r="O354" s="81">
        <v>0</v>
      </c>
      <c r="P354" s="81">
        <v>0</v>
      </c>
      <c r="Q354" s="81">
        <v>0</v>
      </c>
      <c r="R354" s="81">
        <v>0</v>
      </c>
      <c r="S354" s="81">
        <v>0</v>
      </c>
      <c r="T354" s="81">
        <v>0</v>
      </c>
      <c r="U354" s="81">
        <v>0</v>
      </c>
      <c r="V354" s="82">
        <v>0</v>
      </c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</row>
    <row r="355" spans="1:36" x14ac:dyDescent="0.25">
      <c r="A355" s="90" t="s">
        <v>102</v>
      </c>
      <c r="B355" s="80">
        <v>238.62300000000002</v>
      </c>
      <c r="C355" s="81">
        <v>387.31699999999995</v>
      </c>
      <c r="D355" s="81">
        <v>291.16999999999996</v>
      </c>
      <c r="E355" s="81">
        <v>405.41</v>
      </c>
      <c r="F355" s="81">
        <v>8152.0829999999996</v>
      </c>
      <c r="G355" s="81">
        <v>10433.626999999999</v>
      </c>
      <c r="H355" s="81">
        <v>117.666</v>
      </c>
      <c r="I355" s="81">
        <v>4682.1449999999995</v>
      </c>
      <c r="J355" s="81">
        <v>12951.043000000001</v>
      </c>
      <c r="K355" s="81">
        <v>4494.0930000000008</v>
      </c>
      <c r="L355" s="81">
        <v>23402.422999999999</v>
      </c>
      <c r="M355" s="81">
        <v>138.43199999999999</v>
      </c>
      <c r="N355" s="81">
        <v>138.43199999999999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>
        <v>0</v>
      </c>
      <c r="U355" s="81">
        <v>0</v>
      </c>
      <c r="V355" s="82">
        <v>0</v>
      </c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</row>
    <row r="356" spans="1:36" x14ac:dyDescent="0.25">
      <c r="A356" s="50" t="s">
        <v>171</v>
      </c>
      <c r="B356" s="80">
        <v>436.41273045170146</v>
      </c>
      <c r="C356" s="81">
        <v>225.35174633467264</v>
      </c>
      <c r="D356" s="81">
        <v>1558.024632308917</v>
      </c>
      <c r="E356" s="81">
        <v>1565.4379010572814</v>
      </c>
      <c r="F356" s="81">
        <v>-1519.851281675169</v>
      </c>
      <c r="G356" s="81">
        <v>1911.4918153503891</v>
      </c>
      <c r="H356" s="81">
        <v>454.24773148400328</v>
      </c>
      <c r="I356" s="81">
        <v>-1004.7615165942103</v>
      </c>
      <c r="J356" s="81">
        <v>-226.88901759328741</v>
      </c>
      <c r="K356" s="81">
        <v>965.60849824368893</v>
      </c>
      <c r="L356" s="81">
        <v>524.67373120820127</v>
      </c>
      <c r="M356" s="81">
        <v>1735.6573849637916</v>
      </c>
      <c r="N356" s="81">
        <v>3407.9013811747882</v>
      </c>
      <c r="O356" s="81">
        <v>3275.9821438766949</v>
      </c>
      <c r="P356" s="81">
        <v>25.853099999999927</v>
      </c>
      <c r="Q356" s="81">
        <v>4682.5002369899994</v>
      </c>
      <c r="R356" s="81">
        <v>19677.709296839999</v>
      </c>
      <c r="S356" s="81">
        <v>6596.12415392</v>
      </c>
      <c r="T356" s="81">
        <v>-4761.8168317099999</v>
      </c>
      <c r="U356" s="81">
        <v>6838.8310228600012</v>
      </c>
      <c r="V356" s="82">
        <v>449.11286320999977</v>
      </c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</row>
    <row r="357" spans="1:36" x14ac:dyDescent="0.25">
      <c r="A357" s="90" t="s">
        <v>101</v>
      </c>
      <c r="B357" s="87">
        <v>1164.2257304517013</v>
      </c>
      <c r="C357" s="88">
        <v>1421.8387463346726</v>
      </c>
      <c r="D357" s="88">
        <v>4588.5196323089167</v>
      </c>
      <c r="E357" s="88">
        <v>6345.9379010572811</v>
      </c>
      <c r="F357" s="88">
        <v>3314.0707183248314</v>
      </c>
      <c r="G357" s="88">
        <v>4818.7635432556626</v>
      </c>
      <c r="H357" s="88">
        <v>2458.8477314840029</v>
      </c>
      <c r="I357" s="88">
        <v>1342.6294834057894</v>
      </c>
      <c r="J357" s="88">
        <v>1671.8819824067127</v>
      </c>
      <c r="K357" s="88">
        <v>2214.1744982436894</v>
      </c>
      <c r="L357" s="88">
        <v>1875.3587312082013</v>
      </c>
      <c r="M357" s="88">
        <v>2602.4753864286349</v>
      </c>
      <c r="N357" s="88">
        <v>4885.1257112529138</v>
      </c>
      <c r="O357" s="88">
        <v>4648.0961438766954</v>
      </c>
      <c r="P357" s="88">
        <v>3253.3171999999995</v>
      </c>
      <c r="Q357" s="88">
        <v>8058.2172782399994</v>
      </c>
      <c r="R357" s="88">
        <v>25791.121181500002</v>
      </c>
      <c r="S357" s="88">
        <v>18375.9615242</v>
      </c>
      <c r="T357" s="88">
        <v>16135.412770129999</v>
      </c>
      <c r="U357" s="88">
        <v>17884.31992088</v>
      </c>
      <c r="V357" s="89">
        <v>28510.717087710003</v>
      </c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</row>
    <row r="358" spans="1:36" x14ac:dyDescent="0.25">
      <c r="A358" s="90" t="s">
        <v>102</v>
      </c>
      <c r="B358" s="87">
        <v>727.81299999999999</v>
      </c>
      <c r="C358" s="88">
        <v>1196.4870000000001</v>
      </c>
      <c r="D358" s="88">
        <v>3030.4949999999999</v>
      </c>
      <c r="E358" s="88">
        <v>4780.5</v>
      </c>
      <c r="F358" s="88">
        <v>4833.9219999999996</v>
      </c>
      <c r="G358" s="88">
        <v>2907.2717279052731</v>
      </c>
      <c r="H358" s="88">
        <v>2004.6</v>
      </c>
      <c r="I358" s="88">
        <v>2347.3910000000001</v>
      </c>
      <c r="J358" s="88">
        <v>1898.7709999999997</v>
      </c>
      <c r="K358" s="88">
        <v>1248.566</v>
      </c>
      <c r="L358" s="88">
        <v>1350.6849999999997</v>
      </c>
      <c r="M358" s="88">
        <v>866.81800146484375</v>
      </c>
      <c r="N358" s="88">
        <v>1477.2243300781249</v>
      </c>
      <c r="O358" s="88">
        <v>1372.1140000000003</v>
      </c>
      <c r="P358" s="88">
        <v>3227.4641000000001</v>
      </c>
      <c r="Q358" s="88">
        <v>3375.71704125</v>
      </c>
      <c r="R358" s="88">
        <v>6113.4118846600013</v>
      </c>
      <c r="S358" s="88">
        <v>11779.83737028</v>
      </c>
      <c r="T358" s="88">
        <v>20897.229601839997</v>
      </c>
      <c r="U358" s="88">
        <v>11045.488898019999</v>
      </c>
      <c r="V358" s="89">
        <v>28061.604224499999</v>
      </c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</row>
    <row r="359" spans="1:36" x14ac:dyDescent="0.25">
      <c r="A359" s="50" t="s">
        <v>172</v>
      </c>
      <c r="B359" s="80">
        <v>-1351.0036881282138</v>
      </c>
      <c r="C359" s="81">
        <v>-2513.7466565826612</v>
      </c>
      <c r="D359" s="81">
        <v>-589.80717616469144</v>
      </c>
      <c r="E359" s="81">
        <v>-1419.7047989161479</v>
      </c>
      <c r="F359" s="81">
        <v>553.37133123747196</v>
      </c>
      <c r="G359" s="81">
        <v>1539.7232384279039</v>
      </c>
      <c r="H359" s="81">
        <v>-26.195473864200778</v>
      </c>
      <c r="I359" s="81">
        <v>-493.14142940480951</v>
      </c>
      <c r="J359" s="81">
        <v>-1561.0664477733085</v>
      </c>
      <c r="K359" s="81">
        <v>-2616.3671383451756</v>
      </c>
      <c r="L359" s="81">
        <v>-1637.2641059811256</v>
      </c>
      <c r="M359" s="81">
        <v>-245.96456845619008</v>
      </c>
      <c r="N359" s="81">
        <v>-617.79911955812599</v>
      </c>
      <c r="O359" s="81">
        <v>402.98444843877598</v>
      </c>
      <c r="P359" s="81">
        <v>-771.78080000000011</v>
      </c>
      <c r="Q359" s="81">
        <v>3990.3207091499999</v>
      </c>
      <c r="R359" s="81">
        <v>-3892.7646923400007</v>
      </c>
      <c r="S359" s="81">
        <v>4594.6369020700004</v>
      </c>
      <c r="T359" s="81">
        <v>3597.6390148099999</v>
      </c>
      <c r="U359" s="81">
        <v>4695.2417696400007</v>
      </c>
      <c r="V359" s="82">
        <v>910.66093875000001</v>
      </c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</row>
    <row r="360" spans="1:36" x14ac:dyDescent="0.25">
      <c r="A360" s="90" t="s">
        <v>101</v>
      </c>
      <c r="B360" s="87">
        <v>1409.1663118717861</v>
      </c>
      <c r="C360" s="88">
        <v>2243.0993434173388</v>
      </c>
      <c r="D360" s="88">
        <v>2043.9218238353087</v>
      </c>
      <c r="E360" s="88">
        <v>1207.9622010838523</v>
      </c>
      <c r="F360" s="88">
        <v>3305.6893312374718</v>
      </c>
      <c r="G360" s="88">
        <v>3742.2412541444573</v>
      </c>
      <c r="H360" s="88">
        <v>2836.0745261357988</v>
      </c>
      <c r="I360" s="88">
        <v>3060.4813870014405</v>
      </c>
      <c r="J360" s="88">
        <v>2984.3775522266924</v>
      </c>
      <c r="K360" s="88">
        <v>2087.8985354829497</v>
      </c>
      <c r="L360" s="88">
        <v>1405.1408940188746</v>
      </c>
      <c r="M360" s="88">
        <v>3908.6394281258413</v>
      </c>
      <c r="N360" s="88">
        <v>1289.3498804418739</v>
      </c>
      <c r="O360" s="88">
        <v>2292.9084484387758</v>
      </c>
      <c r="P360" s="88">
        <v>2140.4664999999995</v>
      </c>
      <c r="Q360" s="88">
        <v>5804.9203111100005</v>
      </c>
      <c r="R360" s="88">
        <v>2846.9504843499999</v>
      </c>
      <c r="S360" s="88">
        <v>5753.3988330000002</v>
      </c>
      <c r="T360" s="88">
        <v>6928.0743167100009</v>
      </c>
      <c r="U360" s="88">
        <v>5711.7002275599998</v>
      </c>
      <c r="V360" s="89">
        <v>2189.9136285</v>
      </c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</row>
    <row r="361" spans="1:36" x14ac:dyDescent="0.25">
      <c r="A361" s="90" t="s">
        <v>102</v>
      </c>
      <c r="B361" s="87">
        <v>2760.17</v>
      </c>
      <c r="C361" s="88">
        <v>4756.8459999999995</v>
      </c>
      <c r="D361" s="88">
        <v>2633.7290000000003</v>
      </c>
      <c r="E361" s="88">
        <v>2627.6669999999999</v>
      </c>
      <c r="F361" s="88">
        <v>2752.3180000000002</v>
      </c>
      <c r="G361" s="88">
        <v>2202.5180157165532</v>
      </c>
      <c r="H361" s="88">
        <v>2862.2700000000004</v>
      </c>
      <c r="I361" s="88">
        <v>3553.62281640625</v>
      </c>
      <c r="J361" s="88">
        <v>4545.4439999999995</v>
      </c>
      <c r="K361" s="88">
        <v>4704.2656738281248</v>
      </c>
      <c r="L361" s="88">
        <v>3042.4050000000002</v>
      </c>
      <c r="M361" s="88">
        <v>4154.603996582031</v>
      </c>
      <c r="N361" s="88">
        <v>1907.1489999999999</v>
      </c>
      <c r="O361" s="88">
        <v>1889.9239999999998</v>
      </c>
      <c r="P361" s="88">
        <v>2912.2473</v>
      </c>
      <c r="Q361" s="88">
        <v>1814.5996019599997</v>
      </c>
      <c r="R361" s="88">
        <v>6739.7151766899997</v>
      </c>
      <c r="S361" s="88">
        <v>1158.7619309300001</v>
      </c>
      <c r="T361" s="88">
        <v>3330.4353018999996</v>
      </c>
      <c r="U361" s="88">
        <v>1016.4584579199999</v>
      </c>
      <c r="V361" s="89">
        <v>1279.2526897500002</v>
      </c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</row>
    <row r="362" spans="1:36" x14ac:dyDescent="0.25">
      <c r="A362" s="50" t="s">
        <v>173</v>
      </c>
      <c r="B362" s="80">
        <v>73.702992054125005</v>
      </c>
      <c r="C362" s="81">
        <v>-1230.6504364455641</v>
      </c>
      <c r="D362" s="81">
        <v>7309.6968784538558</v>
      </c>
      <c r="E362" s="81">
        <v>6344.5457139593509</v>
      </c>
      <c r="F362" s="81">
        <v>-1042.7608057835296</v>
      </c>
      <c r="G362" s="81">
        <v>-714.83920186642808</v>
      </c>
      <c r="H362" s="81">
        <v>522.46512213380265</v>
      </c>
      <c r="I362" s="81">
        <v>-3822.6474033993986</v>
      </c>
      <c r="J362" s="81">
        <v>-2962.7296517630375</v>
      </c>
      <c r="K362" s="81">
        <v>-3091.9701429525585</v>
      </c>
      <c r="L362" s="81">
        <v>-1178.724356778001</v>
      </c>
      <c r="M362" s="81">
        <v>9015.5484046794809</v>
      </c>
      <c r="N362" s="81">
        <v>-2725.7180852605816</v>
      </c>
      <c r="O362" s="81">
        <v>9641.8150802591299</v>
      </c>
      <c r="P362" s="81">
        <v>7921.4042000000009</v>
      </c>
      <c r="Q362" s="81">
        <v>10338.76324355</v>
      </c>
      <c r="R362" s="81">
        <v>13644.882824080001</v>
      </c>
      <c r="S362" s="81">
        <v>1160.4081257</v>
      </c>
      <c r="T362" s="81">
        <v>4493.4004977000004</v>
      </c>
      <c r="U362" s="81">
        <v>7821.363595079998</v>
      </c>
      <c r="V362" s="82">
        <v>3212.1775624100001</v>
      </c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</row>
    <row r="363" spans="1:36" x14ac:dyDescent="0.25">
      <c r="A363" s="90" t="s">
        <v>101</v>
      </c>
      <c r="B363" s="87">
        <v>2899.5119920541251</v>
      </c>
      <c r="C363" s="88">
        <v>2319.2215635544358</v>
      </c>
      <c r="D363" s="88">
        <v>11068.003878453856</v>
      </c>
      <c r="E363" s="88">
        <v>16501.595213959354</v>
      </c>
      <c r="F363" s="88">
        <v>10879.379349123697</v>
      </c>
      <c r="G363" s="88">
        <v>7364.9580885998821</v>
      </c>
      <c r="H363" s="88">
        <v>8986.2709619622929</v>
      </c>
      <c r="I363" s="88">
        <v>6712.3165944643715</v>
      </c>
      <c r="J363" s="88">
        <v>5424.2940548775878</v>
      </c>
      <c r="K363" s="88">
        <v>4102.553477213457</v>
      </c>
      <c r="L363" s="88">
        <v>4695.2795829802999</v>
      </c>
      <c r="M363" s="88">
        <v>20738.832338103461</v>
      </c>
      <c r="N363" s="88">
        <v>9901.8756095094686</v>
      </c>
      <c r="O363" s="88">
        <v>14632.415059953495</v>
      </c>
      <c r="P363" s="88">
        <v>15088.386600000002</v>
      </c>
      <c r="Q363" s="88">
        <v>21007.43702723</v>
      </c>
      <c r="R363" s="88">
        <v>26403.302872169999</v>
      </c>
      <c r="S363" s="88">
        <v>14903.572311150001</v>
      </c>
      <c r="T363" s="88">
        <v>23453.836163100004</v>
      </c>
      <c r="U363" s="88">
        <v>30550.592681489998</v>
      </c>
      <c r="V363" s="89">
        <v>31709.175324760003</v>
      </c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</row>
    <row r="364" spans="1:36" x14ac:dyDescent="0.25">
      <c r="A364" s="90" t="s">
        <v>102</v>
      </c>
      <c r="B364" s="87">
        <v>2825.8089999999997</v>
      </c>
      <c r="C364" s="88">
        <v>3549.8720000000008</v>
      </c>
      <c r="D364" s="88">
        <v>3758.3069999999998</v>
      </c>
      <c r="E364" s="88">
        <v>10157.049499999999</v>
      </c>
      <c r="F364" s="88">
        <v>11922.140154907225</v>
      </c>
      <c r="G364" s="88">
        <v>8079.7972904663084</v>
      </c>
      <c r="H364" s="88">
        <v>8463.805839828492</v>
      </c>
      <c r="I364" s="88">
        <v>10534.96399786377</v>
      </c>
      <c r="J364" s="88">
        <v>8387.0237066406262</v>
      </c>
      <c r="K364" s="88">
        <v>7194.5236201660155</v>
      </c>
      <c r="L364" s="88">
        <v>5874.0039397583005</v>
      </c>
      <c r="M364" s="88">
        <v>11723.283933423983</v>
      </c>
      <c r="N364" s="88">
        <v>12627.593694770047</v>
      </c>
      <c r="O364" s="88">
        <v>4990.599979694367</v>
      </c>
      <c r="P364" s="88">
        <v>7166.9824000000008</v>
      </c>
      <c r="Q364" s="88">
        <v>10668.67378368</v>
      </c>
      <c r="R364" s="88">
        <v>12758.42004809</v>
      </c>
      <c r="S364" s="88">
        <v>13743.164185450003</v>
      </c>
      <c r="T364" s="88">
        <v>18960.435665400004</v>
      </c>
      <c r="U364" s="88">
        <v>22729.22908641</v>
      </c>
      <c r="V364" s="89">
        <v>28496.997762349998</v>
      </c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</row>
    <row r="365" spans="1:36" x14ac:dyDescent="0.25">
      <c r="A365" s="70" t="s">
        <v>9</v>
      </c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3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</row>
    <row r="366" spans="1:36" x14ac:dyDescent="0.25">
      <c r="A366" s="50" t="s">
        <v>174</v>
      </c>
      <c r="B366" s="54">
        <v>0</v>
      </c>
      <c r="C366" s="55">
        <v>0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-41.291824229999996</v>
      </c>
      <c r="V366" s="56">
        <v>-63.693492140000004</v>
      </c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</row>
    <row r="367" spans="1:36" x14ac:dyDescent="0.25">
      <c r="A367" s="50" t="s">
        <v>160</v>
      </c>
      <c r="B367" s="80">
        <v>0</v>
      </c>
      <c r="C367" s="81">
        <v>0</v>
      </c>
      <c r="D367" s="81">
        <v>0</v>
      </c>
      <c r="E367" s="81">
        <v>0</v>
      </c>
      <c r="F367" s="81">
        <v>0</v>
      </c>
      <c r="G367" s="81">
        <v>0</v>
      </c>
      <c r="H367" s="81">
        <v>0</v>
      </c>
      <c r="I367" s="81">
        <v>0</v>
      </c>
      <c r="J367" s="81">
        <v>0</v>
      </c>
      <c r="K367" s="81">
        <v>0</v>
      </c>
      <c r="L367" s="81">
        <v>0</v>
      </c>
      <c r="M367" s="81">
        <v>0</v>
      </c>
      <c r="N367" s="81">
        <v>0</v>
      </c>
      <c r="O367" s="81">
        <v>0</v>
      </c>
      <c r="P367" s="81">
        <v>0</v>
      </c>
      <c r="Q367" s="81">
        <v>0</v>
      </c>
      <c r="R367" s="81">
        <v>0</v>
      </c>
      <c r="S367" s="81">
        <v>0</v>
      </c>
      <c r="T367" s="81">
        <v>0</v>
      </c>
      <c r="U367" s="81">
        <v>-41.291824229999996</v>
      </c>
      <c r="V367" s="82">
        <v>-40.42016675</v>
      </c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</row>
    <row r="368" spans="1:36" x14ac:dyDescent="0.25">
      <c r="A368" s="50" t="s">
        <v>161</v>
      </c>
      <c r="B368" s="80">
        <v>0</v>
      </c>
      <c r="C368" s="81">
        <v>0</v>
      </c>
      <c r="D368" s="81">
        <v>0</v>
      </c>
      <c r="E368" s="81">
        <v>0</v>
      </c>
      <c r="F368" s="81">
        <v>0</v>
      </c>
      <c r="G368" s="81">
        <v>0</v>
      </c>
      <c r="H368" s="81"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81">
        <v>0</v>
      </c>
      <c r="O368" s="81">
        <v>0</v>
      </c>
      <c r="P368" s="81">
        <v>0</v>
      </c>
      <c r="Q368" s="81">
        <v>0</v>
      </c>
      <c r="R368" s="81">
        <v>0</v>
      </c>
      <c r="S368" s="81">
        <v>0</v>
      </c>
      <c r="T368" s="81">
        <v>0</v>
      </c>
      <c r="U368" s="81">
        <v>0</v>
      </c>
      <c r="V368" s="82">
        <v>23.273325390000004</v>
      </c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</row>
    <row r="369" spans="1:36" x14ac:dyDescent="0.25">
      <c r="A369" s="70" t="s">
        <v>9</v>
      </c>
      <c r="B369" s="51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3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</row>
    <row r="370" spans="1:36" x14ac:dyDescent="0.25">
      <c r="A370" s="50" t="s">
        <v>175</v>
      </c>
      <c r="B370" s="54">
        <v>-8118.2150000000001</v>
      </c>
      <c r="C370" s="55">
        <v>-12337.021039999998</v>
      </c>
      <c r="D370" s="55">
        <v>-1045.3457834000001</v>
      </c>
      <c r="E370" s="55">
        <v>-2740.0748770820469</v>
      </c>
      <c r="F370" s="55">
        <v>7283.5948315830392</v>
      </c>
      <c r="G370" s="55">
        <v>6409.045371941078</v>
      </c>
      <c r="H370" s="55">
        <v>-4232.8045033190565</v>
      </c>
      <c r="I370" s="55">
        <v>-1740.6423740200003</v>
      </c>
      <c r="J370" s="55">
        <v>-235.84373877221174</v>
      </c>
      <c r="K370" s="55">
        <v>-1181.3600241472918</v>
      </c>
      <c r="L370" s="55">
        <v>-3947.9253760536649</v>
      </c>
      <c r="M370" s="55">
        <v>-13171.585023316451</v>
      </c>
      <c r="N370" s="55">
        <v>-17371.369123207438</v>
      </c>
      <c r="O370" s="55">
        <v>-4467.0152421803041</v>
      </c>
      <c r="P370" s="55">
        <v>21665.226300000002</v>
      </c>
      <c r="Q370" s="55">
        <v>37638.368750959999</v>
      </c>
      <c r="R370" s="55">
        <v>13205.145907604998</v>
      </c>
      <c r="S370" s="55">
        <v>885.11821171000111</v>
      </c>
      <c r="T370" s="55">
        <v>10614.674790319998</v>
      </c>
      <c r="U370" s="55">
        <v>21473.457490354998</v>
      </c>
      <c r="V370" s="56">
        <v>4861.5596837400017</v>
      </c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</row>
    <row r="371" spans="1:36" x14ac:dyDescent="0.25">
      <c r="A371" s="50" t="s">
        <v>160</v>
      </c>
      <c r="B371" s="80">
        <v>0</v>
      </c>
      <c r="C371" s="81">
        <v>0</v>
      </c>
      <c r="D371" s="81">
        <v>0</v>
      </c>
      <c r="E371" s="81">
        <v>0</v>
      </c>
      <c r="F371" s="81">
        <v>0</v>
      </c>
      <c r="G371" s="81">
        <v>0</v>
      </c>
      <c r="H371" s="81">
        <v>0</v>
      </c>
      <c r="I371" s="81">
        <v>0</v>
      </c>
      <c r="J371" s="81">
        <v>0</v>
      </c>
      <c r="K371" s="81">
        <v>0</v>
      </c>
      <c r="L371" s="81">
        <v>0</v>
      </c>
      <c r="M371" s="81">
        <v>0</v>
      </c>
      <c r="N371" s="81">
        <v>0</v>
      </c>
      <c r="O371" s="81">
        <v>0</v>
      </c>
      <c r="P371" s="81">
        <v>25102.918699999998</v>
      </c>
      <c r="Q371" s="81">
        <v>36966.914940310002</v>
      </c>
      <c r="R371" s="81">
        <v>35029.498201734998</v>
      </c>
      <c r="S371" s="81">
        <v>15351.788878220003</v>
      </c>
      <c r="T371" s="81">
        <v>29492.50110324</v>
      </c>
      <c r="U371" s="81">
        <v>35342.839794235006</v>
      </c>
      <c r="V371" s="82">
        <v>28405.608586860002</v>
      </c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</row>
    <row r="372" spans="1:36" x14ac:dyDescent="0.25">
      <c r="A372" s="71" t="s">
        <v>9</v>
      </c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9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</row>
    <row r="373" spans="1:36" x14ac:dyDescent="0.25">
      <c r="A373" s="50" t="s">
        <v>161</v>
      </c>
      <c r="B373" s="54">
        <v>8118.2150000000001</v>
      </c>
      <c r="C373" s="55">
        <v>12337.021039999998</v>
      </c>
      <c r="D373" s="55">
        <v>1045.3457834000001</v>
      </c>
      <c r="E373" s="55">
        <v>2740.0748770820469</v>
      </c>
      <c r="F373" s="55">
        <v>-7283.5948315830392</v>
      </c>
      <c r="G373" s="55">
        <v>-6409.045371941078</v>
      </c>
      <c r="H373" s="55">
        <v>4232.8045033190565</v>
      </c>
      <c r="I373" s="55">
        <v>1740.6423740200003</v>
      </c>
      <c r="J373" s="55">
        <v>235.84373877221174</v>
      </c>
      <c r="K373" s="55">
        <v>1181.3600241472918</v>
      </c>
      <c r="L373" s="55">
        <v>3947.9253760536649</v>
      </c>
      <c r="M373" s="55">
        <v>13171.585023316451</v>
      </c>
      <c r="N373" s="55">
        <v>17371.369123207438</v>
      </c>
      <c r="O373" s="55">
        <v>4467.0152421803041</v>
      </c>
      <c r="P373" s="55">
        <v>3437.692399999999</v>
      </c>
      <c r="Q373" s="55">
        <v>-671.45381065000106</v>
      </c>
      <c r="R373" s="55">
        <v>21824.35229413</v>
      </c>
      <c r="S373" s="55">
        <v>14466.670666509995</v>
      </c>
      <c r="T373" s="55">
        <v>18877.826312920002</v>
      </c>
      <c r="U373" s="55">
        <v>13869.38230388</v>
      </c>
      <c r="V373" s="56">
        <v>23544.048903120001</v>
      </c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</row>
    <row r="374" spans="1:36" x14ac:dyDescent="0.25">
      <c r="A374" s="46" t="s">
        <v>101</v>
      </c>
      <c r="B374" s="51">
        <v>0</v>
      </c>
      <c r="C374" s="52">
        <v>0</v>
      </c>
      <c r="D374" s="52">
        <v>0</v>
      </c>
      <c r="E374" s="52">
        <v>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3">
        <v>0</v>
      </c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</row>
    <row r="375" spans="1:36" x14ac:dyDescent="0.25">
      <c r="A375" s="46" t="s">
        <v>102</v>
      </c>
      <c r="B375" s="51">
        <v>0</v>
      </c>
      <c r="C375" s="52">
        <v>0</v>
      </c>
      <c r="D375" s="52">
        <v>0</v>
      </c>
      <c r="E375" s="52">
        <v>0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2">
        <v>0</v>
      </c>
      <c r="V375" s="53">
        <v>0</v>
      </c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</row>
    <row r="376" spans="1:36" x14ac:dyDescent="0.25">
      <c r="A376" s="71" t="s">
        <v>9</v>
      </c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9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</row>
    <row r="377" spans="1:36" x14ac:dyDescent="0.25">
      <c r="A377" s="63" t="s">
        <v>176</v>
      </c>
      <c r="B377" s="87">
        <v>8214.1</v>
      </c>
      <c r="C377" s="88">
        <v>12575.527</v>
      </c>
      <c r="D377" s="88">
        <v>-5358.8860000000004</v>
      </c>
      <c r="E377" s="88">
        <v>-1567.0386420171692</v>
      </c>
      <c r="F377" s="88">
        <v>-2500.7536089533087</v>
      </c>
      <c r="G377" s="88">
        <v>-3421.5714219966194</v>
      </c>
      <c r="H377" s="88">
        <v>3752.6419999999998</v>
      </c>
      <c r="I377" s="88">
        <v>3110.5379999999996</v>
      </c>
      <c r="J377" s="88">
        <v>1195.2480129999999</v>
      </c>
      <c r="K377" s="88">
        <v>2567.8603780674225</v>
      </c>
      <c r="L377" s="88">
        <v>4888.9295902832891</v>
      </c>
      <c r="M377" s="88">
        <v>14012.624151907718</v>
      </c>
      <c r="N377" s="88">
        <v>17237.871747698664</v>
      </c>
      <c r="O377" s="88">
        <v>3971.0508797372004</v>
      </c>
      <c r="P377" s="88">
        <v>4482.1961999999985</v>
      </c>
      <c r="Q377" s="88">
        <v>-349.90557489999946</v>
      </c>
      <c r="R377" s="88">
        <v>22855.294951800002</v>
      </c>
      <c r="S377" s="88">
        <v>14824.832677059996</v>
      </c>
      <c r="T377" s="88">
        <v>17182.95372958</v>
      </c>
      <c r="U377" s="88">
        <v>12591.791371220001</v>
      </c>
      <c r="V377" s="89">
        <v>22750.390237019998</v>
      </c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</row>
    <row r="378" spans="1:36" x14ac:dyDescent="0.25">
      <c r="A378" s="63" t="s">
        <v>138</v>
      </c>
      <c r="B378" s="87">
        <v>0</v>
      </c>
      <c r="C378" s="88">
        <v>0</v>
      </c>
      <c r="D378" s="88">
        <v>0</v>
      </c>
      <c r="E378" s="88">
        <v>0</v>
      </c>
      <c r="F378" s="88">
        <v>0</v>
      </c>
      <c r="G378" s="88">
        <v>0</v>
      </c>
      <c r="H378" s="88">
        <v>0</v>
      </c>
      <c r="I378" s="88">
        <v>0</v>
      </c>
      <c r="J378" s="88">
        <v>0</v>
      </c>
      <c r="K378" s="88">
        <v>0</v>
      </c>
      <c r="L378" s="88">
        <v>0</v>
      </c>
      <c r="M378" s="88">
        <v>0</v>
      </c>
      <c r="N378" s="88">
        <v>0</v>
      </c>
      <c r="O378" s="88">
        <v>0</v>
      </c>
      <c r="P378" s="88">
        <v>0</v>
      </c>
      <c r="Q378" s="88">
        <v>0</v>
      </c>
      <c r="R378" s="88">
        <v>0</v>
      </c>
      <c r="S378" s="88">
        <v>0</v>
      </c>
      <c r="T378" s="88">
        <v>0</v>
      </c>
      <c r="U378" s="88">
        <v>0</v>
      </c>
      <c r="V378" s="89">
        <v>0</v>
      </c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</row>
    <row r="379" spans="1:36" x14ac:dyDescent="0.25">
      <c r="A379" s="63" t="s">
        <v>139</v>
      </c>
      <c r="B379" s="87">
        <v>0</v>
      </c>
      <c r="C379" s="88">
        <v>0</v>
      </c>
      <c r="D379" s="88">
        <v>0</v>
      </c>
      <c r="E379" s="88">
        <v>0</v>
      </c>
      <c r="F379" s="88">
        <v>0</v>
      </c>
      <c r="G379" s="88">
        <v>0</v>
      </c>
      <c r="H379" s="88">
        <v>0</v>
      </c>
      <c r="I379" s="88">
        <v>0</v>
      </c>
      <c r="J379" s="88">
        <v>0</v>
      </c>
      <c r="K379" s="88">
        <v>0</v>
      </c>
      <c r="L379" s="88">
        <v>0</v>
      </c>
      <c r="M379" s="88">
        <v>0</v>
      </c>
      <c r="N379" s="88">
        <v>0</v>
      </c>
      <c r="O379" s="88">
        <v>0</v>
      </c>
      <c r="P379" s="88">
        <v>0</v>
      </c>
      <c r="Q379" s="88">
        <v>0</v>
      </c>
      <c r="R379" s="88">
        <v>0</v>
      </c>
      <c r="S379" s="88">
        <v>0</v>
      </c>
      <c r="T379" s="88">
        <v>0</v>
      </c>
      <c r="U379" s="88">
        <v>0</v>
      </c>
      <c r="V379" s="89">
        <v>0</v>
      </c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</row>
    <row r="380" spans="1:36" x14ac:dyDescent="0.25">
      <c r="A380" s="63" t="s">
        <v>177</v>
      </c>
      <c r="B380" s="87">
        <v>-95.885000000000005</v>
      </c>
      <c r="C380" s="88">
        <v>-238.50596000000002</v>
      </c>
      <c r="D380" s="88">
        <v>6404.2317833999987</v>
      </c>
      <c r="E380" s="88">
        <v>4307.1135190992154</v>
      </c>
      <c r="F380" s="88">
        <v>-4782.8412226297296</v>
      </c>
      <c r="G380" s="88">
        <v>-2987.473949944459</v>
      </c>
      <c r="H380" s="88">
        <v>480.16250331905718</v>
      </c>
      <c r="I380" s="88">
        <v>-1369.8956259800002</v>
      </c>
      <c r="J380" s="88">
        <v>-959.40427422778828</v>
      </c>
      <c r="K380" s="88">
        <v>-1386.5003539201311</v>
      </c>
      <c r="L380" s="88">
        <v>-941.00421422962381</v>
      </c>
      <c r="M380" s="88">
        <v>-841.0391285912649</v>
      </c>
      <c r="N380" s="88">
        <v>133.497375508772</v>
      </c>
      <c r="O380" s="88">
        <v>495.96436244310587</v>
      </c>
      <c r="P380" s="88">
        <v>-1044.5038</v>
      </c>
      <c r="Q380" s="88">
        <v>-321.54823574999989</v>
      </c>
      <c r="R380" s="88">
        <v>-1030.9426576699998</v>
      </c>
      <c r="S380" s="88">
        <v>-358.16201055000005</v>
      </c>
      <c r="T380" s="88">
        <v>1694.8725833399997</v>
      </c>
      <c r="U380" s="88">
        <v>1277.5909326599999</v>
      </c>
      <c r="V380" s="89">
        <v>793.6586661</v>
      </c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</row>
    <row r="381" spans="1:36" x14ac:dyDescent="0.25">
      <c r="A381" s="63" t="s">
        <v>138</v>
      </c>
      <c r="B381" s="87">
        <v>721.61500000000001</v>
      </c>
      <c r="C381" s="88">
        <v>626.59204</v>
      </c>
      <c r="D381" s="88">
        <v>7440.3287833999993</v>
      </c>
      <c r="E381" s="88">
        <v>9354.5480190992166</v>
      </c>
      <c r="F381" s="88">
        <v>3374.2549999999997</v>
      </c>
      <c r="G381" s="88">
        <v>2675.2725399999999</v>
      </c>
      <c r="H381" s="88">
        <v>3293.4804334179025</v>
      </c>
      <c r="I381" s="88">
        <v>1283.95937402</v>
      </c>
      <c r="J381" s="88">
        <v>1007.2933053864689</v>
      </c>
      <c r="K381" s="88">
        <v>969.14669241775937</v>
      </c>
      <c r="L381" s="88">
        <v>739.96778577037594</v>
      </c>
      <c r="M381" s="88">
        <v>811.53807140873505</v>
      </c>
      <c r="N381" s="88">
        <v>1617.5046755087719</v>
      </c>
      <c r="O381" s="88">
        <v>2232.6605162860319</v>
      </c>
      <c r="P381" s="88">
        <v>2742.1724000000004</v>
      </c>
      <c r="Q381" s="88">
        <v>2066.3706563000001</v>
      </c>
      <c r="R381" s="88">
        <v>1588.8663850900002</v>
      </c>
      <c r="S381" s="88">
        <v>1252.1327180100002</v>
      </c>
      <c r="T381" s="88">
        <v>3168.2130593399993</v>
      </c>
      <c r="U381" s="88">
        <v>2991.5122965199998</v>
      </c>
      <c r="V381" s="89">
        <v>1942.9722026200002</v>
      </c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</row>
    <row r="382" spans="1:36" x14ac:dyDescent="0.25">
      <c r="A382" s="63" t="s">
        <v>139</v>
      </c>
      <c r="B382" s="87">
        <v>817.50000000000011</v>
      </c>
      <c r="C382" s="88">
        <v>865.09799999999996</v>
      </c>
      <c r="D382" s="88">
        <v>1036.097</v>
      </c>
      <c r="E382" s="88">
        <v>5047.4345000000003</v>
      </c>
      <c r="F382" s="88">
        <v>8157.0962226297306</v>
      </c>
      <c r="G382" s="88">
        <v>5662.7464899444576</v>
      </c>
      <c r="H382" s="88">
        <v>2813.3179300988459</v>
      </c>
      <c r="I382" s="88">
        <v>2653.855</v>
      </c>
      <c r="J382" s="88">
        <v>1966.6975796142572</v>
      </c>
      <c r="K382" s="88">
        <v>2355.647046337891</v>
      </c>
      <c r="L382" s="88">
        <v>1680.9719999999995</v>
      </c>
      <c r="M382" s="88">
        <v>1652.5772000000002</v>
      </c>
      <c r="N382" s="88">
        <v>1484.0073</v>
      </c>
      <c r="O382" s="88">
        <v>1736.6961538429259</v>
      </c>
      <c r="P382" s="88">
        <v>3786.6761999999999</v>
      </c>
      <c r="Q382" s="88">
        <v>2387.9188920500001</v>
      </c>
      <c r="R382" s="88">
        <v>2619.8090427599996</v>
      </c>
      <c r="S382" s="88">
        <v>1610.2947285600001</v>
      </c>
      <c r="T382" s="88">
        <v>1473.3404759999996</v>
      </c>
      <c r="U382" s="88">
        <v>1713.9213638599997</v>
      </c>
      <c r="V382" s="89">
        <v>1149.3135365200001</v>
      </c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</row>
    <row r="383" spans="1:36" x14ac:dyDescent="0.25">
      <c r="A383" s="71" t="s">
        <v>9</v>
      </c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9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</row>
    <row r="384" spans="1:36" x14ac:dyDescent="0.25">
      <c r="A384" s="70" t="s">
        <v>9</v>
      </c>
      <c r="B384" s="51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3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</row>
    <row r="385" spans="1:36" x14ac:dyDescent="0.25">
      <c r="A385" s="50" t="s">
        <v>178</v>
      </c>
      <c r="B385" s="54">
        <v>6940.6450000000004</v>
      </c>
      <c r="C385" s="55">
        <v>2892.0419999999958</v>
      </c>
      <c r="D385" s="55">
        <v>1532.531590722512</v>
      </c>
      <c r="E385" s="55">
        <v>2977.040387779748</v>
      </c>
      <c r="F385" s="55">
        <v>849.09210027626341</v>
      </c>
      <c r="G385" s="55">
        <v>929.904</v>
      </c>
      <c r="H385" s="55">
        <v>-2467.023678932856</v>
      </c>
      <c r="I385" s="55">
        <v>172.36499999999998</v>
      </c>
      <c r="J385" s="55">
        <v>359.95099999999996</v>
      </c>
      <c r="K385" s="55">
        <v>-74.000999999999991</v>
      </c>
      <c r="L385" s="55">
        <v>149.72499999999999</v>
      </c>
      <c r="M385" s="55">
        <v>652.58500000000004</v>
      </c>
      <c r="N385" s="55">
        <v>655.05999999999995</v>
      </c>
      <c r="O385" s="55">
        <v>-1785.8040000000001</v>
      </c>
      <c r="P385" s="55">
        <v>-3846.4206000000004</v>
      </c>
      <c r="Q385" s="55">
        <v>-432.87570618000001</v>
      </c>
      <c r="R385" s="55">
        <v>-484.46601757999997</v>
      </c>
      <c r="S385" s="55">
        <v>-403.68543676999997</v>
      </c>
      <c r="T385" s="55">
        <v>-442.29010464999999</v>
      </c>
      <c r="U385" s="55">
        <v>364.47291641999993</v>
      </c>
      <c r="V385" s="56">
        <v>55.942329769999944</v>
      </c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</row>
    <row r="386" spans="1:36" x14ac:dyDescent="0.25">
      <c r="A386" s="50" t="s">
        <v>160</v>
      </c>
      <c r="B386" s="80">
        <v>6429.384</v>
      </c>
      <c r="C386" s="81">
        <v>2612.8959999999965</v>
      </c>
      <c r="D386" s="81">
        <v>1505.8055907225121</v>
      </c>
      <c r="E386" s="81">
        <v>2978.1527197797477</v>
      </c>
      <c r="F386" s="81">
        <v>817.22410027626347</v>
      </c>
      <c r="G386" s="81">
        <v>933.48900000000003</v>
      </c>
      <c r="H386" s="81">
        <v>-2465.3616789328562</v>
      </c>
      <c r="I386" s="81">
        <v>171.93199999999999</v>
      </c>
      <c r="J386" s="81">
        <v>362.74099999999993</v>
      </c>
      <c r="K386" s="81">
        <v>-72.557000000000002</v>
      </c>
      <c r="L386" s="81">
        <v>264.69099999999997</v>
      </c>
      <c r="M386" s="81">
        <v>657.77800000000002</v>
      </c>
      <c r="N386" s="81">
        <v>666.25000000000011</v>
      </c>
      <c r="O386" s="81">
        <v>-1780.8449999999998</v>
      </c>
      <c r="P386" s="81">
        <v>111.59489999999994</v>
      </c>
      <c r="Q386" s="81">
        <v>-432.87570618000001</v>
      </c>
      <c r="R386" s="81">
        <v>-484.46601757999997</v>
      </c>
      <c r="S386" s="81">
        <v>-403.68543676999997</v>
      </c>
      <c r="T386" s="81">
        <v>-442.29010464999999</v>
      </c>
      <c r="U386" s="81">
        <v>364.47291641999993</v>
      </c>
      <c r="V386" s="82">
        <v>55.942329769999944</v>
      </c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</row>
    <row r="387" spans="1:36" x14ac:dyDescent="0.25">
      <c r="A387" s="46" t="s">
        <v>101</v>
      </c>
      <c r="B387" s="51">
        <v>63.518999999999991</v>
      </c>
      <c r="C387" s="52">
        <v>106.82600000000373</v>
      </c>
      <c r="D387" s="52">
        <v>178.3646092774901</v>
      </c>
      <c r="E387" s="52">
        <v>263.50700000000001</v>
      </c>
      <c r="F387" s="52">
        <v>2142.7498997237367</v>
      </c>
      <c r="G387" s="52">
        <v>228.88900000000001</v>
      </c>
      <c r="H387" s="52">
        <v>2796.2256789328562</v>
      </c>
      <c r="I387" s="52">
        <v>135.09399999999999</v>
      </c>
      <c r="J387" s="52">
        <v>118.59999999999998</v>
      </c>
      <c r="K387" s="52">
        <v>222.24900000000002</v>
      </c>
      <c r="L387" s="52">
        <v>176.56100000000001</v>
      </c>
      <c r="M387" s="52">
        <v>630.58399999999995</v>
      </c>
      <c r="N387" s="52">
        <v>2670.348</v>
      </c>
      <c r="O387" s="52">
        <v>4920.9290000000001</v>
      </c>
      <c r="P387" s="52">
        <v>2138.3055000000004</v>
      </c>
      <c r="Q387" s="52">
        <v>0</v>
      </c>
      <c r="R387" s="52">
        <v>0</v>
      </c>
      <c r="S387" s="52">
        <v>0</v>
      </c>
      <c r="T387" s="52">
        <v>0</v>
      </c>
      <c r="U387" s="52">
        <v>0</v>
      </c>
      <c r="V387" s="53">
        <v>0</v>
      </c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</row>
    <row r="388" spans="1:36" x14ac:dyDescent="0.25">
      <c r="A388" s="46" t="s">
        <v>102</v>
      </c>
      <c r="B388" s="51">
        <v>6492.9030000000012</v>
      </c>
      <c r="C388" s="52">
        <v>2719.7219999999998</v>
      </c>
      <c r="D388" s="52">
        <v>1684.1702000000021</v>
      </c>
      <c r="E388" s="52">
        <v>3241.6597197797478</v>
      </c>
      <c r="F388" s="52">
        <v>2959.9740000000002</v>
      </c>
      <c r="G388" s="52">
        <v>1162.3779999999999</v>
      </c>
      <c r="H388" s="52">
        <v>330.86400000000003</v>
      </c>
      <c r="I388" s="52">
        <v>307.02600000000001</v>
      </c>
      <c r="J388" s="52">
        <v>481.34100000000007</v>
      </c>
      <c r="K388" s="52">
        <v>149.69200000000004</v>
      </c>
      <c r="L388" s="52">
        <v>441.25199999999995</v>
      </c>
      <c r="M388" s="52">
        <v>1288.3620000000001</v>
      </c>
      <c r="N388" s="52">
        <v>3336.598</v>
      </c>
      <c r="O388" s="52">
        <v>3140.0839999999994</v>
      </c>
      <c r="P388" s="52">
        <v>2249.9003999999995</v>
      </c>
      <c r="Q388" s="52">
        <v>-432.87570618000001</v>
      </c>
      <c r="R388" s="52">
        <v>-484.46601757999997</v>
      </c>
      <c r="S388" s="52">
        <v>-403.68543676999997</v>
      </c>
      <c r="T388" s="52">
        <v>-442.29010464999999</v>
      </c>
      <c r="U388" s="52">
        <v>364.47291641999993</v>
      </c>
      <c r="V388" s="53">
        <v>55.942329769999944</v>
      </c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</row>
    <row r="389" spans="1:36" x14ac:dyDescent="0.25">
      <c r="A389" s="71" t="s">
        <v>9</v>
      </c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9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</row>
    <row r="390" spans="1:36" x14ac:dyDescent="0.25">
      <c r="A390" s="50" t="s">
        <v>161</v>
      </c>
      <c r="B390" s="54">
        <v>-511.26099999999997</v>
      </c>
      <c r="C390" s="55">
        <v>-279.14599999999996</v>
      </c>
      <c r="D390" s="55">
        <v>-26.726000000000013</v>
      </c>
      <c r="E390" s="55">
        <v>1.1123319999999985</v>
      </c>
      <c r="F390" s="55">
        <v>-31.867999999999991</v>
      </c>
      <c r="G390" s="55">
        <v>3.5850000000000035</v>
      </c>
      <c r="H390" s="55">
        <v>1.6619999999999999</v>
      </c>
      <c r="I390" s="55">
        <v>-0.43299999999999783</v>
      </c>
      <c r="J390" s="55">
        <v>2.7899999999999996</v>
      </c>
      <c r="K390" s="55">
        <v>1.4439999999999997</v>
      </c>
      <c r="L390" s="55">
        <v>114.96600000000001</v>
      </c>
      <c r="M390" s="55">
        <v>5.1930000000000005</v>
      </c>
      <c r="N390" s="55">
        <v>11.19</v>
      </c>
      <c r="O390" s="55">
        <v>4.9589999999999996</v>
      </c>
      <c r="P390" s="55">
        <v>3958.0155000000004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6">
        <v>0</v>
      </c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</row>
    <row r="391" spans="1:36" x14ac:dyDescent="0.25">
      <c r="A391" s="46" t="s">
        <v>101</v>
      </c>
      <c r="B391" s="51">
        <v>0</v>
      </c>
      <c r="C391" s="52">
        <v>0</v>
      </c>
      <c r="D391" s="52">
        <v>0</v>
      </c>
      <c r="E391" s="52">
        <v>0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52">
        <v>0</v>
      </c>
      <c r="T391" s="52">
        <v>0</v>
      </c>
      <c r="U391" s="52">
        <v>0</v>
      </c>
      <c r="V391" s="53">
        <v>0</v>
      </c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</row>
    <row r="392" spans="1:36" x14ac:dyDescent="0.25">
      <c r="A392" s="46" t="s">
        <v>102</v>
      </c>
      <c r="B392" s="51">
        <v>0</v>
      </c>
      <c r="C392" s="52">
        <v>0</v>
      </c>
      <c r="D392" s="52">
        <v>0</v>
      </c>
      <c r="E392" s="52">
        <v>0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0</v>
      </c>
      <c r="S392" s="52">
        <v>0</v>
      </c>
      <c r="T392" s="52">
        <v>0</v>
      </c>
      <c r="U392" s="52">
        <v>0</v>
      </c>
      <c r="V392" s="53">
        <v>0</v>
      </c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</row>
    <row r="393" spans="1:36" x14ac:dyDescent="0.25">
      <c r="A393" s="71" t="s">
        <v>9</v>
      </c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9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</row>
    <row r="394" spans="1:36" x14ac:dyDescent="0.25">
      <c r="A394" s="70" t="s">
        <v>9</v>
      </c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3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</row>
    <row r="395" spans="1:36" x14ac:dyDescent="0.25">
      <c r="A395" s="50" t="s">
        <v>179</v>
      </c>
      <c r="B395" s="80">
        <v>0</v>
      </c>
      <c r="C395" s="81">
        <v>0</v>
      </c>
      <c r="D395" s="81">
        <v>0</v>
      </c>
      <c r="E395" s="81">
        <v>0</v>
      </c>
      <c r="F395" s="81">
        <v>0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1">
        <v>0</v>
      </c>
      <c r="M395" s="81">
        <v>0</v>
      </c>
      <c r="N395" s="81">
        <v>0</v>
      </c>
      <c r="O395" s="81">
        <v>0</v>
      </c>
      <c r="P395" s="81">
        <v>0</v>
      </c>
      <c r="Q395" s="81">
        <v>0</v>
      </c>
      <c r="R395" s="81">
        <v>0</v>
      </c>
      <c r="S395" s="81">
        <v>0</v>
      </c>
      <c r="T395" s="81">
        <v>0</v>
      </c>
      <c r="U395" s="81">
        <v>0</v>
      </c>
      <c r="V395" s="82">
        <v>0</v>
      </c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</row>
    <row r="396" spans="1:36" x14ac:dyDescent="0.25">
      <c r="A396" s="71" t="s">
        <v>9</v>
      </c>
      <c r="B396" s="51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3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</row>
    <row r="397" spans="1:36" x14ac:dyDescent="0.25">
      <c r="A397" s="72" t="s">
        <v>180</v>
      </c>
      <c r="B397" s="73">
        <v>12918.900000000001</v>
      </c>
      <c r="C397" s="74">
        <v>8666.100000000004</v>
      </c>
      <c r="D397" s="74">
        <v>-7907.1591269364981</v>
      </c>
      <c r="E397" s="74">
        <v>-7970.2073881587394</v>
      </c>
      <c r="F397" s="74">
        <v>-7822.0399958035614</v>
      </c>
      <c r="G397" s="74">
        <v>-2261.6543507377696</v>
      </c>
      <c r="H397" s="74">
        <v>3306.6004844486079</v>
      </c>
      <c r="I397" s="74">
        <v>302.08722483072984</v>
      </c>
      <c r="J397" s="74">
        <v>8495.6504938039252</v>
      </c>
      <c r="K397" s="74">
        <v>2244.0298345939486</v>
      </c>
      <c r="L397" s="74">
        <v>4319.4638715515139</v>
      </c>
      <c r="M397" s="74">
        <v>30569.117416384484</v>
      </c>
      <c r="N397" s="74">
        <v>87484.245681667177</v>
      </c>
      <c r="O397" s="74">
        <v>2969.0720680500081</v>
      </c>
      <c r="P397" s="74">
        <v>46650.987800000003</v>
      </c>
      <c r="Q397" s="74">
        <v>49100.503586669998</v>
      </c>
      <c r="R397" s="74">
        <v>58636.807210829997</v>
      </c>
      <c r="S397" s="74">
        <v>18899.552357590004</v>
      </c>
      <c r="T397" s="74">
        <v>-5926.4871510799985</v>
      </c>
      <c r="U397" s="74">
        <v>10832.657275849999</v>
      </c>
      <c r="V397" s="75">
        <v>1568.7720992900001</v>
      </c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</row>
    <row r="398" spans="1:36" x14ac:dyDescent="0.25">
      <c r="A398" s="50" t="s">
        <v>181</v>
      </c>
      <c r="B398" s="80">
        <v>12918.900000000001</v>
      </c>
      <c r="C398" s="80">
        <v>8666.100000000004</v>
      </c>
      <c r="D398" s="80">
        <v>-7907.1591269364981</v>
      </c>
      <c r="E398" s="81">
        <v>466.58512066414687</v>
      </c>
      <c r="F398" s="81">
        <v>-380.24219788355822</v>
      </c>
      <c r="G398" s="81">
        <v>-329.72174789185124</v>
      </c>
      <c r="H398" s="81">
        <v>-394.42139447483896</v>
      </c>
      <c r="I398" s="81">
        <v>-52.537954317272636</v>
      </c>
      <c r="J398" s="81">
        <v>-42.573835553518848</v>
      </c>
      <c r="K398" s="81">
        <v>-13.960680617902533</v>
      </c>
      <c r="L398" s="81">
        <v>-50.841061982017592</v>
      </c>
      <c r="M398" s="81">
        <v>-76.246365602309851</v>
      </c>
      <c r="N398" s="81">
        <v>-129.30381012590516</v>
      </c>
      <c r="O398" s="81">
        <v>534.67552088608875</v>
      </c>
      <c r="P398" s="81">
        <v>0</v>
      </c>
      <c r="Q398" s="81">
        <v>0</v>
      </c>
      <c r="R398" s="81">
        <v>0</v>
      </c>
      <c r="S398" s="81">
        <v>1770.77259374</v>
      </c>
      <c r="T398" s="81">
        <v>-1.1703219999999997E-2</v>
      </c>
      <c r="U398" s="81">
        <v>0</v>
      </c>
      <c r="V398" s="82">
        <v>0</v>
      </c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</row>
    <row r="399" spans="1:36" x14ac:dyDescent="0.25">
      <c r="A399" s="46" t="s">
        <v>182</v>
      </c>
      <c r="B399" s="51">
        <v>0</v>
      </c>
      <c r="C399" s="51">
        <v>0</v>
      </c>
      <c r="D399" s="51">
        <v>0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52">
        <v>1770.77259374</v>
      </c>
      <c r="T399" s="52">
        <v>-1.1703219999999997E-2</v>
      </c>
      <c r="U399" s="52">
        <v>0</v>
      </c>
      <c r="V399" s="53">
        <v>0</v>
      </c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</row>
    <row r="400" spans="1:36" x14ac:dyDescent="0.25">
      <c r="A400" s="46" t="s">
        <v>183</v>
      </c>
      <c r="B400" s="51">
        <v>12918.900000000001</v>
      </c>
      <c r="C400" s="51">
        <v>8666.100000000004</v>
      </c>
      <c r="D400" s="51">
        <v>-7907.1591269364981</v>
      </c>
      <c r="E400" s="52">
        <v>466.58512066414687</v>
      </c>
      <c r="F400" s="52">
        <v>-380.24219788355822</v>
      </c>
      <c r="G400" s="52">
        <v>-329.72174789185124</v>
      </c>
      <c r="H400" s="52">
        <v>-394.42139447483896</v>
      </c>
      <c r="I400" s="52">
        <v>-52.537954317272636</v>
      </c>
      <c r="J400" s="52">
        <v>-42.573835553518848</v>
      </c>
      <c r="K400" s="52">
        <v>-13.960680617902533</v>
      </c>
      <c r="L400" s="52">
        <v>-50.841061982017592</v>
      </c>
      <c r="M400" s="52">
        <v>-76.246365602309851</v>
      </c>
      <c r="N400" s="52">
        <v>-129.30381012590516</v>
      </c>
      <c r="O400" s="52">
        <v>534.67552088608875</v>
      </c>
      <c r="P400" s="52">
        <v>0</v>
      </c>
      <c r="Q400" s="52">
        <v>0</v>
      </c>
      <c r="R400" s="52">
        <v>0</v>
      </c>
      <c r="S400" s="52">
        <v>0</v>
      </c>
      <c r="T400" s="52">
        <v>0</v>
      </c>
      <c r="U400" s="52">
        <v>0</v>
      </c>
      <c r="V400" s="53">
        <v>0</v>
      </c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</row>
    <row r="401" spans="1:36" x14ac:dyDescent="0.25">
      <c r="A401" s="50" t="s">
        <v>184</v>
      </c>
      <c r="B401" s="80">
        <v>0</v>
      </c>
      <c r="C401" s="80">
        <v>0</v>
      </c>
      <c r="D401" s="80">
        <v>0</v>
      </c>
      <c r="E401" s="81">
        <v>38.059944721839997</v>
      </c>
      <c r="F401" s="81">
        <v>-29.320000000000004</v>
      </c>
      <c r="G401" s="81">
        <v>-7.5032558965552152</v>
      </c>
      <c r="H401" s="81">
        <v>5.955908940479091</v>
      </c>
      <c r="I401" s="81">
        <v>243.69905857650005</v>
      </c>
      <c r="J401" s="81">
        <v>-261.38669284386992</v>
      </c>
      <c r="K401" s="81">
        <v>3.214460649300122</v>
      </c>
      <c r="L401" s="81">
        <v>26.132515596639948</v>
      </c>
      <c r="M401" s="81">
        <v>-22.555387615339992</v>
      </c>
      <c r="N401" s="81">
        <v>-6.4368620460499972</v>
      </c>
      <c r="O401" s="81">
        <v>-0.74393640034999953</v>
      </c>
      <c r="P401" s="81">
        <v>4522.8860000000004</v>
      </c>
      <c r="Q401" s="81">
        <v>20.688280809999998</v>
      </c>
      <c r="R401" s="81">
        <v>-466.68296924000003</v>
      </c>
      <c r="S401" s="81">
        <v>2.0354220900000004</v>
      </c>
      <c r="T401" s="81">
        <v>1.5482248699999999</v>
      </c>
      <c r="U401" s="81">
        <v>3.6184372800000002</v>
      </c>
      <c r="V401" s="82">
        <v>2.8700583000000002</v>
      </c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</row>
    <row r="402" spans="1:36" x14ac:dyDescent="0.25">
      <c r="A402" s="50" t="s">
        <v>185</v>
      </c>
      <c r="B402" s="80">
        <v>0</v>
      </c>
      <c r="C402" s="80">
        <v>0</v>
      </c>
      <c r="D402" s="80">
        <v>0</v>
      </c>
      <c r="E402" s="81">
        <v>0</v>
      </c>
      <c r="F402" s="81">
        <v>0</v>
      </c>
      <c r="G402" s="81">
        <v>0</v>
      </c>
      <c r="H402" s="81">
        <v>0</v>
      </c>
      <c r="I402" s="81">
        <v>0</v>
      </c>
      <c r="J402" s="81">
        <v>0</v>
      </c>
      <c r="K402" s="81">
        <v>0</v>
      </c>
      <c r="L402" s="81">
        <v>-1</v>
      </c>
      <c r="M402" s="81">
        <v>0</v>
      </c>
      <c r="N402" s="81">
        <v>0</v>
      </c>
      <c r="O402" s="81">
        <v>0</v>
      </c>
      <c r="P402" s="81">
        <v>0</v>
      </c>
      <c r="Q402" s="81">
        <v>1090.9026032799998</v>
      </c>
      <c r="R402" s="81">
        <v>982.29652066000006</v>
      </c>
      <c r="S402" s="81">
        <v>487.10712464999989</v>
      </c>
      <c r="T402" s="81">
        <v>-296.25787977000005</v>
      </c>
      <c r="U402" s="81">
        <v>-622.17931082999985</v>
      </c>
      <c r="V402" s="82">
        <v>-584.56842564999988</v>
      </c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</row>
    <row r="403" spans="1:36" x14ac:dyDescent="0.25">
      <c r="A403" s="50" t="s">
        <v>186</v>
      </c>
      <c r="B403" s="80">
        <v>0</v>
      </c>
      <c r="C403" s="80">
        <v>0</v>
      </c>
      <c r="D403" s="80">
        <v>0</v>
      </c>
      <c r="E403" s="81">
        <v>-8474.852453544725</v>
      </c>
      <c r="F403" s="81">
        <v>-7412.4777979200062</v>
      </c>
      <c r="G403" s="81">
        <v>-1924.4293469493618</v>
      </c>
      <c r="H403" s="81">
        <v>3695.0659699829657</v>
      </c>
      <c r="I403" s="81">
        <v>110.92612057150131</v>
      </c>
      <c r="J403" s="81">
        <v>8799.6110222013158</v>
      </c>
      <c r="K403" s="81">
        <v>2254.776054562552</v>
      </c>
      <c r="L403" s="81">
        <v>4345.1724179368939</v>
      </c>
      <c r="M403" s="81">
        <v>30667.919169602133</v>
      </c>
      <c r="N403" s="81">
        <v>87619.986353839136</v>
      </c>
      <c r="O403" s="81">
        <v>2435.1404835642761</v>
      </c>
      <c r="P403" s="81">
        <v>42128.101800000004</v>
      </c>
      <c r="Q403" s="81">
        <v>47988.912702579997</v>
      </c>
      <c r="R403" s="81">
        <v>58121.193659410004</v>
      </c>
      <c r="S403" s="81">
        <v>16639.637217109994</v>
      </c>
      <c r="T403" s="81">
        <v>-5631.7657929599991</v>
      </c>
      <c r="U403" s="81">
        <v>11451.218149399998</v>
      </c>
      <c r="V403" s="82">
        <v>2150.4704666400007</v>
      </c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</row>
    <row r="404" spans="1:36" x14ac:dyDescent="0.25">
      <c r="A404" s="46" t="s">
        <v>187</v>
      </c>
      <c r="B404" s="51">
        <v>0</v>
      </c>
      <c r="C404" s="51">
        <v>0</v>
      </c>
      <c r="D404" s="51">
        <v>0</v>
      </c>
      <c r="E404" s="52">
        <v>-9652.122591824731</v>
      </c>
      <c r="F404" s="52">
        <v>-5650.0459165437633</v>
      </c>
      <c r="G404" s="52">
        <v>-3555.8060361226726</v>
      </c>
      <c r="H404" s="52">
        <v>-1510.6868087281962</v>
      </c>
      <c r="I404" s="52">
        <v>-3070.7436445950957</v>
      </c>
      <c r="J404" s="52">
        <v>7135.7571311664506</v>
      </c>
      <c r="K404" s="52">
        <v>-901.8176104939173</v>
      </c>
      <c r="L404" s="52">
        <v>-7493.034546455342</v>
      </c>
      <c r="M404" s="52">
        <v>1359.9290774569624</v>
      </c>
      <c r="N404" s="52">
        <v>-5884.828527323778</v>
      </c>
      <c r="O404" s="52">
        <v>-5831.713538470739</v>
      </c>
      <c r="P404" s="52">
        <v>6348.2507999999989</v>
      </c>
      <c r="Q404" s="52">
        <v>24112.81190723</v>
      </c>
      <c r="R404" s="52">
        <v>-16961.785148569998</v>
      </c>
      <c r="S404" s="52">
        <v>1364.4291196399968</v>
      </c>
      <c r="T404" s="52">
        <v>636.69491472000095</v>
      </c>
      <c r="U404" s="52">
        <v>1147.0323137599989</v>
      </c>
      <c r="V404" s="53">
        <v>6732.14826438</v>
      </c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</row>
    <row r="405" spans="1:36" x14ac:dyDescent="0.25">
      <c r="A405" s="46" t="s">
        <v>188</v>
      </c>
      <c r="B405" s="51">
        <v>0</v>
      </c>
      <c r="C405" s="51">
        <v>0</v>
      </c>
      <c r="D405" s="51">
        <v>0</v>
      </c>
      <c r="E405" s="52">
        <v>0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52">
        <v>0</v>
      </c>
      <c r="T405" s="52">
        <v>0</v>
      </c>
      <c r="U405" s="52">
        <v>0</v>
      </c>
      <c r="V405" s="53">
        <v>0</v>
      </c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</row>
    <row r="406" spans="1:36" x14ac:dyDescent="0.25">
      <c r="A406" s="46" t="s">
        <v>189</v>
      </c>
      <c r="B406" s="51">
        <v>0</v>
      </c>
      <c r="C406" s="51">
        <v>0</v>
      </c>
      <c r="D406" s="51">
        <v>0</v>
      </c>
      <c r="E406" s="52">
        <v>-9652.122591824731</v>
      </c>
      <c r="F406" s="52">
        <v>-5650.0459165437633</v>
      </c>
      <c r="G406" s="52">
        <v>-3555.8060361226726</v>
      </c>
      <c r="H406" s="52">
        <v>-1510.6868087281962</v>
      </c>
      <c r="I406" s="52">
        <v>-3070.7436445950957</v>
      </c>
      <c r="J406" s="52">
        <v>7135.7571311664506</v>
      </c>
      <c r="K406" s="52">
        <v>-901.8176104939173</v>
      </c>
      <c r="L406" s="52">
        <v>-7493.034546455342</v>
      </c>
      <c r="M406" s="52">
        <v>1359.9290774569624</v>
      </c>
      <c r="N406" s="52">
        <v>-5884.828527323778</v>
      </c>
      <c r="O406" s="52">
        <v>-5831.713538470739</v>
      </c>
      <c r="P406" s="52">
        <v>6348.2507999999989</v>
      </c>
      <c r="Q406" s="52">
        <v>24112.81190723</v>
      </c>
      <c r="R406" s="52">
        <v>-16961.785148569998</v>
      </c>
      <c r="S406" s="52">
        <v>1364.4291196399968</v>
      </c>
      <c r="T406" s="52">
        <v>636.69491472000095</v>
      </c>
      <c r="U406" s="52">
        <v>1147.0323137599989</v>
      </c>
      <c r="V406" s="53">
        <v>6732.14826438</v>
      </c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</row>
    <row r="407" spans="1:36" x14ac:dyDescent="0.25">
      <c r="A407" s="46" t="s">
        <v>190</v>
      </c>
      <c r="B407" s="51">
        <v>0</v>
      </c>
      <c r="C407" s="51">
        <v>0</v>
      </c>
      <c r="D407" s="51">
        <v>0</v>
      </c>
      <c r="E407" s="52">
        <v>1212.309342280003</v>
      </c>
      <c r="F407" s="52">
        <v>-1729.2938861962439</v>
      </c>
      <c r="G407" s="52">
        <v>1659.2559889633112</v>
      </c>
      <c r="H407" s="52">
        <v>5231.9474327463649</v>
      </c>
      <c r="I407" s="52">
        <v>3190.2747651665982</v>
      </c>
      <c r="J407" s="52">
        <v>1630.3513188748661</v>
      </c>
      <c r="K407" s="52">
        <v>3164.2062372164673</v>
      </c>
      <c r="L407" s="52">
        <v>11812.865764392236</v>
      </c>
      <c r="M407" s="52">
        <v>29312.340549961475</v>
      </c>
      <c r="N407" s="52">
        <v>93546.16607245976</v>
      </c>
      <c r="O407" s="52">
        <v>8259.7538981033213</v>
      </c>
      <c r="P407" s="52">
        <v>35803.579299999998</v>
      </c>
      <c r="Q407" s="52">
        <v>23824.366422479998</v>
      </c>
      <c r="R407" s="52">
        <v>74939.690121100008</v>
      </c>
      <c r="S407" s="52">
        <v>15446.905538229999</v>
      </c>
      <c r="T407" s="52">
        <v>-6235.3444587500026</v>
      </c>
      <c r="U407" s="52">
        <v>10301.75283793</v>
      </c>
      <c r="V407" s="53">
        <v>-4597.22810372</v>
      </c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</row>
    <row r="408" spans="1:36" x14ac:dyDescent="0.25">
      <c r="A408" s="46" t="s">
        <v>191</v>
      </c>
      <c r="B408" s="51">
        <v>0</v>
      </c>
      <c r="C408" s="51">
        <v>0</v>
      </c>
      <c r="D408" s="51">
        <v>0</v>
      </c>
      <c r="E408" s="52">
        <v>1212.309342280003</v>
      </c>
      <c r="F408" s="52">
        <v>-1729.2938861962439</v>
      </c>
      <c r="G408" s="52">
        <v>1659.2559889633112</v>
      </c>
      <c r="H408" s="52">
        <v>5231.9474327463649</v>
      </c>
      <c r="I408" s="52">
        <v>3190.2747651665982</v>
      </c>
      <c r="J408" s="52">
        <v>1630.3513188748661</v>
      </c>
      <c r="K408" s="52">
        <v>3164.2062372164673</v>
      </c>
      <c r="L408" s="52">
        <v>11812.865764392236</v>
      </c>
      <c r="M408" s="52">
        <v>29312.340549961475</v>
      </c>
      <c r="N408" s="52">
        <v>93546.16607245976</v>
      </c>
      <c r="O408" s="52">
        <v>8259.7538981033213</v>
      </c>
      <c r="P408" s="52">
        <v>35803.579299999998</v>
      </c>
      <c r="Q408" s="52">
        <v>23824.366422479998</v>
      </c>
      <c r="R408" s="52">
        <v>74939.690121100008</v>
      </c>
      <c r="S408" s="52">
        <v>15446.905538229999</v>
      </c>
      <c r="T408" s="52">
        <v>-6235.3444587500026</v>
      </c>
      <c r="U408" s="52">
        <v>10301.75283793</v>
      </c>
      <c r="V408" s="53">
        <v>-4597.22810372</v>
      </c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1:36" x14ac:dyDescent="0.25">
      <c r="A409" s="46" t="s">
        <v>145</v>
      </c>
      <c r="B409" s="51">
        <v>0</v>
      </c>
      <c r="C409" s="51">
        <v>0</v>
      </c>
      <c r="D409" s="51">
        <v>0</v>
      </c>
      <c r="E409" s="52">
        <v>-3619.658874969999</v>
      </c>
      <c r="F409" s="52">
        <v>-1510.8471956962408</v>
      </c>
      <c r="G409" s="52">
        <v>-873.46062299999983</v>
      </c>
      <c r="H409" s="52">
        <v>-340.18588907000009</v>
      </c>
      <c r="I409" s="52">
        <v>0</v>
      </c>
      <c r="J409" s="52">
        <v>-1.1368683772161603E-13</v>
      </c>
      <c r="K409" s="52">
        <v>599.30588893999993</v>
      </c>
      <c r="L409" s="52">
        <v>-599.39764754625435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3">
        <v>0</v>
      </c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</row>
    <row r="410" spans="1:36" x14ac:dyDescent="0.25">
      <c r="A410" s="46" t="s">
        <v>148</v>
      </c>
      <c r="B410" s="51">
        <v>0</v>
      </c>
      <c r="C410" s="51">
        <v>0</v>
      </c>
      <c r="D410" s="51">
        <v>0</v>
      </c>
      <c r="E410" s="52">
        <v>4831.9682172500015</v>
      </c>
      <c r="F410" s="52">
        <v>-218.44669050000266</v>
      </c>
      <c r="G410" s="52">
        <v>2532.7166119633112</v>
      </c>
      <c r="H410" s="52">
        <v>5572.1333218163654</v>
      </c>
      <c r="I410" s="52">
        <v>3190.2747651665982</v>
      </c>
      <c r="J410" s="52">
        <v>1630.3513188748666</v>
      </c>
      <c r="K410" s="52">
        <v>2564.9003482764674</v>
      </c>
      <c r="L410" s="52">
        <v>12412.263411938491</v>
      </c>
      <c r="M410" s="52">
        <v>29312.340549961475</v>
      </c>
      <c r="N410" s="52">
        <v>93546.16607245976</v>
      </c>
      <c r="O410" s="52">
        <v>8259.7538981033213</v>
      </c>
      <c r="P410" s="52">
        <v>35803.579299999998</v>
      </c>
      <c r="Q410" s="52">
        <v>23824.366422479998</v>
      </c>
      <c r="R410" s="52">
        <v>74939.690121100008</v>
      </c>
      <c r="S410" s="52">
        <v>15446.905538229999</v>
      </c>
      <c r="T410" s="52">
        <v>-6235.3444587500026</v>
      </c>
      <c r="U410" s="52">
        <v>10301.75283793</v>
      </c>
      <c r="V410" s="53">
        <v>-4597.22810372</v>
      </c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</row>
    <row r="411" spans="1:36" x14ac:dyDescent="0.25">
      <c r="A411" s="46" t="s">
        <v>192</v>
      </c>
      <c r="B411" s="51">
        <v>0</v>
      </c>
      <c r="C411" s="51">
        <v>0</v>
      </c>
      <c r="D411" s="51">
        <v>0</v>
      </c>
      <c r="E411" s="52">
        <v>0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  <c r="T411" s="52">
        <v>0</v>
      </c>
      <c r="U411" s="52">
        <v>0</v>
      </c>
      <c r="V411" s="53">
        <v>0</v>
      </c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</row>
    <row r="412" spans="1:36" x14ac:dyDescent="0.25">
      <c r="A412" s="46" t="s">
        <v>193</v>
      </c>
      <c r="B412" s="51">
        <v>0</v>
      </c>
      <c r="C412" s="51">
        <v>0</v>
      </c>
      <c r="D412" s="51">
        <v>0</v>
      </c>
      <c r="E412" s="52">
        <v>0</v>
      </c>
      <c r="F412" s="52">
        <v>0</v>
      </c>
      <c r="G412" s="52">
        <v>0</v>
      </c>
      <c r="H412" s="52">
        <v>0</v>
      </c>
      <c r="I412" s="52">
        <v>0</v>
      </c>
      <c r="J412" s="52">
        <v>9.6365721600000018</v>
      </c>
      <c r="K412" s="52">
        <v>20.784427839999971</v>
      </c>
      <c r="L412" s="52">
        <v>-12.129800000000007</v>
      </c>
      <c r="M412" s="52">
        <v>-6.9324578163091362</v>
      </c>
      <c r="N412" s="52">
        <v>-30.327866936849613</v>
      </c>
      <c r="O412" s="52">
        <v>31.259799571693087</v>
      </c>
      <c r="P412" s="52">
        <v>0.80370000000000008</v>
      </c>
      <c r="Q412" s="52">
        <v>-5.056814250000004</v>
      </c>
      <c r="R412" s="52">
        <v>3.6014238200000008</v>
      </c>
      <c r="S412" s="52">
        <v>33.87400942</v>
      </c>
      <c r="T412" s="52">
        <v>-33.116248930000026</v>
      </c>
      <c r="U412" s="52">
        <v>2.4329977100000004</v>
      </c>
      <c r="V412" s="53">
        <v>15.550305980000001</v>
      </c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</row>
    <row r="413" spans="1:36" x14ac:dyDescent="0.25">
      <c r="A413" s="46" t="s">
        <v>194</v>
      </c>
      <c r="B413" s="80">
        <v>0</v>
      </c>
      <c r="C413" s="80">
        <v>0</v>
      </c>
      <c r="D413" s="80">
        <v>0</v>
      </c>
      <c r="E413" s="81">
        <v>-35.039203999999998</v>
      </c>
      <c r="F413" s="81">
        <v>-33.137995180000019</v>
      </c>
      <c r="G413" s="81">
        <v>-27.879299789999997</v>
      </c>
      <c r="H413" s="81">
        <v>-26.194654035200323</v>
      </c>
      <c r="I413" s="81">
        <v>-8.605000000000004</v>
      </c>
      <c r="J413" s="81">
        <v>23.866000000000003</v>
      </c>
      <c r="K413" s="81">
        <v>-28.397000000000002</v>
      </c>
      <c r="L413" s="81">
        <v>37.470999999999989</v>
      </c>
      <c r="M413" s="81">
        <v>2.5820000000000078</v>
      </c>
      <c r="N413" s="81">
        <v>-11.023324360000004</v>
      </c>
      <c r="O413" s="81">
        <v>-24.159675640000025</v>
      </c>
      <c r="P413" s="81">
        <v>-24.531999999999996</v>
      </c>
      <c r="Q413" s="81">
        <v>56.791187120000032</v>
      </c>
      <c r="R413" s="81">
        <v>139.68726305999999</v>
      </c>
      <c r="S413" s="81">
        <v>-205.57145018000006</v>
      </c>
      <c r="T413" s="81">
        <v>0</v>
      </c>
      <c r="U413" s="81">
        <v>0</v>
      </c>
      <c r="V413" s="82">
        <v>0</v>
      </c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</row>
    <row r="414" spans="1:36" x14ac:dyDescent="0.25">
      <c r="A414" s="38" t="s">
        <v>9</v>
      </c>
      <c r="B414" s="51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3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x14ac:dyDescent="0.25">
      <c r="A415" s="42" t="s">
        <v>13</v>
      </c>
      <c r="B415" s="43">
        <v>2207.1587929999987</v>
      </c>
      <c r="C415" s="44">
        <v>-1799.8883730415</v>
      </c>
      <c r="D415" s="44">
        <v>-3243.627006799768</v>
      </c>
      <c r="E415" s="44">
        <v>-4206.8483983930237</v>
      </c>
      <c r="F415" s="44">
        <v>283.34915883551139</v>
      </c>
      <c r="G415" s="44">
        <v>2671.0698013552274</v>
      </c>
      <c r="H415" s="44">
        <v>-565.49845562100313</v>
      </c>
      <c r="I415" s="44">
        <v>-140.41140572673129</v>
      </c>
      <c r="J415" s="44">
        <v>-876.31096206370785</v>
      </c>
      <c r="K415" s="44">
        <v>-2113.6833406994529</v>
      </c>
      <c r="L415" s="44">
        <v>-693.92516337535767</v>
      </c>
      <c r="M415" s="44">
        <v>-94.543704360322749</v>
      </c>
      <c r="N415" s="44">
        <v>-3152.1381953991845</v>
      </c>
      <c r="O415" s="44">
        <v>1682.0873227642815</v>
      </c>
      <c r="P415" s="44">
        <v>-329.94501700001092</v>
      </c>
      <c r="Q415" s="44">
        <v>-429.71189347000757</v>
      </c>
      <c r="R415" s="44">
        <v>-2465.9018293999916</v>
      </c>
      <c r="S415" s="44">
        <v>56.707595889990444</v>
      </c>
      <c r="T415" s="44">
        <v>1821.0465918600107</v>
      </c>
      <c r="U415" s="44">
        <v>3351.3137153699872</v>
      </c>
      <c r="V415" s="45">
        <v>3708.0533295400228</v>
      </c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x14ac:dyDescent="0.25">
      <c r="A416" s="94"/>
      <c r="B416" s="95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</row>
    <row r="417" spans="1:36" x14ac:dyDescent="0.25">
      <c r="A417" s="98"/>
      <c r="B417" s="99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1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</row>
    <row r="418" spans="1:36" x14ac:dyDescent="0.25">
      <c r="A418" s="102" t="s">
        <v>195</v>
      </c>
      <c r="B418" s="43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5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</row>
    <row r="419" spans="1:36" x14ac:dyDescent="0.25">
      <c r="A419" s="102" t="s">
        <v>196</v>
      </c>
      <c r="B419" s="54">
        <v>-840.88796562238736</v>
      </c>
      <c r="C419" s="55">
        <v>-3519.0453466935523</v>
      </c>
      <c r="D419" s="55">
        <v>8277.914334598081</v>
      </c>
      <c r="E419" s="55">
        <v>6490.2788161004846</v>
      </c>
      <c r="F419" s="55">
        <v>-2009.2407562212277</v>
      </c>
      <c r="G419" s="55">
        <v>2736.3758519118651</v>
      </c>
      <c r="H419" s="55">
        <v>950.51737975360538</v>
      </c>
      <c r="I419" s="55">
        <v>-5320.5503493984179</v>
      </c>
      <c r="J419" s="55">
        <v>-4750.685117129633</v>
      </c>
      <c r="K419" s="55">
        <v>-4742.7287830540454</v>
      </c>
      <c r="L419" s="55">
        <v>-2291.314731550925</v>
      </c>
      <c r="M419" s="55">
        <v>10505.241221187083</v>
      </c>
      <c r="N419" s="55">
        <v>64.384176356081298</v>
      </c>
      <c r="O419" s="55">
        <v>13320.781672574603</v>
      </c>
      <c r="P419" s="55">
        <v>7175.4765000000007</v>
      </c>
      <c r="Q419" s="55">
        <v>19011.584189689998</v>
      </c>
      <c r="R419" s="55">
        <v>29429.827428579996</v>
      </c>
      <c r="S419" s="55">
        <v>12351.169181690002</v>
      </c>
      <c r="T419" s="55">
        <v>3329.2226808000023</v>
      </c>
      <c r="U419" s="55">
        <v>19355.436387580001</v>
      </c>
      <c r="V419" s="56">
        <v>4571.9513643700029</v>
      </c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</row>
    <row r="420" spans="1:36" x14ac:dyDescent="0.25">
      <c r="A420" s="102" t="s">
        <v>197</v>
      </c>
      <c r="B420" s="47">
        <v>5472.9040343776132</v>
      </c>
      <c r="C420" s="48">
        <v>5984.1596533064467</v>
      </c>
      <c r="D420" s="48">
        <v>17700.44533459808</v>
      </c>
      <c r="E420" s="48">
        <v>24055.495316100485</v>
      </c>
      <c r="F420" s="48">
        <v>17499.139398685998</v>
      </c>
      <c r="G420" s="48">
        <v>15925.962885999999</v>
      </c>
      <c r="H420" s="48">
        <v>14281.193219582099</v>
      </c>
      <c r="I420" s="48">
        <v>11115.427464871602</v>
      </c>
      <c r="J420" s="48">
        <v>10080.553589510993</v>
      </c>
      <c r="K420" s="48">
        <v>8404.6265109400956</v>
      </c>
      <c r="L420" s="48">
        <v>7975.7792082073756</v>
      </c>
      <c r="M420" s="48">
        <v>27249.94715265794</v>
      </c>
      <c r="N420" s="48">
        <v>16076.351201204256</v>
      </c>
      <c r="O420" s="48">
        <v>21573.419652268971</v>
      </c>
      <c r="P420" s="48">
        <v>20482.170300000002</v>
      </c>
      <c r="Q420" s="48">
        <v>34870.574616580001</v>
      </c>
      <c r="R420" s="48">
        <v>55041.374538019998</v>
      </c>
      <c r="S420" s="48">
        <v>39032.932668349997</v>
      </c>
      <c r="T420" s="48">
        <v>46517.323249940004</v>
      </c>
      <c r="U420" s="48">
        <v>54146.612829930011</v>
      </c>
      <c r="V420" s="49">
        <v>62409.806040970005</v>
      </c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</row>
    <row r="421" spans="1:36" x14ac:dyDescent="0.25">
      <c r="A421" s="20" t="s">
        <v>198</v>
      </c>
      <c r="B421" s="47">
        <v>1654.4970343776126</v>
      </c>
      <c r="C421" s="48">
        <v>2875.0916933064477</v>
      </c>
      <c r="D421" s="48">
        <v>3092.5841179980816</v>
      </c>
      <c r="E421" s="48">
        <v>4170.4880000000003</v>
      </c>
      <c r="F421" s="48">
        <v>4584.4570000000003</v>
      </c>
      <c r="G421" s="48">
        <v>4673.5399999999991</v>
      </c>
      <c r="H421" s="48">
        <v>3082.6226530000008</v>
      </c>
      <c r="I421" s="48">
        <v>3872.2029999999995</v>
      </c>
      <c r="J421" s="48">
        <v>2765.920979980468</v>
      </c>
      <c r="K421" s="48">
        <v>2392.951629882813</v>
      </c>
      <c r="L421" s="48">
        <v>2717.6665638736267</v>
      </c>
      <c r="M421" s="48">
        <v>5100.13</v>
      </c>
      <c r="N421" s="48">
        <v>2955.0068901367185</v>
      </c>
      <c r="O421" s="48">
        <v>4861.3493653899995</v>
      </c>
      <c r="P421" s="48">
        <v>4460.701</v>
      </c>
      <c r="Q421" s="48">
        <v>8207.1393738900006</v>
      </c>
      <c r="R421" s="48">
        <v>4435.4728112100001</v>
      </c>
      <c r="S421" s="48">
        <v>5390.6309748599997</v>
      </c>
      <c r="T421" s="48">
        <v>6216.8660289600011</v>
      </c>
      <c r="U421" s="48">
        <v>5053.6812466200008</v>
      </c>
      <c r="V421" s="49">
        <v>3421.5402106200004</v>
      </c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</row>
    <row r="422" spans="1:36" x14ac:dyDescent="0.25">
      <c r="A422" s="20" t="s">
        <v>199</v>
      </c>
      <c r="B422" s="47">
        <v>403.7</v>
      </c>
      <c r="C422" s="48">
        <v>394.29999999999995</v>
      </c>
      <c r="D422" s="48">
        <v>1259.819</v>
      </c>
      <c r="E422" s="48">
        <v>1143.5650000000001</v>
      </c>
      <c r="F422" s="48">
        <v>1118.5890000000002</v>
      </c>
      <c r="G422" s="48">
        <v>1033.5260000000001</v>
      </c>
      <c r="H422" s="48">
        <v>1738.9198670000001</v>
      </c>
      <c r="I422" s="48">
        <v>1518.9148787822264</v>
      </c>
      <c r="J422" s="48">
        <v>1731.2649807742191</v>
      </c>
      <c r="K422" s="48">
        <v>784.55226173964843</v>
      </c>
      <c r="L422" s="48">
        <v>1219.0219178299999</v>
      </c>
      <c r="M422" s="48">
        <v>1468.6455209160515</v>
      </c>
      <c r="N422" s="48">
        <v>819.38209341773756</v>
      </c>
      <c r="O422" s="48">
        <v>1882.0632237193545</v>
      </c>
      <c r="P422" s="48">
        <v>4576.5905000000002</v>
      </c>
      <c r="Q422" s="48">
        <v>6153.0014407899998</v>
      </c>
      <c r="R422" s="48">
        <v>1925.6823176100002</v>
      </c>
      <c r="S422" s="48">
        <v>3576.6783446999998</v>
      </c>
      <c r="T422" s="48">
        <v>1896.3957038799999</v>
      </c>
      <c r="U422" s="48">
        <v>2094.1732925399997</v>
      </c>
      <c r="V422" s="49">
        <v>3667.3792047399998</v>
      </c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</row>
    <row r="423" spans="1:36" x14ac:dyDescent="0.25">
      <c r="A423" s="20" t="s">
        <v>200</v>
      </c>
      <c r="B423" s="47">
        <v>733.28499999999997</v>
      </c>
      <c r="C423" s="48">
        <v>621.80795999999998</v>
      </c>
      <c r="D423" s="48">
        <v>8330.7842165999991</v>
      </c>
      <c r="E423" s="48">
        <v>10232.635316100484</v>
      </c>
      <c r="F423" s="48">
        <v>7593.280398685999</v>
      </c>
      <c r="G423" s="48">
        <v>3251.8228860000004</v>
      </c>
      <c r="H423" s="48">
        <v>4443.0946995820968</v>
      </c>
      <c r="I423" s="48">
        <v>3437.9550489800004</v>
      </c>
      <c r="J423" s="48">
        <v>2695.5076586635319</v>
      </c>
      <c r="K423" s="48">
        <v>1492.2940128723224</v>
      </c>
      <c r="L423" s="48">
        <v>1432.6947775291394</v>
      </c>
      <c r="M423" s="48">
        <v>2116.8546935094191</v>
      </c>
      <c r="N423" s="48">
        <v>6283.8110277694268</v>
      </c>
      <c r="O423" s="48">
        <v>9140.4513228031683</v>
      </c>
      <c r="P423" s="48">
        <v>8365.8737000000001</v>
      </c>
      <c r="Q423" s="48">
        <v>9756.6617574700012</v>
      </c>
      <c r="R423" s="48">
        <v>11812.34762875</v>
      </c>
      <c r="S423" s="48">
        <v>2753.0699944600001</v>
      </c>
      <c r="T423" s="48">
        <v>10230.083105039999</v>
      </c>
      <c r="U423" s="48">
        <v>10568.7440396</v>
      </c>
      <c r="V423" s="49">
        <v>8971.6872838899999</v>
      </c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</row>
    <row r="424" spans="1:36" x14ac:dyDescent="0.25">
      <c r="A424" s="20" t="s">
        <v>12</v>
      </c>
      <c r="B424" s="47">
        <v>2681.4220000000005</v>
      </c>
      <c r="C424" s="48">
        <v>2092.96</v>
      </c>
      <c r="D424" s="48">
        <v>5017.2579999999998</v>
      </c>
      <c r="E424" s="48">
        <v>8508.8070000000007</v>
      </c>
      <c r="F424" s="48">
        <v>4202.8130000000001</v>
      </c>
      <c r="G424" s="48">
        <v>6967.0739999999996</v>
      </c>
      <c r="H424" s="48">
        <v>5016.5559999999996</v>
      </c>
      <c r="I424" s="48">
        <v>2286.3545371093751</v>
      </c>
      <c r="J424" s="48">
        <v>2887.8599700927734</v>
      </c>
      <c r="K424" s="48">
        <v>3734.8286064453123</v>
      </c>
      <c r="L424" s="48">
        <v>2606.3959489746094</v>
      </c>
      <c r="M424" s="48">
        <v>18564.316938232474</v>
      </c>
      <c r="N424" s="48">
        <v>6018.151189880371</v>
      </c>
      <c r="O424" s="48">
        <v>5689.5557403564453</v>
      </c>
      <c r="P424" s="48">
        <v>3079.0050999999999</v>
      </c>
      <c r="Q424" s="48">
        <v>10753.772044429999</v>
      </c>
      <c r="R424" s="48">
        <v>36867.871780449997</v>
      </c>
      <c r="S424" s="48">
        <v>27312.553354329997</v>
      </c>
      <c r="T424" s="48">
        <v>28173.978412060002</v>
      </c>
      <c r="U424" s="48">
        <v>36430.014251170003</v>
      </c>
      <c r="V424" s="49">
        <v>46349.199341720006</v>
      </c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</row>
    <row r="425" spans="1:36" x14ac:dyDescent="0.25">
      <c r="A425" s="102" t="s">
        <v>201</v>
      </c>
      <c r="B425" s="47">
        <v>6313.7919999999995</v>
      </c>
      <c r="C425" s="48">
        <v>9503.2049999999981</v>
      </c>
      <c r="D425" s="48">
        <v>9422.530999999999</v>
      </c>
      <c r="E425" s="48">
        <v>17565.216500000002</v>
      </c>
      <c r="F425" s="48">
        <v>19508.380154907227</v>
      </c>
      <c r="G425" s="48">
        <v>13189.587034088134</v>
      </c>
      <c r="H425" s="48">
        <v>13330.675839828495</v>
      </c>
      <c r="I425" s="48">
        <v>16435.97781427002</v>
      </c>
      <c r="J425" s="48">
        <v>14831.238706640626</v>
      </c>
      <c r="K425" s="48">
        <v>13147.35529399414</v>
      </c>
      <c r="L425" s="48">
        <v>10267.093939758299</v>
      </c>
      <c r="M425" s="48">
        <v>16744.705931470857</v>
      </c>
      <c r="N425" s="48">
        <v>16011.967024848174</v>
      </c>
      <c r="O425" s="48">
        <v>8252.6379796943656</v>
      </c>
      <c r="P425" s="48">
        <v>13306.693800000003</v>
      </c>
      <c r="Q425" s="48">
        <v>15858.990426890001</v>
      </c>
      <c r="R425" s="48">
        <v>25611.547109439998</v>
      </c>
      <c r="S425" s="48">
        <v>26681.763486659998</v>
      </c>
      <c r="T425" s="48">
        <v>43188.100569139999</v>
      </c>
      <c r="U425" s="48">
        <v>34791.176442349999</v>
      </c>
      <c r="V425" s="49">
        <v>57837.8546766</v>
      </c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</row>
    <row r="426" spans="1:36" x14ac:dyDescent="0.25">
      <c r="A426" s="20" t="s">
        <v>198</v>
      </c>
      <c r="B426" s="47">
        <v>1670.3819999999998</v>
      </c>
      <c r="C426" s="48">
        <v>1628.759</v>
      </c>
      <c r="D426" s="48">
        <v>1449.0860000000002</v>
      </c>
      <c r="E426" s="48">
        <v>1421.9589999999998</v>
      </c>
      <c r="F426" s="48">
        <v>1599.1450000000002</v>
      </c>
      <c r="G426" s="48">
        <v>1477.475836090088</v>
      </c>
      <c r="H426" s="48">
        <v>1642.9064968261719</v>
      </c>
      <c r="I426" s="48">
        <v>2511.3310000000001</v>
      </c>
      <c r="J426" s="48">
        <v>3979.0284320068358</v>
      </c>
      <c r="K426" s="48">
        <v>3847.2375300292974</v>
      </c>
      <c r="L426" s="48">
        <v>2529.9789999999998</v>
      </c>
      <c r="M426" s="48">
        <v>2150.2043704833982</v>
      </c>
      <c r="N426" s="48">
        <v>1952.959373458862</v>
      </c>
      <c r="O426" s="48">
        <v>1805.5371201171877</v>
      </c>
      <c r="P426" s="48">
        <v>3649.1723000000002</v>
      </c>
      <c r="Q426" s="48">
        <v>4146.8195214799998</v>
      </c>
      <c r="R426" s="48">
        <v>8201.9784395200004</v>
      </c>
      <c r="S426" s="48">
        <v>2633.1546526500001</v>
      </c>
      <c r="T426" s="48">
        <v>4759.1313021000014</v>
      </c>
      <c r="U426" s="48">
        <v>2537.3792777799999</v>
      </c>
      <c r="V426" s="49">
        <v>2565.5368546500004</v>
      </c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</row>
    <row r="427" spans="1:36" x14ac:dyDescent="0.25">
      <c r="A427" s="20" t="s">
        <v>199</v>
      </c>
      <c r="B427" s="47">
        <v>2018.3100000000002</v>
      </c>
      <c r="C427" s="48">
        <v>2385.5459999999998</v>
      </c>
      <c r="D427" s="48">
        <v>1826.8350000000003</v>
      </c>
      <c r="E427" s="48">
        <v>1906.67</v>
      </c>
      <c r="F427" s="48">
        <v>1691.5250000000001</v>
      </c>
      <c r="G427" s="48">
        <v>988.00500000000011</v>
      </c>
      <c r="H427" s="48">
        <v>1878.6669999999999</v>
      </c>
      <c r="I427" s="48">
        <v>2030.2972683105472</v>
      </c>
      <c r="J427" s="48">
        <v>2585.4829208984374</v>
      </c>
      <c r="K427" s="48">
        <v>2616.8834602050779</v>
      </c>
      <c r="L427" s="48">
        <v>2623.5686497802735</v>
      </c>
      <c r="M427" s="48">
        <v>3469.9416233520506</v>
      </c>
      <c r="N427" s="48">
        <v>527.41603002929696</v>
      </c>
      <c r="O427" s="48">
        <v>703.88663806152351</v>
      </c>
      <c r="P427" s="48">
        <v>962.18700000000013</v>
      </c>
      <c r="Q427" s="48">
        <v>1480.3632320800002</v>
      </c>
      <c r="R427" s="48">
        <v>1724.3365103100002</v>
      </c>
      <c r="S427" s="48">
        <v>1183.4359276600001</v>
      </c>
      <c r="T427" s="48">
        <v>1299.6285027500001</v>
      </c>
      <c r="U427" s="48">
        <v>2364.9169711499999</v>
      </c>
      <c r="V427" s="49">
        <v>3369.6613821400006</v>
      </c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</row>
    <row r="428" spans="1:36" x14ac:dyDescent="0.25">
      <c r="A428" s="20" t="s">
        <v>200</v>
      </c>
      <c r="B428" s="47">
        <v>1073.2</v>
      </c>
      <c r="C428" s="48">
        <v>1455.1609999999998</v>
      </c>
      <c r="D428" s="48">
        <v>2040.6210000000001</v>
      </c>
      <c r="E428" s="48">
        <v>8180.9784999999993</v>
      </c>
      <c r="F428" s="48">
        <v>9091.8021549072273</v>
      </c>
      <c r="G428" s="48">
        <v>6320.9884700927723</v>
      </c>
      <c r="H428" s="48">
        <v>6164.3429999999998</v>
      </c>
      <c r="I428" s="48">
        <v>8239.2379999999994</v>
      </c>
      <c r="J428" s="48">
        <v>4802.6374203857422</v>
      </c>
      <c r="K428" s="48">
        <v>3757.0739536621095</v>
      </c>
      <c r="L428" s="48">
        <v>2442.96</v>
      </c>
      <c r="M428" s="48">
        <v>2312.7857999999997</v>
      </c>
      <c r="N428" s="48">
        <v>1451.6657</v>
      </c>
      <c r="O428" s="48">
        <v>2636.4812876777651</v>
      </c>
      <c r="P428" s="48">
        <v>4407.3802999999998</v>
      </c>
      <c r="Q428" s="48">
        <v>5582.3227711999998</v>
      </c>
      <c r="R428" s="48">
        <v>7027.6110203400003</v>
      </c>
      <c r="S428" s="48">
        <v>8964.9479572400014</v>
      </c>
      <c r="T428" s="48">
        <v>9844.3283447800004</v>
      </c>
      <c r="U428" s="48">
        <v>10528.907345520001</v>
      </c>
      <c r="V428" s="49">
        <v>10880.31277765</v>
      </c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</row>
    <row r="429" spans="1:36" x14ac:dyDescent="0.25">
      <c r="A429" s="20" t="s">
        <v>12</v>
      </c>
      <c r="B429" s="47">
        <v>1551.9</v>
      </c>
      <c r="C429" s="48">
        <v>4033.739</v>
      </c>
      <c r="D429" s="48">
        <v>4105.9889999999996</v>
      </c>
      <c r="E429" s="48">
        <v>6055.6089999999995</v>
      </c>
      <c r="F429" s="48">
        <v>7125.9080000000013</v>
      </c>
      <c r="G429" s="48">
        <v>4403.1177279052736</v>
      </c>
      <c r="H429" s="48">
        <v>3644.7593430023198</v>
      </c>
      <c r="I429" s="48">
        <v>3655.111545959473</v>
      </c>
      <c r="J429" s="48">
        <v>3464.08993334961</v>
      </c>
      <c r="K429" s="48">
        <v>2926.1603500976562</v>
      </c>
      <c r="L429" s="48">
        <v>2670.5862899780273</v>
      </c>
      <c r="M429" s="48">
        <v>8811.7741376354097</v>
      </c>
      <c r="N429" s="48">
        <v>12079.925921360016</v>
      </c>
      <c r="O429" s="48">
        <v>3106.7329338378904</v>
      </c>
      <c r="P429" s="48">
        <v>4287.9542000000001</v>
      </c>
      <c r="Q429" s="48">
        <v>4649.4849021300006</v>
      </c>
      <c r="R429" s="48">
        <v>8657.6211392700006</v>
      </c>
      <c r="S429" s="48">
        <v>13900.224949110001</v>
      </c>
      <c r="T429" s="48">
        <v>27285.012419509996</v>
      </c>
      <c r="U429" s="48">
        <v>19359.9728479</v>
      </c>
      <c r="V429" s="49">
        <v>41022.343662159998</v>
      </c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</row>
    <row r="430" spans="1:36" x14ac:dyDescent="0.25">
      <c r="A430" s="103"/>
      <c r="B430" s="10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6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</row>
    <row r="431" spans="1:36" x14ac:dyDescent="0.25">
      <c r="A431" s="107"/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1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</row>
    <row r="432" spans="1:36" x14ac:dyDescent="0.25">
      <c r="A432" s="102" t="s">
        <v>202</v>
      </c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3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</row>
    <row r="433" spans="1:36" x14ac:dyDescent="0.25">
      <c r="A433" s="102" t="s">
        <v>203</v>
      </c>
      <c r="B433" s="114">
        <v>2.6391511994521646</v>
      </c>
      <c r="C433" s="114">
        <v>2.8272751003267249</v>
      </c>
      <c r="D433" s="114">
        <v>1.7940287177531862</v>
      </c>
      <c r="E433" s="114">
        <v>3.1601868842416305</v>
      </c>
      <c r="F433" s="114">
        <v>0.79454446842199933</v>
      </c>
      <c r="G433" s="114">
        <v>1.514266618808495</v>
      </c>
      <c r="H433" s="114">
        <v>0.76719937140027861</v>
      </c>
      <c r="I433" s="114">
        <v>0.33394426231652885</v>
      </c>
      <c r="J433" s="114">
        <v>0.99578910104245733</v>
      </c>
      <c r="K433" s="114">
        <v>0.60144097468193625</v>
      </c>
      <c r="L433" s="114">
        <v>0.73335118223301732</v>
      </c>
      <c r="M433" s="114">
        <v>1.8421781662755492</v>
      </c>
      <c r="N433" s="114">
        <v>0.97583945033988961</v>
      </c>
      <c r="O433" s="114">
        <v>1.0872685373233424</v>
      </c>
      <c r="P433" s="114">
        <v>0.87408361121679279</v>
      </c>
      <c r="Q433" s="114">
        <v>2.4154833475440256</v>
      </c>
      <c r="R433" s="114">
        <v>4.6499205224280642</v>
      </c>
      <c r="S433" s="114">
        <v>1.9049445770883642</v>
      </c>
      <c r="T433" s="114">
        <v>0.97133201856905371</v>
      </c>
      <c r="U433" s="114">
        <v>1.5468730006644105</v>
      </c>
      <c r="V433" s="115">
        <v>1.0108004607591401</v>
      </c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1:36" x14ac:dyDescent="0.25">
      <c r="A434" s="20" t="s">
        <v>197</v>
      </c>
      <c r="B434" s="48">
        <v>11935.622000000001</v>
      </c>
      <c r="C434" s="48">
        <v>19712.383999999998</v>
      </c>
      <c r="D434" s="48">
        <v>20702.911999999997</v>
      </c>
      <c r="E434" s="48">
        <v>33448.384999999995</v>
      </c>
      <c r="F434" s="48">
        <v>16178.961000000001</v>
      </c>
      <c r="G434" s="48">
        <v>13496.165999999997</v>
      </c>
      <c r="H434" s="48">
        <v>13234.929</v>
      </c>
      <c r="I434" s="48">
        <v>4540.3691542968754</v>
      </c>
      <c r="J434" s="48">
        <v>8678.7699700927733</v>
      </c>
      <c r="K434" s="48">
        <v>9020.0186064453119</v>
      </c>
      <c r="L434" s="48">
        <v>9943.0879489746094</v>
      </c>
      <c r="M434" s="48">
        <v>28932.848938232473</v>
      </c>
      <c r="N434" s="48">
        <v>21452.378189880372</v>
      </c>
      <c r="O434" s="48">
        <v>12983.798740356444</v>
      </c>
      <c r="P434" s="48">
        <v>11584.5515</v>
      </c>
      <c r="Q434" s="48">
        <v>33678.091324239998</v>
      </c>
      <c r="R434" s="48">
        <v>62325.492251210002</v>
      </c>
      <c r="S434" s="48">
        <v>40721.741948869996</v>
      </c>
      <c r="T434" s="48">
        <v>38149.529336320003</v>
      </c>
      <c r="U434" s="48">
        <v>47491.060639470001</v>
      </c>
      <c r="V434" s="49">
        <v>56781.014356280008</v>
      </c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</row>
    <row r="435" spans="1:36" x14ac:dyDescent="0.25">
      <c r="A435" s="20" t="s">
        <v>201</v>
      </c>
      <c r="B435" s="48">
        <v>4522.5230000000001</v>
      </c>
      <c r="C435" s="48">
        <v>6972.22</v>
      </c>
      <c r="D435" s="48">
        <v>11539.900000000001</v>
      </c>
      <c r="E435" s="48">
        <v>10584.306</v>
      </c>
      <c r="F435" s="48">
        <v>20362.561999999998</v>
      </c>
      <c r="G435" s="48">
        <v>8912.6748436279304</v>
      </c>
      <c r="H435" s="48">
        <v>17250.964343002321</v>
      </c>
      <c r="I435" s="48">
        <v>13596.188545959474</v>
      </c>
      <c r="J435" s="48">
        <v>8715.4699333496101</v>
      </c>
      <c r="K435" s="48">
        <v>14997.346350097654</v>
      </c>
      <c r="L435" s="48">
        <v>13558.426289978028</v>
      </c>
      <c r="M435" s="48">
        <v>15705.78213763541</v>
      </c>
      <c r="N435" s="48">
        <v>21983.511921360019</v>
      </c>
      <c r="O435" s="48">
        <v>11941.666933837889</v>
      </c>
      <c r="P435" s="48">
        <v>13253.367700000001</v>
      </c>
      <c r="Q435" s="48">
        <v>13942.588906059998</v>
      </c>
      <c r="R435" s="48">
        <v>13403.56075993</v>
      </c>
      <c r="S435" s="48">
        <v>21376.864418340003</v>
      </c>
      <c r="T435" s="48">
        <v>39275.478010619998</v>
      </c>
      <c r="U435" s="48">
        <v>30701.331407990001</v>
      </c>
      <c r="V435" s="49">
        <v>56174.305968989996</v>
      </c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</row>
    <row r="436" spans="1:36" x14ac:dyDescent="0.25">
      <c r="A436" s="102" t="s">
        <v>204</v>
      </c>
      <c r="B436" s="114">
        <v>3.1152387899777252</v>
      </c>
      <c r="C436" s="114">
        <v>5.9960993452059066</v>
      </c>
      <c r="D436" s="114">
        <v>2.110013692657875</v>
      </c>
      <c r="E436" s="114">
        <v>5.507009632130389</v>
      </c>
      <c r="F436" s="114">
        <v>0.90477155329435988</v>
      </c>
      <c r="G436" s="114">
        <v>1.4478344175387414</v>
      </c>
      <c r="H436" s="114">
        <v>0.60401654980209396</v>
      </c>
      <c r="I436" s="114">
        <v>0.22673746689493499</v>
      </c>
      <c r="J436" s="114">
        <v>1.1027406129436452</v>
      </c>
      <c r="K436" s="114">
        <v>0.43783518868817045</v>
      </c>
      <c r="L436" s="114">
        <v>0.67384274566856239</v>
      </c>
      <c r="M436" s="114">
        <v>1.5039918723622021</v>
      </c>
      <c r="N436" s="114">
        <v>1.5584483236678108</v>
      </c>
      <c r="O436" s="114">
        <v>0.82561375104782897</v>
      </c>
      <c r="P436" s="114">
        <v>0.94870653762930157</v>
      </c>
      <c r="Q436" s="114">
        <v>2.4668097193483947</v>
      </c>
      <c r="R436" s="114">
        <v>5.3640843553799167</v>
      </c>
      <c r="S436" s="114">
        <v>1.7934780257527887</v>
      </c>
      <c r="T436" s="114">
        <v>0.83195692848291869</v>
      </c>
      <c r="U436" s="114">
        <v>0.97528407462784816</v>
      </c>
      <c r="V436" s="115">
        <v>0.68847947238211427</v>
      </c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</row>
    <row r="437" spans="1:36" x14ac:dyDescent="0.25">
      <c r="A437" s="20" t="s">
        <v>98</v>
      </c>
      <c r="B437" s="48">
        <v>9254.2000000000007</v>
      </c>
      <c r="C437" s="48">
        <v>17619.423999999999</v>
      </c>
      <c r="D437" s="48">
        <v>15685.653999999999</v>
      </c>
      <c r="E437" s="48">
        <v>24939.577999999998</v>
      </c>
      <c r="F437" s="48">
        <v>11976.148000000001</v>
      </c>
      <c r="G437" s="48">
        <v>6529.0919999999987</v>
      </c>
      <c r="H437" s="48">
        <v>8218.3729999999996</v>
      </c>
      <c r="I437" s="48">
        <v>2254.0146171874999</v>
      </c>
      <c r="J437" s="48">
        <v>5790.91</v>
      </c>
      <c r="K437" s="48">
        <v>5285.1900000000005</v>
      </c>
      <c r="L437" s="48">
        <v>7336.692</v>
      </c>
      <c r="M437" s="48">
        <v>10368.531999999999</v>
      </c>
      <c r="N437" s="48">
        <v>15434.227000000003</v>
      </c>
      <c r="O437" s="48">
        <v>7294.2429999999995</v>
      </c>
      <c r="P437" s="48">
        <v>8505.5463999999993</v>
      </c>
      <c r="Q437" s="48">
        <v>22924.319279810003</v>
      </c>
      <c r="R437" s="48">
        <v>25457.620470760001</v>
      </c>
      <c r="S437" s="48">
        <v>13409.188594539999</v>
      </c>
      <c r="T437" s="48">
        <v>9975.5509242600001</v>
      </c>
      <c r="U437" s="48">
        <v>11061.046388299999</v>
      </c>
      <c r="V437" s="49">
        <v>10431.815014560001</v>
      </c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</row>
    <row r="438" spans="1:36" x14ac:dyDescent="0.25">
      <c r="A438" s="20" t="s">
        <v>205</v>
      </c>
      <c r="B438" s="48">
        <v>2970.623</v>
      </c>
      <c r="C438" s="48">
        <v>2938.4810000000002</v>
      </c>
      <c r="D438" s="48">
        <v>7433.911000000001</v>
      </c>
      <c r="E438" s="48">
        <v>4528.6970000000001</v>
      </c>
      <c r="F438" s="48">
        <v>13236.653999999999</v>
      </c>
      <c r="G438" s="48">
        <v>4509.5571157226559</v>
      </c>
      <c r="H438" s="48">
        <v>13606.205</v>
      </c>
      <c r="I438" s="48">
        <v>9941.0770000000011</v>
      </c>
      <c r="J438" s="48">
        <v>5251.38</v>
      </c>
      <c r="K438" s="48">
        <v>12071.185999999998</v>
      </c>
      <c r="L438" s="48">
        <v>10887.84</v>
      </c>
      <c r="M438" s="48">
        <v>6894.0079999999998</v>
      </c>
      <c r="N438" s="48">
        <v>9903.5860000000011</v>
      </c>
      <c r="O438" s="48">
        <v>8834.9339999999993</v>
      </c>
      <c r="P438" s="48">
        <v>8965.4135000000006</v>
      </c>
      <c r="Q438" s="48">
        <v>9293.1040039299987</v>
      </c>
      <c r="R438" s="48">
        <v>4745.9396206599995</v>
      </c>
      <c r="S438" s="48">
        <v>7476.63946923</v>
      </c>
      <c r="T438" s="48">
        <v>11990.46559111</v>
      </c>
      <c r="U438" s="48">
        <v>11341.358560089999</v>
      </c>
      <c r="V438" s="49">
        <v>15151.962306829999</v>
      </c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</row>
    <row r="439" spans="1:36" x14ac:dyDescent="0.25">
      <c r="A439" s="102" t="s">
        <v>206</v>
      </c>
      <c r="B439" s="114">
        <v>1.7278316901862236</v>
      </c>
      <c r="C439" s="114">
        <v>0.51886351595876679</v>
      </c>
      <c r="D439" s="114">
        <v>1.2219365419634589</v>
      </c>
      <c r="E439" s="114">
        <v>1.4051116906656294</v>
      </c>
      <c r="F439" s="114">
        <v>0.58979332879402868</v>
      </c>
      <c r="G439" s="114">
        <v>1.5823047282713685</v>
      </c>
      <c r="H439" s="114">
        <v>1.3763750985730876</v>
      </c>
      <c r="I439" s="114">
        <v>0.62552250686762645</v>
      </c>
      <c r="J439" s="114">
        <v>0.8336561768476809</v>
      </c>
      <c r="K439" s="114">
        <v>1.2763581484250062</v>
      </c>
      <c r="L439" s="114">
        <v>0.97596395171940087</v>
      </c>
      <c r="M439" s="114">
        <v>2.1067626845930603</v>
      </c>
      <c r="N439" s="114">
        <v>0.49819437876178785</v>
      </c>
      <c r="O439" s="114">
        <v>1.8313629982117179</v>
      </c>
      <c r="P439" s="114">
        <v>0.71805923206922306</v>
      </c>
      <c r="Q439" s="114">
        <v>2.3128953573983067</v>
      </c>
      <c r="R439" s="114">
        <v>4.2584297912069005</v>
      </c>
      <c r="S439" s="114">
        <v>1.9649000972519337</v>
      </c>
      <c r="T439" s="114">
        <v>1.0325807435555483</v>
      </c>
      <c r="U439" s="114">
        <v>1.8817182512278994</v>
      </c>
      <c r="V439" s="115">
        <v>1.1298525438582787</v>
      </c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</row>
    <row r="440" spans="1:36" x14ac:dyDescent="0.25">
      <c r="A440" s="20" t="s">
        <v>98</v>
      </c>
      <c r="B440" s="48">
        <v>2681.4220000000005</v>
      </c>
      <c r="C440" s="48">
        <v>2092.96</v>
      </c>
      <c r="D440" s="48">
        <v>5017.2579999999998</v>
      </c>
      <c r="E440" s="48">
        <v>8508.8070000000007</v>
      </c>
      <c r="F440" s="48">
        <v>4202.8130000000001</v>
      </c>
      <c r="G440" s="48">
        <v>6967.0739999999996</v>
      </c>
      <c r="H440" s="48">
        <v>5016.5559999999996</v>
      </c>
      <c r="I440" s="48">
        <v>2286.3545371093751</v>
      </c>
      <c r="J440" s="48">
        <v>2887.8599700927734</v>
      </c>
      <c r="K440" s="48">
        <v>3734.8286064453123</v>
      </c>
      <c r="L440" s="48">
        <v>2606.3959489746094</v>
      </c>
      <c r="M440" s="48">
        <v>18564.316938232474</v>
      </c>
      <c r="N440" s="48">
        <v>6018.151189880371</v>
      </c>
      <c r="O440" s="48">
        <v>5689.5557403564453</v>
      </c>
      <c r="P440" s="48">
        <v>3079.0050999999999</v>
      </c>
      <c r="Q440" s="48">
        <v>10753.772044429999</v>
      </c>
      <c r="R440" s="48">
        <v>36867.871780449997</v>
      </c>
      <c r="S440" s="48">
        <v>27312.553354329997</v>
      </c>
      <c r="T440" s="48">
        <v>28173.978412060002</v>
      </c>
      <c r="U440" s="48">
        <v>36430.014251170003</v>
      </c>
      <c r="V440" s="49">
        <v>46349.199341720006</v>
      </c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</row>
    <row r="441" spans="1:36" x14ac:dyDescent="0.25">
      <c r="A441" s="20" t="s">
        <v>205</v>
      </c>
      <c r="B441" s="48">
        <v>1551.9</v>
      </c>
      <c r="C441" s="48">
        <v>4033.739</v>
      </c>
      <c r="D441" s="48">
        <v>4105.9889999999996</v>
      </c>
      <c r="E441" s="48">
        <v>6055.6089999999995</v>
      </c>
      <c r="F441" s="48">
        <v>7125.9080000000013</v>
      </c>
      <c r="G441" s="48">
        <v>4403.1177279052736</v>
      </c>
      <c r="H441" s="48">
        <v>3644.7593430023198</v>
      </c>
      <c r="I441" s="48">
        <v>3655.111545959473</v>
      </c>
      <c r="J441" s="48">
        <v>3464.08993334961</v>
      </c>
      <c r="K441" s="48">
        <v>2926.1603500976562</v>
      </c>
      <c r="L441" s="48">
        <v>2670.5862899780273</v>
      </c>
      <c r="M441" s="48">
        <v>8811.7741376354097</v>
      </c>
      <c r="N441" s="48">
        <v>12079.925921360016</v>
      </c>
      <c r="O441" s="48">
        <v>3106.7329338378904</v>
      </c>
      <c r="P441" s="48">
        <v>4287.9542000000001</v>
      </c>
      <c r="Q441" s="48">
        <v>4649.4849021300006</v>
      </c>
      <c r="R441" s="48">
        <v>8657.6211392700006</v>
      </c>
      <c r="S441" s="48">
        <v>13900.224949110001</v>
      </c>
      <c r="T441" s="48">
        <v>27285.012419509996</v>
      </c>
      <c r="U441" s="48">
        <v>19359.9728479</v>
      </c>
      <c r="V441" s="49">
        <v>41022.343662159998</v>
      </c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</row>
    <row r="442" spans="1:36" x14ac:dyDescent="0.25">
      <c r="A442" s="116"/>
      <c r="B442" s="117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</row>
    <row r="443" spans="1:36" x14ac:dyDescent="0.25">
      <c r="A443" s="20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9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</row>
    <row r="444" spans="1:36" x14ac:dyDescent="0.25">
      <c r="A444" s="102" t="s">
        <v>207</v>
      </c>
      <c r="B444" s="47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9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</row>
    <row r="445" spans="1:36" x14ac:dyDescent="0.25">
      <c r="A445" s="46" t="s">
        <v>208</v>
      </c>
      <c r="B445" s="51">
        <v>-0.12453341999999316</v>
      </c>
      <c r="C445" s="52">
        <v>-1.3370749999991816E-2</v>
      </c>
      <c r="D445" s="52">
        <v>-70.653647469999981</v>
      </c>
      <c r="E445" s="52">
        <v>-7.463110889999979</v>
      </c>
      <c r="F445" s="52">
        <v>-1.2055499999689796E-3</v>
      </c>
      <c r="G445" s="52">
        <v>-3.1626380199999975</v>
      </c>
      <c r="H445" s="52">
        <v>-4.356039999987388E-3</v>
      </c>
      <c r="I445" s="52">
        <v>2.997870000003957E-3</v>
      </c>
      <c r="J445" s="52">
        <v>-29.958681829999996</v>
      </c>
      <c r="K445" s="52">
        <v>14.369110799999996</v>
      </c>
      <c r="L445" s="52">
        <v>-5.7287287899999821</v>
      </c>
      <c r="M445" s="52">
        <v>516.44003864999991</v>
      </c>
      <c r="N445" s="52">
        <v>-794.40579198312503</v>
      </c>
      <c r="O445" s="52">
        <v>-557.23401801</v>
      </c>
      <c r="P445" s="52">
        <v>-1240.1177134999998</v>
      </c>
      <c r="Q445" s="52">
        <v>2653.6588882599999</v>
      </c>
      <c r="R445" s="52">
        <v>-2508.5941718399999</v>
      </c>
      <c r="S445" s="52">
        <v>-811.29682957999989</v>
      </c>
      <c r="T445" s="52">
        <v>2806.3911205100003</v>
      </c>
      <c r="U445" s="52">
        <v>583.77938059999997</v>
      </c>
      <c r="V445" s="53">
        <v>-3420.2065816600002</v>
      </c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</row>
    <row r="446" spans="1:36" x14ac:dyDescent="0.25">
      <c r="A446" s="116"/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2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C30" workbookViewId="0">
      <selection activeCell="K41" sqref="K41"/>
    </sheetView>
  </sheetViews>
  <sheetFormatPr defaultRowHeight="15" x14ac:dyDescent="0.25"/>
  <cols>
    <col min="2" max="2" width="64.140625" style="124" customWidth="1"/>
    <col min="3" max="3" width="16.85546875" style="123" customWidth="1"/>
    <col min="4" max="4" width="14.28515625" style="123" customWidth="1"/>
    <col min="5" max="5" width="12.140625" style="123" customWidth="1"/>
    <col min="6" max="6" width="11.5703125" style="124" customWidth="1"/>
    <col min="7" max="7" width="17.5703125" style="124" customWidth="1"/>
    <col min="8" max="8" width="18" style="124" customWidth="1"/>
    <col min="9" max="9" width="18.85546875" style="124" customWidth="1"/>
    <col min="10" max="10" width="10.5703125" style="124" bestFit="1" customWidth="1"/>
    <col min="11" max="13" width="9.140625" style="124"/>
    <col min="14" max="14" width="14.140625" style="124" customWidth="1"/>
    <col min="15" max="21" width="9.140625" style="124"/>
  </cols>
  <sheetData>
    <row r="1" spans="2:21" ht="27" thickBot="1" x14ac:dyDescent="0.45">
      <c r="B1" s="147" t="s">
        <v>228</v>
      </c>
      <c r="C1" s="122"/>
      <c r="D1" s="122"/>
      <c r="E1" s="129"/>
    </row>
    <row r="2" spans="2:21" x14ac:dyDescent="0.25">
      <c r="B2" s="131" t="s">
        <v>226</v>
      </c>
      <c r="C2" s="132"/>
      <c r="D2" s="132"/>
      <c r="E2" s="133"/>
      <c r="F2" s="134"/>
      <c r="G2" s="135"/>
      <c r="J2" s="144">
        <v>33238</v>
      </c>
      <c r="K2" s="144">
        <v>35430</v>
      </c>
      <c r="L2" s="144">
        <v>39447</v>
      </c>
      <c r="M2" s="144">
        <v>39813</v>
      </c>
      <c r="N2" s="145">
        <v>2013</v>
      </c>
    </row>
    <row r="3" spans="2:21" x14ac:dyDescent="0.25">
      <c r="B3" s="143" t="s">
        <v>225</v>
      </c>
      <c r="C3" s="144">
        <v>33238</v>
      </c>
      <c r="D3" s="144">
        <v>35430</v>
      </c>
      <c r="E3" s="144">
        <v>39447</v>
      </c>
      <c r="F3" s="144">
        <v>39813</v>
      </c>
      <c r="G3" s="145">
        <v>2013</v>
      </c>
      <c r="H3" s="125"/>
      <c r="I3" s="125" t="s">
        <v>216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2:21" x14ac:dyDescent="0.25">
      <c r="B4" s="136" t="s">
        <v>210</v>
      </c>
      <c r="C4" s="130">
        <v>10752.394000999993</v>
      </c>
      <c r="D4" s="130">
        <v>-5599.0410000000029</v>
      </c>
      <c r="E4" s="130">
        <v>40031.626580000004</v>
      </c>
      <c r="F4" s="130">
        <v>24835.752406999996</v>
      </c>
      <c r="G4" s="137">
        <v>2402.3582970000025</v>
      </c>
      <c r="H4" s="128"/>
      <c r="I4" s="128" t="s">
        <v>3</v>
      </c>
      <c r="J4" s="128"/>
      <c r="K4" s="128"/>
      <c r="L4" s="128"/>
    </row>
    <row r="5" spans="2:21" x14ac:dyDescent="0.25">
      <c r="B5" s="136" t="s">
        <v>211</v>
      </c>
      <c r="C5" s="130">
        <v>-3596.2010000000009</v>
      </c>
      <c r="D5" s="130">
        <v>-8681.1169759584991</v>
      </c>
      <c r="E5" s="130">
        <v>-13218.71444604319</v>
      </c>
      <c r="F5" s="130">
        <v>-16689.878903721961</v>
      </c>
      <c r="G5" s="137">
        <v>-47205.991470479988</v>
      </c>
      <c r="J5" s="128">
        <f>C4+C5+C6+C7</f>
        <v>-3783.720054570008</v>
      </c>
      <c r="K5" s="128">
        <f>D4+D5+D6+D7</f>
        <v>-23502.082975958503</v>
      </c>
      <c r="L5" s="128">
        <f t="shared" ref="L5:N5" si="0">E4+E5+E6+E7</f>
        <v>1550.7350690448843</v>
      </c>
      <c r="M5" s="128">
        <f t="shared" si="0"/>
        <v>-28192.024420874037</v>
      </c>
      <c r="N5" s="146">
        <f t="shared" si="0"/>
        <v>-81214.989587570002</v>
      </c>
    </row>
    <row r="6" spans="2:21" x14ac:dyDescent="0.25">
      <c r="B6" s="136" t="s">
        <v>212</v>
      </c>
      <c r="C6" s="130">
        <v>-11772.92605557</v>
      </c>
      <c r="D6" s="130">
        <v>-11668.402</v>
      </c>
      <c r="E6" s="130">
        <v>-29291.166631081931</v>
      </c>
      <c r="F6" s="130">
        <v>-40561.764394852071</v>
      </c>
      <c r="G6" s="137">
        <v>-39777.676771510007</v>
      </c>
      <c r="I6" s="124" t="s">
        <v>13</v>
      </c>
      <c r="N6" s="146"/>
    </row>
    <row r="7" spans="2:21" x14ac:dyDescent="0.25">
      <c r="B7" s="136" t="s">
        <v>213</v>
      </c>
      <c r="C7" s="130">
        <v>833.01300000000003</v>
      </c>
      <c r="D7" s="130">
        <v>2446.4769999999999</v>
      </c>
      <c r="E7" s="130">
        <v>4028.9895661699998</v>
      </c>
      <c r="F7" s="130">
        <v>4223.8664706999998</v>
      </c>
      <c r="G7" s="137">
        <v>3366.3203574200002</v>
      </c>
      <c r="J7" s="128">
        <f>-(C11+J5+C8+C9)</f>
        <v>-328.07394542999373</v>
      </c>
      <c r="K7" s="128">
        <f>-(D11+K5+D8+D9)</f>
        <v>-1799.8863710414917</v>
      </c>
      <c r="L7" s="128">
        <f t="shared" ref="L7:N7" si="1">-(E11+L5+E8+E9)</f>
        <v>-3152.2251727292023</v>
      </c>
      <c r="M7" s="128">
        <f t="shared" si="1"/>
        <v>1804.0109581842953</v>
      </c>
      <c r="N7" s="146">
        <f t="shared" si="1"/>
        <v>1001.4545237599959</v>
      </c>
    </row>
    <row r="8" spans="2:21" x14ac:dyDescent="0.25">
      <c r="B8" s="136" t="s">
        <v>214</v>
      </c>
      <c r="C8" s="130">
        <v>1.1870000000000001</v>
      </c>
      <c r="D8" s="130">
        <v>453.827</v>
      </c>
      <c r="E8" s="130">
        <v>756</v>
      </c>
      <c r="F8" s="130">
        <v>1055.117</v>
      </c>
      <c r="G8" s="137">
        <v>1193.4364251499999</v>
      </c>
      <c r="N8" s="146"/>
    </row>
    <row r="9" spans="2:21" x14ac:dyDescent="0.25">
      <c r="B9" s="138" t="s">
        <v>215</v>
      </c>
      <c r="C9" s="130">
        <v>4591.3070000000016</v>
      </c>
      <c r="D9" s="130">
        <v>33514.242346999999</v>
      </c>
      <c r="E9" s="130">
        <v>88329.735785351499</v>
      </c>
      <c r="F9" s="130">
        <v>28301.968530739752</v>
      </c>
      <c r="G9" s="137">
        <v>73093.611487580012</v>
      </c>
      <c r="H9" s="128"/>
      <c r="I9" s="128" t="s">
        <v>217</v>
      </c>
      <c r="J9" s="128"/>
      <c r="L9" s="128"/>
      <c r="M9" s="128"/>
      <c r="N9" s="146"/>
    </row>
    <row r="10" spans="2:21" x14ac:dyDescent="0.25">
      <c r="B10" s="139"/>
      <c r="C10" s="130"/>
      <c r="D10" s="130"/>
      <c r="E10" s="130"/>
      <c r="F10" s="130"/>
      <c r="G10" s="137"/>
      <c r="J10" s="128">
        <f>J5+C8+C9+J7</f>
        <v>480.69999999999982</v>
      </c>
      <c r="K10" s="128">
        <f>K5+D8+D9+K7</f>
        <v>8666.1000000000058</v>
      </c>
      <c r="L10" s="128">
        <f>L5+E8+E9+L7</f>
        <v>87484.245681667177</v>
      </c>
      <c r="M10" s="128">
        <f t="shared" ref="M10:N10" si="2">M5+F8+F9+M7</f>
        <v>2969.072068050009</v>
      </c>
      <c r="N10" s="146">
        <f t="shared" si="2"/>
        <v>-5926.4871510800003</v>
      </c>
    </row>
    <row r="11" spans="2:21" x14ac:dyDescent="0.25">
      <c r="B11" s="139" t="s">
        <v>227</v>
      </c>
      <c r="C11" s="130">
        <v>-480.7</v>
      </c>
      <c r="D11" s="130">
        <v>-8666.100000000004</v>
      </c>
      <c r="E11" s="130">
        <v>-87484.245681667177</v>
      </c>
      <c r="F11" s="130">
        <v>-2969.0720680500081</v>
      </c>
      <c r="G11" s="137">
        <v>5926.4871510799985</v>
      </c>
    </row>
    <row r="12" spans="2:21" ht="15.75" thickBot="1" x14ac:dyDescent="0.3">
      <c r="B12" s="140"/>
      <c r="C12" s="141"/>
      <c r="D12" s="141"/>
      <c r="E12" s="141"/>
      <c r="F12" s="141"/>
      <c r="G12" s="142"/>
      <c r="I12" s="124" t="s">
        <v>218</v>
      </c>
    </row>
    <row r="13" spans="2:21" x14ac:dyDescent="0.25">
      <c r="B13" s="126"/>
      <c r="I13" s="124" t="s">
        <v>219</v>
      </c>
    </row>
    <row r="14" spans="2:21" x14ac:dyDescent="0.25">
      <c r="B14" s="126"/>
      <c r="I14" s="124" t="s">
        <v>220</v>
      </c>
    </row>
    <row r="15" spans="2:21" x14ac:dyDescent="0.25">
      <c r="B15" s="127"/>
      <c r="I15" s="124" t="s">
        <v>221</v>
      </c>
    </row>
    <row r="16" spans="2:21" x14ac:dyDescent="0.25">
      <c r="B16" s="127"/>
      <c r="I16" s="124" t="s">
        <v>222</v>
      </c>
    </row>
    <row r="17" spans="1:21" x14ac:dyDescent="0.25">
      <c r="B17" s="127"/>
      <c r="I17" s="124" t="s">
        <v>223</v>
      </c>
    </row>
    <row r="18" spans="1:21" x14ac:dyDescent="0.25">
      <c r="B18" s="127"/>
      <c r="I18" s="124" t="s">
        <v>224</v>
      </c>
    </row>
    <row r="19" spans="1:21" s="187" customFormat="1" x14ac:dyDescent="0.25"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</row>
    <row r="20" spans="1:21" ht="23.25" x14ac:dyDescent="0.35">
      <c r="B20" s="159" t="s">
        <v>237</v>
      </c>
    </row>
    <row r="21" spans="1:21" ht="46.5" thickBot="1" x14ac:dyDescent="0.3">
      <c r="B21" s="148" t="s">
        <v>229</v>
      </c>
      <c r="C21"/>
      <c r="D21"/>
      <c r="E21"/>
      <c r="F21"/>
      <c r="G21"/>
    </row>
    <row r="22" spans="1:21" ht="16.5" thickBot="1" x14ac:dyDescent="0.3">
      <c r="B22" s="155" t="s">
        <v>230</v>
      </c>
      <c r="C22" s="156"/>
      <c r="D22" s="156"/>
      <c r="E22" s="156"/>
      <c r="F22" s="156"/>
      <c r="G22" s="157"/>
    </row>
    <row r="23" spans="1:21" ht="16.5" thickBot="1" x14ac:dyDescent="0.3">
      <c r="A23" s="149">
        <v>41974</v>
      </c>
      <c r="B23" s="150">
        <v>42005</v>
      </c>
      <c r="C23" s="151" t="s">
        <v>231</v>
      </c>
      <c r="D23" s="151" t="s">
        <v>232</v>
      </c>
      <c r="E23" s="151" t="s">
        <v>233</v>
      </c>
      <c r="F23" s="151" t="s">
        <v>234</v>
      </c>
      <c r="G23" s="152">
        <v>42156</v>
      </c>
    </row>
    <row r="24" spans="1:21" ht="15.75" thickBot="1" x14ac:dyDescent="0.3">
      <c r="B24" s="153">
        <v>1.24</v>
      </c>
      <c r="C24" s="154">
        <v>1.22</v>
      </c>
      <c r="D24" s="154">
        <v>1.32</v>
      </c>
      <c r="E24" s="154">
        <v>0.71</v>
      </c>
      <c r="F24" s="154">
        <v>0.74</v>
      </c>
      <c r="G24" s="154">
        <v>0.79</v>
      </c>
    </row>
    <row r="25" spans="1:21" x14ac:dyDescent="0.25">
      <c r="A25" s="161">
        <v>100</v>
      </c>
      <c r="B25" s="162">
        <f>A25+(A25*1.24/100)</f>
        <v>101.24</v>
      </c>
      <c r="C25" s="163">
        <f>B25+(B25*C24/100)</f>
        <v>102.475128</v>
      </c>
      <c r="D25" s="163">
        <f t="shared" ref="D25:G25" si="3">C25+(C25*D24/100)</f>
        <v>103.8277996896</v>
      </c>
      <c r="E25" s="163">
        <f t="shared" si="3"/>
        <v>104.56497706739616</v>
      </c>
      <c r="F25" s="163">
        <f t="shared" si="3"/>
        <v>105.33875789769489</v>
      </c>
      <c r="G25" s="163">
        <f t="shared" si="3"/>
        <v>106.17093408508669</v>
      </c>
      <c r="H25" s="166" t="s">
        <v>238</v>
      </c>
      <c r="I25" s="166"/>
    </row>
    <row r="26" spans="1:21" x14ac:dyDescent="0.25">
      <c r="B26" s="160">
        <v>500</v>
      </c>
      <c r="C26" s="160"/>
      <c r="D26" s="160"/>
      <c r="E26" s="160"/>
      <c r="F26" s="160"/>
      <c r="G26" s="164">
        <f>B26*B25/G25</f>
        <v>476.77832390014117</v>
      </c>
      <c r="H26" s="166" t="s">
        <v>239</v>
      </c>
      <c r="I26" s="166"/>
    </row>
    <row r="27" spans="1:21" x14ac:dyDescent="0.25">
      <c r="B27" s="195">
        <f>1.0124</f>
        <v>1.0124</v>
      </c>
      <c r="C27" s="196">
        <f>C24/100+1</f>
        <v>1.0122</v>
      </c>
      <c r="D27" s="196">
        <f t="shared" ref="D27:G27" si="4">D24/100+1</f>
        <v>1.0132000000000001</v>
      </c>
      <c r="E27" s="196">
        <f t="shared" si="4"/>
        <v>1.0071000000000001</v>
      </c>
      <c r="F27" s="196">
        <f t="shared" si="4"/>
        <v>1.0074000000000001</v>
      </c>
      <c r="G27" s="196">
        <f t="shared" si="4"/>
        <v>1.0079</v>
      </c>
      <c r="H27" s="167">
        <f>B26*A25/G25</f>
        <v>470.9386842158645</v>
      </c>
      <c r="I27" s="166" t="s">
        <v>240</v>
      </c>
    </row>
    <row r="28" spans="1:21" ht="60" x14ac:dyDescent="0.25">
      <c r="B28" s="158" t="s">
        <v>235</v>
      </c>
      <c r="C28"/>
      <c r="D28"/>
      <c r="E28"/>
      <c r="F28"/>
      <c r="G28" s="196">
        <f>B27*C27*D27*E27*F27*G27</f>
        <v>1.0617093408508671</v>
      </c>
      <c r="H28" s="168" t="s">
        <v>241</v>
      </c>
      <c r="I28" s="168"/>
    </row>
    <row r="29" spans="1:21" ht="60" x14ac:dyDescent="0.25">
      <c r="B29" s="158" t="s">
        <v>236</v>
      </c>
      <c r="C29"/>
      <c r="D29"/>
      <c r="E29"/>
      <c r="F29"/>
      <c r="G29"/>
    </row>
    <row r="30" spans="1:21" s="187" customFormat="1" x14ac:dyDescent="0.25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</row>
    <row r="31" spans="1:21" ht="24" thickBot="1" x14ac:dyDescent="0.4">
      <c r="B31" s="169" t="s">
        <v>242</v>
      </c>
    </row>
    <row r="32" spans="1:21" ht="16.5" thickBot="1" x14ac:dyDescent="0.3">
      <c r="B32" s="170" t="s">
        <v>243</v>
      </c>
      <c r="C32" s="173">
        <v>1980</v>
      </c>
      <c r="D32" s="174"/>
      <c r="E32" s="173">
        <v>1990</v>
      </c>
      <c r="F32" s="174"/>
      <c r="G32" s="166">
        <v>1980</v>
      </c>
      <c r="H32" s="166">
        <v>1990</v>
      </c>
      <c r="I32" s="180" t="s">
        <v>259</v>
      </c>
      <c r="J32" s="180"/>
    </row>
    <row r="33" spans="2:21" ht="32.25" thickBot="1" x14ac:dyDescent="0.3">
      <c r="B33" s="171"/>
      <c r="C33" s="172" t="s">
        <v>244</v>
      </c>
      <c r="D33" s="172" t="s">
        <v>245</v>
      </c>
      <c r="E33" s="172" t="s">
        <v>246</v>
      </c>
      <c r="F33" s="172" t="s">
        <v>247</v>
      </c>
      <c r="G33" s="166"/>
      <c r="H33" s="166"/>
      <c r="I33" s="181">
        <v>1980</v>
      </c>
      <c r="J33" s="181">
        <v>1990</v>
      </c>
    </row>
    <row r="34" spans="2:21" ht="16.5" thickBot="1" x14ac:dyDescent="0.3">
      <c r="B34" s="171" t="s">
        <v>248</v>
      </c>
      <c r="C34" s="172">
        <v>12</v>
      </c>
      <c r="D34" s="172">
        <v>6</v>
      </c>
      <c r="E34" s="172">
        <v>13</v>
      </c>
      <c r="F34" s="172">
        <v>8</v>
      </c>
      <c r="G34" s="124">
        <f>C34*D34</f>
        <v>72</v>
      </c>
      <c r="H34" s="124">
        <f>E34*F34</f>
        <v>104</v>
      </c>
      <c r="I34" s="165">
        <f>G34*100/$G$37</f>
        <v>33.962264150943398</v>
      </c>
      <c r="J34" s="165">
        <f>H34*100/$H$37</f>
        <v>26.530612244897959</v>
      </c>
    </row>
    <row r="35" spans="2:21" ht="16.5" thickBot="1" x14ac:dyDescent="0.3">
      <c r="B35" s="171" t="s">
        <v>249</v>
      </c>
      <c r="C35" s="172">
        <v>15</v>
      </c>
      <c r="D35" s="172">
        <v>7</v>
      </c>
      <c r="E35" s="172">
        <v>19</v>
      </c>
      <c r="F35" s="172">
        <v>12</v>
      </c>
      <c r="G35" s="124">
        <f t="shared" ref="G35:G36" si="5">C35*D35</f>
        <v>105</v>
      </c>
      <c r="H35" s="124">
        <f t="shared" ref="H35:H36" si="6">E35*F35</f>
        <v>228</v>
      </c>
      <c r="I35" s="182">
        <f t="shared" ref="I35:I37" si="7">G35*100/$G$37</f>
        <v>49.528301886792455</v>
      </c>
      <c r="J35" s="182">
        <f t="shared" ref="J35:J37" si="8">H35*100/$H$37</f>
        <v>58.163265306122447</v>
      </c>
    </row>
    <row r="36" spans="2:21" ht="16.5" thickBot="1" x14ac:dyDescent="0.3">
      <c r="B36" s="171" t="s">
        <v>250</v>
      </c>
      <c r="C36" s="172">
        <v>35</v>
      </c>
      <c r="D36" s="172">
        <v>1</v>
      </c>
      <c r="E36" s="172">
        <v>40</v>
      </c>
      <c r="F36" s="172">
        <v>1.5</v>
      </c>
      <c r="G36" s="124">
        <f t="shared" si="5"/>
        <v>35</v>
      </c>
      <c r="H36" s="124">
        <f t="shared" si="6"/>
        <v>60</v>
      </c>
      <c r="I36" s="165">
        <f t="shared" si="7"/>
        <v>16.509433962264151</v>
      </c>
      <c r="J36" s="165">
        <f t="shared" si="8"/>
        <v>15.306122448979592</v>
      </c>
    </row>
    <row r="37" spans="2:21" ht="15.75" thickBot="1" x14ac:dyDescent="0.3">
      <c r="G37" s="179">
        <f>SUM(G34:G36)</f>
        <v>212</v>
      </c>
      <c r="H37" s="179">
        <f>SUM(H34:H36)</f>
        <v>392</v>
      </c>
      <c r="I37" s="165">
        <f t="shared" si="7"/>
        <v>100</v>
      </c>
      <c r="J37" s="165">
        <f t="shared" si="8"/>
        <v>100</v>
      </c>
    </row>
    <row r="38" spans="2:21" ht="16.5" thickBot="1" x14ac:dyDescent="0.3">
      <c r="B38" s="170" t="s">
        <v>251</v>
      </c>
      <c r="C38" s="175"/>
      <c r="D38" s="176" t="s">
        <v>252</v>
      </c>
      <c r="E38" s="175"/>
      <c r="F38" s="176"/>
      <c r="J38" s="181" t="s">
        <v>267</v>
      </c>
      <c r="K38" s="181"/>
      <c r="L38" s="181"/>
      <c r="M38" s="181"/>
      <c r="N38" s="181"/>
      <c r="O38" s="181"/>
      <c r="P38" s="181"/>
      <c r="Q38" s="181"/>
    </row>
    <row r="39" spans="2:21" x14ac:dyDescent="0.25">
      <c r="G39" s="193" t="s">
        <v>260</v>
      </c>
      <c r="H39" s="193" t="s">
        <v>261</v>
      </c>
      <c r="I39" s="193"/>
      <c r="J39" s="181" t="s">
        <v>266</v>
      </c>
      <c r="K39" s="181"/>
      <c r="L39" s="181"/>
      <c r="M39" s="181"/>
      <c r="N39" s="181"/>
      <c r="O39" s="181"/>
      <c r="P39" s="181"/>
      <c r="Q39" s="181"/>
    </row>
    <row r="40" spans="2:21" x14ac:dyDescent="0.25">
      <c r="G40" s="193">
        <v>1980</v>
      </c>
      <c r="H40" s="193">
        <v>1990</v>
      </c>
      <c r="I40" s="193"/>
      <c r="J40" s="181" t="s">
        <v>265</v>
      </c>
      <c r="K40" s="181"/>
      <c r="L40" s="181"/>
      <c r="M40" s="181"/>
      <c r="N40" s="181"/>
      <c r="O40" s="181"/>
      <c r="P40" s="181"/>
      <c r="Q40" s="181"/>
    </row>
    <row r="41" spans="2:21" ht="63.75" x14ac:dyDescent="0.25">
      <c r="B41" s="183" t="s">
        <v>262</v>
      </c>
      <c r="F41" s="186" t="s">
        <v>264</v>
      </c>
      <c r="G41" s="191">
        <f>((C34*D34)+(C35*D35)+(C36*D36))/G37</f>
        <v>1</v>
      </c>
      <c r="H41" s="192">
        <f>((F34*C34)+(F35*C35)+(F36*C36))/G37</f>
        <v>1.5495283018867925</v>
      </c>
      <c r="I41" s="191" t="s">
        <v>263</v>
      </c>
      <c r="J41" s="190" t="s">
        <v>268</v>
      </c>
      <c r="K41" s="185">
        <f>H37/H41</f>
        <v>252.98021308980213</v>
      </c>
    </row>
    <row r="45" spans="2:21" s="187" customFormat="1" x14ac:dyDescent="0.25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</row>
    <row r="46" spans="2:21" ht="57" x14ac:dyDescent="0.25">
      <c r="B46" s="178" t="s">
        <v>253</v>
      </c>
    </row>
    <row r="47" spans="2:21" ht="30" x14ac:dyDescent="0.25">
      <c r="B47" s="177" t="s">
        <v>254</v>
      </c>
      <c r="C47" s="194" t="s">
        <v>269</v>
      </c>
      <c r="D47" s="194"/>
      <c r="E47" s="194"/>
      <c r="F47" s="184"/>
      <c r="G47" s="184"/>
    </row>
    <row r="48" spans="2:21" ht="30" x14ac:dyDescent="0.25">
      <c r="B48" s="158" t="s">
        <v>255</v>
      </c>
      <c r="C48" s="123" t="s">
        <v>270</v>
      </c>
    </row>
    <row r="49" spans="2:7" ht="45" x14ac:dyDescent="0.25">
      <c r="B49" s="177" t="s">
        <v>256</v>
      </c>
      <c r="C49" s="194" t="s">
        <v>273</v>
      </c>
      <c r="D49" s="194"/>
      <c r="E49" s="194"/>
      <c r="F49" s="184"/>
      <c r="G49" s="184"/>
    </row>
    <row r="50" spans="2:7" ht="45" x14ac:dyDescent="0.25">
      <c r="B50" s="158" t="s">
        <v>257</v>
      </c>
      <c r="C50" s="123" t="s">
        <v>271</v>
      </c>
    </row>
    <row r="51" spans="2:7" ht="45" x14ac:dyDescent="0.25">
      <c r="B51" s="177" t="s">
        <v>258</v>
      </c>
      <c r="C51" s="194" t="s">
        <v>272</v>
      </c>
    </row>
  </sheetData>
  <mergeCells count="4">
    <mergeCell ref="B22:G22"/>
    <mergeCell ref="C32:D32"/>
    <mergeCell ref="E32:F32"/>
    <mergeCell ref="I32:J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Helena Galvão de Miranda</dc:creator>
  <cp:lastModifiedBy>Silvia Helena Galvão de Miranda</cp:lastModifiedBy>
  <dcterms:created xsi:type="dcterms:W3CDTF">2016-10-20T14:04:54Z</dcterms:created>
  <dcterms:modified xsi:type="dcterms:W3CDTF">2016-11-25T16:36:06Z</dcterms:modified>
</cp:coreProperties>
</file>