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 Godoy\OneDrive\2 ENSINO (ENS)\1 M Financeiros\2 M Financeiro II\2016\EAD\"/>
    </mc:Choice>
  </mc:AlternateContent>
  <bookViews>
    <workbookView xWindow="0" yWindow="0" windowWidth="20490" windowHeight="7530" activeTab="3"/>
  </bookViews>
  <sheets>
    <sheet name="Ibovespa" sheetId="1" r:id="rId1"/>
    <sheet name="Tx Juros" sheetId="2" r:id="rId2"/>
    <sheet name="Swaps" sheetId="3" r:id="rId3"/>
    <sheet name="MO - B&amp;S" sheetId="4" r:id="rId4"/>
  </sheets>
  <externalReferences>
    <externalReference r:id="rId5"/>
    <externalReference r:id="rId6"/>
  </externalReferences>
  <definedNames>
    <definedName name="____r">#REF!</definedName>
    <definedName name="___r">#REF!</definedName>
    <definedName name="__r">#REF!</definedName>
    <definedName name="_r">#REF!</definedName>
    <definedName name="Agências_CNPJ_x_UF" localSheetId="3">#REF!</definedName>
    <definedName name="Agências_CNPJ_x_UF" localSheetId="2">#REF!</definedName>
    <definedName name="Agências_CNPJ_x_UF" localSheetId="1">#REF!</definedName>
    <definedName name="Agências_CNPJ_x_UF">#REF!</definedName>
    <definedName name="estilo" localSheetId="3">#REF!</definedName>
    <definedName name="estilo" localSheetId="2">#REF!</definedName>
    <definedName name="estilo" localSheetId="1">#REF!</definedName>
    <definedName name="estilo">#REF!</definedName>
    <definedName name="HTML_CodePage" hidden="1">1252</definedName>
    <definedName name="HTML_Description" hidden="1">""</definedName>
    <definedName name="HTML_Email" hidden="1">""</definedName>
    <definedName name="HTML_Header" hidden="1">"AnexoV"</definedName>
    <definedName name="HTML_LastUpdate" hidden="1">"04/08/00"</definedName>
    <definedName name="HTML_LineAfter" hidden="1">FALSE</definedName>
    <definedName name="HTML_LineBefore" hidden="1">FALSE</definedName>
    <definedName name="HTML_Name" hidden="1">"DEINF.AZEVEDO"</definedName>
    <definedName name="HTML_OBDlg2" hidden="1">TRUE</definedName>
    <definedName name="HTML_OBDlg4" hidden="1">TRUE</definedName>
    <definedName name="HTML_OS" hidden="1">0</definedName>
    <definedName name="HTML_PathFile" hidden="1">"C:\Silvania\RELATORIO\Htms\english\Rel-2000\Jul-2000\pasta1.htm"</definedName>
    <definedName name="HTML_Title" hidden="1">"Mensal-JUL1"</definedName>
    <definedName name="N" localSheetId="3">#REF!</definedName>
    <definedName name="N" localSheetId="2">#REF!</definedName>
    <definedName name="N" localSheetId="1">#REF!</definedName>
    <definedName name="N">#REF!</definedName>
    <definedName name="q" localSheetId="3">#REF!</definedName>
    <definedName name="q" localSheetId="2">#REF!</definedName>
    <definedName name="q" localSheetId="1">#REF!</definedName>
    <definedName name="q">#REF!</definedName>
    <definedName name="rf" localSheetId="3">#REF!</definedName>
    <definedName name="rf" localSheetId="2">#REF!</definedName>
    <definedName name="rf" localSheetId="1">#REF!</definedName>
    <definedName name="rf">#REF!</definedName>
    <definedName name="S" localSheetId="3">#REF!</definedName>
    <definedName name="S" localSheetId="2">#REF!</definedName>
    <definedName name="S" localSheetId="1">#REF!</definedName>
    <definedName name="S">#REF!</definedName>
    <definedName name="T" localSheetId="3">#REF!</definedName>
    <definedName name="T" localSheetId="2">#REF!</definedName>
    <definedName name="T" localSheetId="1">#REF!</definedName>
    <definedName name="T">#REF!</definedName>
    <definedName name="tipo" localSheetId="3">#REF!</definedName>
    <definedName name="tipo" localSheetId="2">#REF!</definedName>
    <definedName name="tipo" localSheetId="1">#REF!</definedName>
    <definedName name="tipo">#REF!</definedName>
    <definedName name="vol" localSheetId="3">#REF!</definedName>
    <definedName name="vol" localSheetId="2">#REF!</definedName>
    <definedName name="vol" localSheetId="1">#REF!</definedName>
    <definedName name="vol">#REF!</definedName>
    <definedName name="X" localSheetId="3">#REF!</definedName>
    <definedName name="X" localSheetId="2">#REF!</definedName>
    <definedName name="X" localSheetId="1">#REF!</definedName>
    <definedName name="X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D21" i="4"/>
  <c r="C23" i="4" l="1"/>
  <c r="B20" i="4"/>
  <c r="C17" i="4"/>
  <c r="E17" i="4" s="1"/>
  <c r="C10" i="4"/>
  <c r="L9" i="4"/>
  <c r="F9" i="4"/>
  <c r="M7" i="4"/>
  <c r="L7" i="4"/>
  <c r="D19" i="3"/>
  <c r="D33" i="3" s="1"/>
  <c r="C19" i="3"/>
  <c r="C24" i="4" l="1"/>
  <c r="E23" i="4"/>
  <c r="E24" i="4" s="1"/>
  <c r="C13" i="2"/>
  <c r="C14" i="2" s="1"/>
  <c r="C15" i="2" s="1"/>
  <c r="C16" i="2" s="1"/>
  <c r="C17" i="2" s="1"/>
  <c r="G9" i="4" l="1"/>
  <c r="J6" i="4" s="1"/>
  <c r="D20" i="1"/>
  <c r="L6" i="1"/>
  <c r="M6" i="4" l="1"/>
  <c r="G5" i="4"/>
  <c r="G11" i="4" s="1"/>
  <c r="G7" i="4" l="1"/>
  <c r="G6" i="4"/>
  <c r="G12" i="4" s="1"/>
  <c r="G8" i="4" l="1"/>
  <c r="J16" i="4" s="1"/>
  <c r="M8" i="4" s="1"/>
  <c r="M9" i="4" s="1"/>
  <c r="J7" i="4" s="1"/>
  <c r="J8" i="4" l="1"/>
  <c r="J9" i="4" s="1"/>
  <c r="J23" i="4" s="1"/>
  <c r="H24" i="4" s="1"/>
  <c r="H25" i="4" s="1"/>
  <c r="H17" i="4" l="1"/>
  <c r="H18" i="4" s="1"/>
</calcChain>
</file>

<file path=xl/comments1.xml><?xml version="1.0" encoding="utf-8"?>
<comments xmlns="http://schemas.openxmlformats.org/spreadsheetml/2006/main">
  <authors>
    <author>Win98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D1: Quando envolver uma opção de LP, a taxa de juros é compensada pelo rendimentos dos dividendos para refletir o custo de inatividade pela detenção da ação.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S : valor da ação ajustado pelos dividendos.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Valor ajustado do ativo: valor atual do ativo - vp dos dividendos durante a vida da opção.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>Valor do ativo ajustado: descontado pela taxa de rendimento dos dividendos para levar em conta a queda esperada de valor decorrente do pagto de dividendos.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<sst xmlns="http://schemas.openxmlformats.org/spreadsheetml/2006/main" count="156" uniqueCount="115">
  <si>
    <t>IBOVESPA: COMPRA A VISTA DE AÇÕES E VENDA FUTURO DE INDICE</t>
  </si>
  <si>
    <t>IBOVESPA: HEDGE DE UMA CARTEIRA DE AÇÕES</t>
  </si>
  <si>
    <t>Valor aplicado</t>
  </si>
  <si>
    <t>Ibovespa S1</t>
  </si>
  <si>
    <t>Ibovespa F1</t>
  </si>
  <si>
    <t>Beta Cart</t>
  </si>
  <si>
    <t>Beta</t>
  </si>
  <si>
    <t>Abertura</t>
  </si>
  <si>
    <t>Ação</t>
  </si>
  <si>
    <t>Participação %</t>
  </si>
  <si>
    <t>Preço $</t>
  </si>
  <si>
    <t>Participação Acumulada %</t>
  </si>
  <si>
    <t>Participação Ajustada %</t>
  </si>
  <si>
    <t>Montante Aplicado $</t>
  </si>
  <si>
    <t>Quantidade de cada Ação</t>
  </si>
  <si>
    <t>Quantidade</t>
  </si>
  <si>
    <t>Valor $</t>
  </si>
  <si>
    <t>Participação Relativa</t>
  </si>
  <si>
    <t>Beta Ponderado</t>
  </si>
  <si>
    <t>A</t>
  </si>
  <si>
    <t>(mil)</t>
  </si>
  <si>
    <t>B</t>
  </si>
  <si>
    <t>C</t>
  </si>
  <si>
    <t>D</t>
  </si>
  <si>
    <t>E</t>
  </si>
  <si>
    <t>F</t>
  </si>
  <si>
    <t>Total</t>
  </si>
  <si>
    <t>G</t>
  </si>
  <si>
    <t>H</t>
  </si>
  <si>
    <t>I</t>
  </si>
  <si>
    <t>J</t>
  </si>
  <si>
    <t>Fechamento</t>
  </si>
  <si>
    <t>JUROS</t>
  </si>
  <si>
    <t>Pontos</t>
  </si>
  <si>
    <t>PU</t>
  </si>
  <si>
    <t>DI over Dia</t>
  </si>
  <si>
    <t>Contratos</t>
  </si>
  <si>
    <t>Valor</t>
  </si>
  <si>
    <t>Taxa Média</t>
  </si>
  <si>
    <t>Taxa</t>
  </si>
  <si>
    <t>AJUSTES</t>
  </si>
  <si>
    <t>Dia</t>
  </si>
  <si>
    <t>Dus</t>
  </si>
  <si>
    <t>DI over Cetip</t>
  </si>
  <si>
    <t>Ajuste</t>
  </si>
  <si>
    <t>Ant. Corrigido</t>
  </si>
  <si>
    <t>Embutida</t>
  </si>
  <si>
    <t>Pontos PU</t>
  </si>
  <si>
    <t>$</t>
  </si>
  <si>
    <t>Acumulado</t>
  </si>
  <si>
    <t>DERIVATIVOS - SWAPS</t>
  </si>
  <si>
    <t>Diferenças nas Pontas Ativas e Passivas</t>
  </si>
  <si>
    <t>Período</t>
  </si>
  <si>
    <t>DI anual</t>
  </si>
  <si>
    <t>Passiva</t>
  </si>
  <si>
    <t>Passiva Tri</t>
  </si>
  <si>
    <t>Ativa Tri</t>
  </si>
  <si>
    <t>Diferença</t>
  </si>
  <si>
    <t>1T2010</t>
  </si>
  <si>
    <t>2T2010</t>
  </si>
  <si>
    <t>3T2010</t>
  </si>
  <si>
    <t>4T2010</t>
  </si>
  <si>
    <t>1T2011</t>
  </si>
  <si>
    <t>2T2011</t>
  </si>
  <si>
    <t>3T2011</t>
  </si>
  <si>
    <t>4T2011</t>
  </si>
  <si>
    <t>Diferencial a Pagar ou a Receber</t>
  </si>
  <si>
    <t>Rec (Pag)</t>
  </si>
  <si>
    <t>Pagamentos</t>
  </si>
  <si>
    <t>Valor Justo do Swap</t>
  </si>
  <si>
    <t>Diferencial Rec (Pagar)</t>
  </si>
  <si>
    <t>Pagamentos Restantes</t>
  </si>
  <si>
    <t>VPL</t>
  </si>
  <si>
    <t>DI + 0,5%</t>
  </si>
  <si>
    <t>Variação</t>
  </si>
  <si>
    <t>MODELO BLACK-SCHOLES</t>
  </si>
  <si>
    <t>Dados de Entrada</t>
  </si>
  <si>
    <t>D1</t>
  </si>
  <si>
    <t>Paridade</t>
  </si>
  <si>
    <t>Dividendos</t>
  </si>
  <si>
    <t>(1 sim; 2 não)</t>
  </si>
  <si>
    <t>D2</t>
  </si>
  <si>
    <t>Ações</t>
  </si>
  <si>
    <t>Opções</t>
  </si>
  <si>
    <t>(1 CP; 2 LP)</t>
  </si>
  <si>
    <t>ND1</t>
  </si>
  <si>
    <t>Op Venda</t>
  </si>
  <si>
    <t>(exercício)</t>
  </si>
  <si>
    <t>ND2</t>
  </si>
  <si>
    <t>Op Compra</t>
  </si>
  <si>
    <t>r</t>
  </si>
  <si>
    <t>VP Exerc</t>
  </si>
  <si>
    <t>Var</t>
  </si>
  <si>
    <t>(variância)</t>
  </si>
  <si>
    <t>t</t>
  </si>
  <si>
    <t>(último valor)</t>
  </si>
  <si>
    <t>Dp</t>
  </si>
  <si>
    <t>(volatilidade)</t>
  </si>
  <si>
    <t>Ajuste pelos Dividendos</t>
  </si>
  <si>
    <t>Preço Estimado</t>
  </si>
  <si>
    <t>Curto Prazo</t>
  </si>
  <si>
    <t>Longo Prazo</t>
  </si>
  <si>
    <t>S</t>
  </si>
  <si>
    <t>Dividendos1</t>
  </si>
  <si>
    <t>Dividendos2</t>
  </si>
  <si>
    <t>t (div1)</t>
  </si>
  <si>
    <t>t (div2)</t>
  </si>
  <si>
    <t>VP Divid</t>
  </si>
  <si>
    <t>VP Divid (y)</t>
  </si>
  <si>
    <t>P</t>
  </si>
  <si>
    <t>S (ajustado)</t>
  </si>
  <si>
    <t>(taxa juros a.a.)</t>
  </si>
  <si>
    <t>(tempo anos)</t>
  </si>
  <si>
    <t>S Fechamento</t>
  </si>
  <si>
    <t>E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</si>
</sst>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0%"/>
    <numFmt numFmtId="168" formatCode="dd/mm/yy;@"/>
    <numFmt numFmtId="169" formatCode="_(&quot;R$ &quot;* #,##0.00_);_(&quot;R$ &quot;* \(#,##0.00\);_(&quot;R$ &quot;* &quot;-&quot;??_);_(@_)"/>
    <numFmt numFmtId="170" formatCode="_(&quot;R$ &quot;* #,##0_);_(&quot;R$ &quot;* \(#,##0\);_(&quot;R$ &quot;* &quot;-&quot;??_);_(@_)"/>
    <numFmt numFmtId="171" formatCode="0.0000"/>
    <numFmt numFmtId="172" formatCode="[$$-409]#,##0.00"/>
    <numFmt numFmtId="173" formatCode="_-[$$-409]* #,##0.00_ ;_-[$$-409]* \-#,##0.00\ ;_-[$$-409]* &quot;-&quot;??_ ;_-@_ 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164" fontId="3" fillId="0" borderId="0" xfId="1" applyNumberFormat="1" applyFont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6" fillId="0" borderId="0" xfId="2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9" fontId="5" fillId="0" borderId="11" xfId="2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/>
    <xf numFmtId="0" fontId="7" fillId="0" borderId="0" xfId="0" applyFont="1"/>
    <xf numFmtId="0" fontId="8" fillId="0" borderId="0" xfId="0" applyFont="1" applyAlignment="1"/>
    <xf numFmtId="0" fontId="3" fillId="0" borderId="16" xfId="0" applyFont="1" applyBorder="1"/>
    <xf numFmtId="165" fontId="3" fillId="0" borderId="17" xfId="1" applyNumberFormat="1" applyFont="1" applyBorder="1" applyAlignment="1">
      <alignment horizontal="center"/>
    </xf>
    <xf numFmtId="0" fontId="3" fillId="0" borderId="18" xfId="0" applyFont="1" applyBorder="1"/>
    <xf numFmtId="165" fontId="3" fillId="0" borderId="19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3" fillId="0" borderId="19" xfId="2" applyNumberFormat="1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5" fontId="3" fillId="0" borderId="0" xfId="1" applyNumberFormat="1" applyFont="1" applyBorder="1"/>
    <xf numFmtId="165" fontId="3" fillId="0" borderId="19" xfId="1" applyNumberFormat="1" applyFont="1" applyBorder="1"/>
    <xf numFmtId="0" fontId="3" fillId="0" borderId="20" xfId="0" applyFont="1" applyBorder="1" applyAlignment="1">
      <alignment horizontal="center"/>
    </xf>
    <xf numFmtId="0" fontId="3" fillId="0" borderId="23" xfId="0" applyFont="1" applyBorder="1"/>
    <xf numFmtId="165" fontId="3" fillId="2" borderId="19" xfId="1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10" fontId="3" fillId="2" borderId="11" xfId="2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165" fontId="3" fillId="2" borderId="11" xfId="1" applyNumberFormat="1" applyFont="1" applyFill="1" applyBorder="1"/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/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0" xfId="0" applyFont="1"/>
    <xf numFmtId="0" fontId="9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0" fontId="13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" fontId="9" fillId="0" borderId="11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167" fontId="11" fillId="0" borderId="11" xfId="2" applyNumberFormat="1" applyFont="1" applyBorder="1" applyAlignment="1">
      <alignment horizontal="center"/>
    </xf>
    <xf numFmtId="167" fontId="11" fillId="0" borderId="11" xfId="0" applyNumberFormat="1" applyFont="1" applyBorder="1" applyAlignment="1">
      <alignment horizontal="center"/>
    </xf>
    <xf numFmtId="10" fontId="11" fillId="0" borderId="11" xfId="2" applyNumberFormat="1" applyFont="1" applyBorder="1" applyAlignment="1">
      <alignment horizontal="center"/>
    </xf>
    <xf numFmtId="17" fontId="9" fillId="0" borderId="0" xfId="0" applyNumberFormat="1" applyFont="1" applyAlignment="1">
      <alignment horizontal="center"/>
    </xf>
    <xf numFmtId="10" fontId="11" fillId="0" borderId="0" xfId="2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0" fontId="12" fillId="0" borderId="27" xfId="0" applyNumberFormat="1" applyFont="1" applyBorder="1" applyAlignment="1">
      <alignment horizontal="center"/>
    </xf>
    <xf numFmtId="165" fontId="12" fillId="0" borderId="11" xfId="1" applyNumberFormat="1" applyFont="1" applyBorder="1" applyAlignment="1"/>
    <xf numFmtId="168" fontId="9" fillId="0" borderId="11" xfId="0" applyNumberFormat="1" applyFont="1" applyBorder="1" applyAlignment="1">
      <alignment horizontal="center"/>
    </xf>
    <xf numFmtId="170" fontId="11" fillId="0" borderId="11" xfId="3" applyNumberFormat="1" applyFont="1" applyBorder="1" applyAlignment="1">
      <alignment horizontal="center"/>
    </xf>
    <xf numFmtId="0" fontId="11" fillId="0" borderId="11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/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70" fontId="9" fillId="0" borderId="11" xfId="3" applyNumberFormat="1" applyFont="1" applyBorder="1" applyAlignment="1">
      <alignment horizontal="center"/>
    </xf>
    <xf numFmtId="0" fontId="9" fillId="0" borderId="11" xfId="1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170" fontId="9" fillId="0" borderId="11" xfId="3" applyNumberFormat="1" applyFont="1" applyFill="1" applyBorder="1" applyAlignment="1">
      <alignment horizontal="center"/>
    </xf>
    <xf numFmtId="0" fontId="9" fillId="0" borderId="11" xfId="1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4" fillId="2" borderId="24" xfId="4" applyFont="1" applyFill="1" applyBorder="1" applyAlignment="1">
      <alignment horizontal="center"/>
    </xf>
    <xf numFmtId="0" fontId="14" fillId="2" borderId="25" xfId="4" applyFont="1" applyFill="1" applyBorder="1" applyAlignment="1">
      <alignment horizontal="center"/>
    </xf>
    <xf numFmtId="0" fontId="14" fillId="2" borderId="26" xfId="4" applyFont="1" applyFill="1" applyBorder="1" applyAlignment="1">
      <alignment horizontal="center"/>
    </xf>
    <xf numFmtId="0" fontId="1" fillId="0" borderId="0" xfId="4"/>
    <xf numFmtId="0" fontId="15" fillId="0" borderId="0" xfId="4" applyFont="1"/>
    <xf numFmtId="0" fontId="16" fillId="0" borderId="24" xfId="4" applyFont="1" applyBorder="1" applyAlignment="1">
      <alignment horizontal="center"/>
    </xf>
    <xf numFmtId="0" fontId="16" fillId="0" borderId="25" xfId="4" applyFont="1" applyBorder="1" applyAlignment="1">
      <alignment horizontal="center"/>
    </xf>
    <xf numFmtId="0" fontId="16" fillId="0" borderId="26" xfId="4" applyFont="1" applyBorder="1" applyAlignment="1">
      <alignment horizontal="center"/>
    </xf>
    <xf numFmtId="0" fontId="16" fillId="0" borderId="11" xfId="4" applyFont="1" applyBorder="1"/>
    <xf numFmtId="171" fontId="16" fillId="0" borderId="11" xfId="4" applyNumberFormat="1" applyFont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6" fillId="0" borderId="11" xfId="4" applyFont="1" applyBorder="1" applyAlignment="1">
      <alignment horizontal="center"/>
    </xf>
    <xf numFmtId="0" fontId="18" fillId="0" borderId="16" xfId="4" applyFont="1" applyBorder="1"/>
    <xf numFmtId="0" fontId="18" fillId="3" borderId="11" xfId="4" applyFont="1" applyFill="1" applyBorder="1" applyAlignment="1">
      <alignment horizontal="center"/>
    </xf>
    <xf numFmtId="0" fontId="17" fillId="0" borderId="17" xfId="4" applyFont="1" applyBorder="1" applyAlignment="1">
      <alignment horizontal="center"/>
    </xf>
    <xf numFmtId="2" fontId="15" fillId="0" borderId="0" xfId="4" applyNumberFormat="1" applyFont="1"/>
    <xf numFmtId="0" fontId="18" fillId="0" borderId="18" xfId="4" applyFont="1" applyBorder="1"/>
    <xf numFmtId="0" fontId="17" fillId="0" borderId="19" xfId="4" applyFont="1" applyBorder="1" applyAlignment="1">
      <alignment horizontal="center"/>
    </xf>
    <xf numFmtId="171" fontId="15" fillId="0" borderId="0" xfId="4" applyNumberFormat="1" applyFont="1"/>
    <xf numFmtId="0" fontId="15" fillId="0" borderId="18" xfId="4" applyFont="1" applyBorder="1" applyAlignment="1">
      <alignment horizontal="left"/>
    </xf>
    <xf numFmtId="0" fontId="18" fillId="0" borderId="19" xfId="4" applyFont="1" applyBorder="1" applyAlignment="1">
      <alignment horizontal="center"/>
    </xf>
    <xf numFmtId="166" fontId="15" fillId="3" borderId="11" xfId="4" applyNumberFormat="1" applyFont="1" applyFill="1" applyBorder="1" applyAlignment="1">
      <alignment horizontal="center"/>
    </xf>
    <xf numFmtId="0" fontId="16" fillId="0" borderId="11" xfId="4" applyFont="1" applyBorder="1" applyAlignment="1">
      <alignment horizontal="left"/>
    </xf>
    <xf numFmtId="0" fontId="16" fillId="4" borderId="11" xfId="4" applyFont="1" applyFill="1" applyBorder="1"/>
    <xf numFmtId="2" fontId="16" fillId="4" borderId="11" xfId="4" applyNumberFormat="1" applyFont="1" applyFill="1" applyBorder="1"/>
    <xf numFmtId="171" fontId="15" fillId="3" borderId="11" xfId="4" applyNumberFormat="1" applyFont="1" applyFill="1" applyBorder="1" applyAlignment="1">
      <alignment horizontal="center"/>
    </xf>
    <xf numFmtId="0" fontId="1" fillId="0" borderId="24" xfId="4" applyBorder="1"/>
    <xf numFmtId="9" fontId="18" fillId="3" borderId="11" xfId="2" applyFont="1" applyFill="1" applyBorder="1" applyAlignment="1">
      <alignment horizontal="center"/>
    </xf>
    <xf numFmtId="0" fontId="16" fillId="0" borderId="24" xfId="4" applyFont="1" applyFill="1" applyBorder="1" applyAlignment="1">
      <alignment horizontal="center"/>
    </xf>
    <xf numFmtId="0" fontId="16" fillId="0" borderId="25" xfId="4" applyFont="1" applyFill="1" applyBorder="1" applyAlignment="1">
      <alignment horizontal="center"/>
    </xf>
    <xf numFmtId="0" fontId="16" fillId="0" borderId="26" xfId="4" applyFont="1" applyFill="1" applyBorder="1" applyAlignment="1">
      <alignment horizontal="center"/>
    </xf>
    <xf numFmtId="0" fontId="16" fillId="0" borderId="18" xfId="4" applyFont="1" applyBorder="1" applyAlignment="1">
      <alignment horizontal="center"/>
    </xf>
    <xf numFmtId="0" fontId="16" fillId="0" borderId="19" xfId="4" applyFont="1" applyBorder="1" applyAlignment="1">
      <alignment horizontal="center"/>
    </xf>
    <xf numFmtId="0" fontId="15" fillId="0" borderId="16" xfId="4" applyFont="1" applyBorder="1" applyAlignment="1">
      <alignment horizontal="center"/>
    </xf>
    <xf numFmtId="0" fontId="16" fillId="4" borderId="24" xfId="4" applyFont="1" applyFill="1" applyBorder="1" applyAlignment="1">
      <alignment horizontal="center"/>
    </xf>
    <xf numFmtId="0" fontId="16" fillId="4" borderId="25" xfId="4" applyFont="1" applyFill="1" applyBorder="1" applyAlignment="1">
      <alignment horizontal="center"/>
    </xf>
    <xf numFmtId="0" fontId="16" fillId="4" borderId="26" xfId="4" applyFont="1" applyFill="1" applyBorder="1" applyAlignment="1">
      <alignment horizontal="center"/>
    </xf>
    <xf numFmtId="0" fontId="15" fillId="0" borderId="18" xfId="4" applyFont="1" applyBorder="1" applyAlignment="1">
      <alignment horizontal="center"/>
    </xf>
    <xf numFmtId="0" fontId="16" fillId="4" borderId="20" xfId="4" applyFont="1" applyFill="1" applyBorder="1" applyAlignment="1">
      <alignment horizontal="center"/>
    </xf>
    <xf numFmtId="0" fontId="16" fillId="4" borderId="23" xfId="4" applyFont="1" applyFill="1" applyBorder="1" applyAlignment="1">
      <alignment horizontal="center"/>
    </xf>
    <xf numFmtId="0" fontId="16" fillId="4" borderId="21" xfId="4" applyFont="1" applyFill="1" applyBorder="1" applyAlignment="1">
      <alignment horizontal="center"/>
    </xf>
    <xf numFmtId="2" fontId="15" fillId="0" borderId="19" xfId="4" applyNumberFormat="1" applyFont="1" applyFill="1" applyBorder="1"/>
    <xf numFmtId="0" fontId="16" fillId="0" borderId="0" xfId="4" applyFont="1" applyFill="1" applyBorder="1" applyAlignment="1">
      <alignment horizontal="center"/>
    </xf>
    <xf numFmtId="166" fontId="18" fillId="3" borderId="11" xfId="2" applyNumberFormat="1" applyFont="1" applyFill="1" applyBorder="1" applyAlignment="1">
      <alignment horizontal="center"/>
    </xf>
    <xf numFmtId="164" fontId="15" fillId="3" borderId="11" xfId="5" applyFont="1" applyFill="1" applyBorder="1"/>
    <xf numFmtId="0" fontId="1" fillId="0" borderId="19" xfId="4" applyBorder="1"/>
    <xf numFmtId="0" fontId="1" fillId="0" borderId="21" xfId="4" applyBorder="1"/>
    <xf numFmtId="0" fontId="15" fillId="4" borderId="24" xfId="4" applyFont="1" applyFill="1" applyBorder="1"/>
    <xf numFmtId="10" fontId="16" fillId="4" borderId="11" xfId="6" applyNumberFormat="1" applyFont="1" applyFill="1" applyBorder="1"/>
    <xf numFmtId="0" fontId="15" fillId="4" borderId="11" xfId="4" applyFont="1" applyFill="1" applyBorder="1"/>
    <xf numFmtId="0" fontId="16" fillId="0" borderId="0" xfId="4" applyFont="1" applyBorder="1"/>
    <xf numFmtId="10" fontId="15" fillId="0" borderId="11" xfId="4" applyNumberFormat="1" applyFont="1" applyFill="1" applyBorder="1" applyAlignment="1">
      <alignment horizontal="center"/>
    </xf>
    <xf numFmtId="0" fontId="18" fillId="0" borderId="21" xfId="4" applyFont="1" applyBorder="1" applyAlignment="1">
      <alignment horizontal="center"/>
    </xf>
    <xf numFmtId="0" fontId="15" fillId="0" borderId="26" xfId="4" applyFont="1" applyBorder="1" applyAlignment="1">
      <alignment horizontal="center"/>
    </xf>
    <xf numFmtId="172" fontId="16" fillId="4" borderId="16" xfId="4" applyNumberFormat="1" applyFont="1" applyFill="1" applyBorder="1" applyAlignment="1">
      <alignment horizontal="center"/>
    </xf>
    <xf numFmtId="172" fontId="16" fillId="4" borderId="17" xfId="4" applyNumberFormat="1" applyFont="1" applyFill="1" applyBorder="1" applyAlignment="1">
      <alignment horizontal="center"/>
    </xf>
    <xf numFmtId="173" fontId="16" fillId="4" borderId="11" xfId="4" applyNumberFormat="1" applyFont="1" applyFill="1" applyBorder="1"/>
    <xf numFmtId="173" fontId="15" fillId="3" borderId="11" xfId="4" applyNumberFormat="1" applyFont="1" applyFill="1" applyBorder="1"/>
    <xf numFmtId="173" fontId="15" fillId="3" borderId="11" xfId="4" applyNumberFormat="1" applyFont="1" applyFill="1" applyBorder="1" applyAlignment="1">
      <alignment horizontal="center"/>
    </xf>
    <xf numFmtId="173" fontId="16" fillId="0" borderId="11" xfId="4" applyNumberFormat="1" applyFont="1" applyBorder="1" applyAlignment="1">
      <alignment horizontal="center"/>
    </xf>
    <xf numFmtId="0" fontId="1" fillId="0" borderId="18" xfId="4" applyBorder="1" applyAlignment="1">
      <alignment horizontal="center"/>
    </xf>
    <xf numFmtId="0" fontId="1" fillId="0" borderId="20" xfId="4" applyBorder="1" applyAlignment="1">
      <alignment horizontal="center"/>
    </xf>
    <xf numFmtId="173" fontId="15" fillId="0" borderId="11" xfId="4" applyNumberFormat="1" applyFont="1" applyFill="1" applyBorder="1" applyAlignment="1">
      <alignment horizontal="center"/>
    </xf>
    <xf numFmtId="173" fontId="15" fillId="0" borderId="11" xfId="4" applyNumberFormat="1" applyFont="1" applyFill="1" applyBorder="1"/>
  </cellXfs>
  <cellStyles count="7">
    <cellStyle name="Moeda 2" xfId="3"/>
    <cellStyle name="Normal" xfId="0" builtinId="0"/>
    <cellStyle name="Normal 2" xfId="4"/>
    <cellStyle name="Porcentagem" xfId="2" builtinId="5"/>
    <cellStyle name="Porcentagem 2" xfId="6"/>
    <cellStyle name="Separador de milhares 2" xf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4</xdr:row>
          <xdr:rowOff>171450</xdr:rowOff>
        </xdr:from>
        <xdr:to>
          <xdr:col>18</xdr:col>
          <xdr:colOff>47625</xdr:colOff>
          <xdr:row>11</xdr:row>
          <xdr:rowOff>28575</xdr:rowOff>
        </xdr:to>
        <xdr:sp macro="" textlink="">
          <xdr:nvSpPr>
            <xdr:cNvPr id="4097" name="Object 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CD8F7F53-6CB0-4CDB-9CDF-9A1A3B4043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542925</xdr:colOff>
          <xdr:row>1</xdr:row>
          <xdr:rowOff>123825</xdr:rowOff>
        </xdr:from>
        <xdr:to>
          <xdr:col>17</xdr:col>
          <xdr:colOff>314325</xdr:colOff>
          <xdr:row>4</xdr:row>
          <xdr:rowOff>95250</xdr:rowOff>
        </xdr:to>
        <xdr:sp macro="" textlink="">
          <xdr:nvSpPr>
            <xdr:cNvPr id="4098" name="Object 1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3696CCA7-EAA7-4B1C-9056-DF739408A5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238125</xdr:colOff>
          <xdr:row>11</xdr:row>
          <xdr:rowOff>47625</xdr:rowOff>
        </xdr:from>
        <xdr:to>
          <xdr:col>18</xdr:col>
          <xdr:colOff>571500</xdr:colOff>
          <xdr:row>13</xdr:row>
          <xdr:rowOff>171450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12F78770-DC2D-474A-8196-2C1A078174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15</xdr:row>
          <xdr:rowOff>76200</xdr:rowOff>
        </xdr:from>
        <xdr:to>
          <xdr:col>19</xdr:col>
          <xdr:colOff>361950</xdr:colOff>
          <xdr:row>20</xdr:row>
          <xdr:rowOff>9525</xdr:rowOff>
        </xdr:to>
        <xdr:sp macro="" textlink="">
          <xdr:nvSpPr>
            <xdr:cNvPr id="4100" name="Object 7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F6D9E7D5-6C3E-408E-9BB6-CD66EA38C9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523875</xdr:colOff>
          <xdr:row>20</xdr:row>
          <xdr:rowOff>161925</xdr:rowOff>
        </xdr:from>
        <xdr:to>
          <xdr:col>17</xdr:col>
          <xdr:colOff>476250</xdr:colOff>
          <xdr:row>23</xdr:row>
          <xdr:rowOff>114300</xdr:rowOff>
        </xdr:to>
        <xdr:sp macro="" textlink="">
          <xdr:nvSpPr>
            <xdr:cNvPr id="4101" name="Object 8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52204568-18DA-4A8C-8692-FE459CBFBC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%20Godoy\OneDrive\2%20ENSINO%20(ENS)\1%20M%20Financeiros\2%20M%20Financeiro%20II\2016\ENS%20-%20MF2%20162S%20-%20Solu&#231;&#245;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\Documents\Pasta%20Principal\Materiais%20-%20Estudo%20e%20Trabalho\M%20Financeiro\MIF%202%20-%20Exerc&#237;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Cambio"/>
      <sheetName val="Tx Juros"/>
      <sheetName val="Fut-Fundamentos"/>
      <sheetName val="Benefícios C Fut"/>
      <sheetName val="Margens"/>
      <sheetName val="CDB e Hedge"/>
      <sheetName val="arbitragem"/>
      <sheetName val="Ibovespa"/>
      <sheetName val="Câmbio"/>
      <sheetName val="DDI"/>
      <sheetName val="Spread A"/>
      <sheetName val="Spread B"/>
      <sheetName val="Plan1"/>
      <sheetName val="Estrategias F"/>
      <sheetName val="Opções"/>
      <sheetName val="Opções 1"/>
      <sheetName val="MO - Básico"/>
      <sheetName val="MO - 2 Estados"/>
      <sheetName val="MO - B&amp;S"/>
      <sheetName val="OF"/>
      <sheetName val="H e Arb Ibov"/>
      <sheetName val="Swaps"/>
      <sheetName val="Swaps Jr e 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zoomScale="130" zoomScaleNormal="130" workbookViewId="0">
      <selection activeCell="C8" sqref="C8"/>
    </sheetView>
  </sheetViews>
  <sheetFormatPr defaultRowHeight="12.75" x14ac:dyDescent="0.2"/>
  <cols>
    <col min="1" max="1" width="5.85546875" customWidth="1"/>
    <col min="2" max="2" width="12.28515625" style="1" customWidth="1"/>
    <col min="3" max="3" width="11" style="2" bestFit="1" customWidth="1"/>
    <col min="4" max="4" width="10.140625" style="4" customWidth="1"/>
    <col min="5" max="5" width="9.140625" style="4"/>
    <col min="6" max="7" width="11.28515625" style="4" customWidth="1"/>
    <col min="8" max="8" width="11.42578125" style="1" customWidth="1"/>
    <col min="9" max="9" width="11" style="1" customWidth="1"/>
    <col min="10" max="10" width="9.140625" style="1"/>
    <col min="11" max="11" width="11" style="1" customWidth="1"/>
    <col min="12" max="12" width="11" style="1" bestFit="1" customWidth="1"/>
    <col min="13" max="13" width="10.5703125" style="1" customWidth="1"/>
    <col min="14" max="14" width="9.140625" style="1"/>
    <col min="16" max="16" width="10.85546875" bestFit="1" customWidth="1"/>
    <col min="17" max="17" width="11.5703125" customWidth="1"/>
    <col min="18" max="18" width="10.85546875" customWidth="1"/>
  </cols>
  <sheetData>
    <row r="1" spans="2:19" ht="13.5" thickBot="1" x14ac:dyDescent="0.25"/>
    <row r="2" spans="2:19" ht="16.5" thickBot="1" x14ac:dyDescent="0.3">
      <c r="B2" s="66" t="s">
        <v>0</v>
      </c>
      <c r="C2" s="67"/>
      <c r="D2" s="67"/>
      <c r="E2" s="67"/>
      <c r="F2" s="67"/>
      <c r="G2" s="67"/>
      <c r="H2" s="67"/>
      <c r="I2" s="68"/>
      <c r="K2" s="66" t="s">
        <v>1</v>
      </c>
      <c r="L2" s="67"/>
      <c r="M2" s="67"/>
      <c r="N2" s="67"/>
      <c r="O2" s="67"/>
      <c r="P2" s="67"/>
      <c r="Q2" s="67"/>
      <c r="R2" s="67"/>
      <c r="S2" s="68"/>
    </row>
    <row r="3" spans="2:19" ht="13.5" customHeight="1" x14ac:dyDescent="0.2"/>
    <row r="4" spans="2:19" ht="13.5" customHeight="1" x14ac:dyDescent="0.2">
      <c r="B4" s="1" t="s">
        <v>2</v>
      </c>
      <c r="D4" s="3">
        <v>200000</v>
      </c>
      <c r="K4" s="1" t="s">
        <v>3</v>
      </c>
      <c r="L4" s="1">
        <v>31700</v>
      </c>
    </row>
    <row r="5" spans="2:19" ht="13.5" customHeight="1" x14ac:dyDescent="0.2">
      <c r="B5" s="1" t="s">
        <v>3</v>
      </c>
      <c r="D5" s="3">
        <v>32000</v>
      </c>
      <c r="K5" s="1" t="s">
        <v>4</v>
      </c>
      <c r="L5" s="1">
        <v>32500</v>
      </c>
    </row>
    <row r="6" spans="2:19" ht="13.5" customHeight="1" x14ac:dyDescent="0.2">
      <c r="B6" s="1" t="s">
        <v>4</v>
      </c>
      <c r="D6" s="3">
        <v>32700</v>
      </c>
      <c r="K6" s="1" t="s">
        <v>5</v>
      </c>
      <c r="L6" s="5">
        <f>+R15</f>
        <v>0</v>
      </c>
    </row>
    <row r="7" spans="2:19" ht="13.5" customHeight="1" x14ac:dyDescent="0.2">
      <c r="B7" s="1" t="s">
        <v>6</v>
      </c>
      <c r="D7" s="6">
        <v>1</v>
      </c>
    </row>
    <row r="8" spans="2:19" ht="13.5" customHeight="1" thickBot="1" x14ac:dyDescent="0.25">
      <c r="L8" s="7" t="s">
        <v>7</v>
      </c>
    </row>
    <row r="9" spans="2:19" ht="13.5" customHeight="1" x14ac:dyDescent="0.2">
      <c r="B9" s="8"/>
      <c r="C9" s="9" t="s">
        <v>8</v>
      </c>
      <c r="D9" s="10" t="s">
        <v>9</v>
      </c>
      <c r="E9" s="11" t="s">
        <v>10</v>
      </c>
      <c r="F9" s="10" t="s">
        <v>11</v>
      </c>
      <c r="G9" s="10" t="s">
        <v>12</v>
      </c>
      <c r="H9" s="10" t="s">
        <v>13</v>
      </c>
      <c r="I9" s="12" t="s">
        <v>14</v>
      </c>
      <c r="L9" s="69" t="s">
        <v>8</v>
      </c>
      <c r="M9" s="13" t="s">
        <v>15</v>
      </c>
      <c r="N9" s="71" t="s">
        <v>10</v>
      </c>
      <c r="O9" s="71" t="s">
        <v>6</v>
      </c>
      <c r="P9" s="71" t="s">
        <v>16</v>
      </c>
      <c r="Q9" s="71" t="s">
        <v>17</v>
      </c>
      <c r="R9" s="64" t="s">
        <v>18</v>
      </c>
    </row>
    <row r="10" spans="2:19" ht="13.5" customHeight="1" x14ac:dyDescent="0.2">
      <c r="B10" s="14"/>
      <c r="C10" s="15" t="s">
        <v>19</v>
      </c>
      <c r="D10" s="16">
        <v>25</v>
      </c>
      <c r="E10" s="17">
        <v>390</v>
      </c>
      <c r="F10" s="16"/>
      <c r="G10" s="18"/>
      <c r="H10" s="19"/>
      <c r="I10" s="20"/>
      <c r="L10" s="70"/>
      <c r="M10" s="21" t="s">
        <v>20</v>
      </c>
      <c r="N10" s="72"/>
      <c r="O10" s="72"/>
      <c r="P10" s="72"/>
      <c r="Q10" s="72"/>
      <c r="R10" s="65"/>
    </row>
    <row r="11" spans="2:19" ht="13.5" customHeight="1" x14ac:dyDescent="0.2">
      <c r="B11" s="14"/>
      <c r="C11" s="15" t="s">
        <v>21</v>
      </c>
      <c r="D11" s="16">
        <v>17</v>
      </c>
      <c r="E11" s="17">
        <v>77.5</v>
      </c>
      <c r="F11" s="16"/>
      <c r="G11" s="18"/>
      <c r="H11" s="19"/>
      <c r="I11" s="20"/>
      <c r="L11" s="22" t="s">
        <v>19</v>
      </c>
      <c r="M11" s="23">
        <v>100</v>
      </c>
      <c r="N11" s="24">
        <v>100</v>
      </c>
      <c r="O11" s="24">
        <v>1.08</v>
      </c>
      <c r="P11" s="23"/>
      <c r="Q11" s="25"/>
      <c r="R11" s="26"/>
    </row>
    <row r="12" spans="2:19" ht="13.5" customHeight="1" x14ac:dyDescent="0.2">
      <c r="B12" s="14"/>
      <c r="C12" s="15" t="s">
        <v>22</v>
      </c>
      <c r="D12" s="16">
        <v>15</v>
      </c>
      <c r="E12" s="17">
        <v>68.5</v>
      </c>
      <c r="F12" s="16"/>
      <c r="G12" s="18"/>
      <c r="H12" s="19"/>
      <c r="I12" s="20"/>
      <c r="L12" s="22" t="s">
        <v>21</v>
      </c>
      <c r="M12" s="23">
        <v>1680</v>
      </c>
      <c r="N12" s="24">
        <v>125</v>
      </c>
      <c r="O12" s="24">
        <v>0.85</v>
      </c>
      <c r="P12" s="23"/>
      <c r="Q12" s="25"/>
      <c r="R12" s="26"/>
    </row>
    <row r="13" spans="2:19" ht="13.5" customHeight="1" x14ac:dyDescent="0.2">
      <c r="B13" s="14"/>
      <c r="C13" s="15" t="s">
        <v>23</v>
      </c>
      <c r="D13" s="16">
        <v>12</v>
      </c>
      <c r="E13" s="17">
        <v>17.89</v>
      </c>
      <c r="F13" s="16"/>
      <c r="G13" s="18"/>
      <c r="H13" s="19"/>
      <c r="I13" s="20"/>
      <c r="L13" s="22" t="s">
        <v>22</v>
      </c>
      <c r="M13" s="23">
        <v>1150</v>
      </c>
      <c r="N13" s="24">
        <v>40</v>
      </c>
      <c r="O13" s="24">
        <v>1.29</v>
      </c>
      <c r="P13" s="23"/>
      <c r="Q13" s="25"/>
      <c r="R13" s="26"/>
    </row>
    <row r="14" spans="2:19" ht="13.5" customHeight="1" x14ac:dyDescent="0.2">
      <c r="B14" s="14"/>
      <c r="C14" s="15" t="s">
        <v>24</v>
      </c>
      <c r="D14" s="16">
        <v>11</v>
      </c>
      <c r="E14" s="17">
        <v>52.08</v>
      </c>
      <c r="F14" s="15"/>
      <c r="G14" s="18"/>
      <c r="H14" s="19"/>
      <c r="I14" s="20"/>
      <c r="L14" s="22" t="s">
        <v>23</v>
      </c>
      <c r="M14" s="23">
        <v>1000</v>
      </c>
      <c r="N14" s="24">
        <v>9</v>
      </c>
      <c r="O14" s="24">
        <v>0.71</v>
      </c>
      <c r="P14" s="23"/>
      <c r="Q14" s="25"/>
      <c r="R14" s="26"/>
    </row>
    <row r="15" spans="2:19" ht="13.5" customHeight="1" x14ac:dyDescent="0.2">
      <c r="B15" s="14"/>
      <c r="C15" s="15" t="s">
        <v>25</v>
      </c>
      <c r="D15" s="16">
        <v>5</v>
      </c>
      <c r="E15" s="17">
        <v>23.1</v>
      </c>
      <c r="F15" s="16"/>
      <c r="G15" s="18"/>
      <c r="H15" s="19"/>
      <c r="I15" s="20"/>
      <c r="L15" s="21" t="s">
        <v>26</v>
      </c>
      <c r="M15" s="21"/>
      <c r="N15" s="21"/>
      <c r="O15" s="21"/>
      <c r="P15" s="27"/>
      <c r="Q15" s="28"/>
      <c r="R15" s="29"/>
    </row>
    <row r="16" spans="2:19" ht="13.5" customHeight="1" x14ac:dyDescent="0.2">
      <c r="B16" s="14"/>
      <c r="C16" s="15" t="s">
        <v>27</v>
      </c>
      <c r="D16" s="16">
        <v>4</v>
      </c>
      <c r="E16" s="17">
        <v>34.9</v>
      </c>
      <c r="F16" s="16"/>
      <c r="G16" s="18"/>
      <c r="H16" s="19"/>
      <c r="I16" s="20"/>
    </row>
    <row r="17" spans="2:18" ht="13.5" customHeight="1" x14ac:dyDescent="0.2">
      <c r="B17" s="14"/>
      <c r="C17" s="15" t="s">
        <v>28</v>
      </c>
      <c r="D17" s="16">
        <v>3</v>
      </c>
      <c r="E17" s="17">
        <v>33.700000000000003</v>
      </c>
      <c r="F17" s="16"/>
      <c r="G17" s="18"/>
      <c r="H17" s="19"/>
      <c r="I17" s="20"/>
    </row>
    <row r="18" spans="2:18" ht="13.5" customHeight="1" x14ac:dyDescent="0.2">
      <c r="B18" s="14"/>
      <c r="C18" s="15" t="s">
        <v>29</v>
      </c>
      <c r="D18" s="16">
        <v>2</v>
      </c>
      <c r="E18" s="17">
        <v>23.8</v>
      </c>
      <c r="F18" s="16"/>
      <c r="G18" s="18"/>
      <c r="H18" s="19"/>
      <c r="I18" s="20"/>
      <c r="L18" s="30"/>
      <c r="M18" s="31"/>
    </row>
    <row r="19" spans="2:18" ht="13.5" customHeight="1" x14ac:dyDescent="0.2">
      <c r="B19" s="14"/>
      <c r="C19" s="15" t="s">
        <v>30</v>
      </c>
      <c r="D19" s="16">
        <v>1</v>
      </c>
      <c r="E19" s="17">
        <v>78</v>
      </c>
      <c r="F19" s="16"/>
      <c r="G19" s="18"/>
      <c r="H19" s="19"/>
      <c r="I19" s="20"/>
      <c r="L19" s="32"/>
      <c r="M19" s="4"/>
    </row>
    <row r="20" spans="2:18" s="39" customFormat="1" ht="13.5" customHeight="1" thickBot="1" x14ac:dyDescent="0.25">
      <c r="B20" s="33"/>
      <c r="C20" s="34" t="s">
        <v>26</v>
      </c>
      <c r="D20" s="35">
        <f>SUM(D10:D19)</f>
        <v>95</v>
      </c>
      <c r="E20" s="34"/>
      <c r="F20" s="35"/>
      <c r="G20" s="36"/>
      <c r="H20" s="37"/>
      <c r="I20" s="38"/>
      <c r="J20" s="7"/>
      <c r="K20" s="7"/>
      <c r="L20" s="7"/>
      <c r="M20" s="7"/>
      <c r="N20" s="7"/>
    </row>
    <row r="21" spans="2:18" ht="13.5" customHeight="1" x14ac:dyDescent="0.2"/>
    <row r="22" spans="2:18" ht="13.5" customHeight="1" thickBot="1" x14ac:dyDescent="0.25">
      <c r="C22" s="30"/>
      <c r="D22" s="31"/>
      <c r="L22" s="7" t="s">
        <v>31</v>
      </c>
    </row>
    <row r="23" spans="2:18" ht="13.5" customHeight="1" x14ac:dyDescent="0.2">
      <c r="C23" s="32"/>
      <c r="L23" s="69" t="s">
        <v>8</v>
      </c>
      <c r="M23" s="13" t="s">
        <v>15</v>
      </c>
      <c r="N23" s="71" t="s">
        <v>10</v>
      </c>
      <c r="O23" s="71" t="s">
        <v>6</v>
      </c>
      <c r="P23" s="71" t="s">
        <v>16</v>
      </c>
      <c r="Q23" s="71" t="s">
        <v>17</v>
      </c>
      <c r="R23" s="64" t="s">
        <v>18</v>
      </c>
    </row>
    <row r="24" spans="2:18" ht="13.5" customHeight="1" x14ac:dyDescent="0.2">
      <c r="L24" s="70"/>
      <c r="M24" s="21" t="s">
        <v>20</v>
      </c>
      <c r="N24" s="72"/>
      <c r="O24" s="72"/>
      <c r="P24" s="72"/>
      <c r="Q24" s="72"/>
      <c r="R24" s="65"/>
    </row>
    <row r="25" spans="2:18" ht="13.5" customHeight="1" x14ac:dyDescent="0.2">
      <c r="L25" s="22" t="s">
        <v>19</v>
      </c>
      <c r="M25" s="23">
        <v>100</v>
      </c>
      <c r="N25" s="24">
        <v>100</v>
      </c>
      <c r="O25" s="24">
        <v>1.08</v>
      </c>
      <c r="P25" s="23"/>
      <c r="Q25" s="25"/>
      <c r="R25" s="26"/>
    </row>
    <row r="26" spans="2:18" ht="13.5" customHeight="1" x14ac:dyDescent="0.2">
      <c r="L26" s="22" t="s">
        <v>21</v>
      </c>
      <c r="M26" s="23">
        <v>1680</v>
      </c>
      <c r="N26" s="24">
        <v>120</v>
      </c>
      <c r="O26" s="24">
        <v>0.85</v>
      </c>
      <c r="P26" s="23"/>
      <c r="Q26" s="25"/>
      <c r="R26" s="26"/>
    </row>
    <row r="27" spans="2:18" ht="13.5" customHeight="1" x14ac:dyDescent="0.2">
      <c r="L27" s="22" t="s">
        <v>22</v>
      </c>
      <c r="M27" s="23">
        <v>1150</v>
      </c>
      <c r="N27" s="24">
        <v>34.78</v>
      </c>
      <c r="O27" s="24">
        <v>1.29</v>
      </c>
      <c r="P27" s="23"/>
      <c r="Q27" s="25"/>
      <c r="R27" s="26"/>
    </row>
    <row r="28" spans="2:18" ht="13.5" customHeight="1" x14ac:dyDescent="0.2">
      <c r="L28" s="22" t="s">
        <v>23</v>
      </c>
      <c r="M28" s="23">
        <v>1000</v>
      </c>
      <c r="N28" s="24">
        <v>6</v>
      </c>
      <c r="O28" s="24">
        <v>0.71</v>
      </c>
      <c r="P28" s="23"/>
      <c r="Q28" s="25"/>
      <c r="R28" s="26"/>
    </row>
    <row r="29" spans="2:18" ht="13.5" customHeight="1" x14ac:dyDescent="0.2">
      <c r="L29" s="21" t="s">
        <v>26</v>
      </c>
      <c r="M29" s="21"/>
      <c r="N29" s="21"/>
      <c r="O29" s="21"/>
      <c r="P29" s="27"/>
      <c r="Q29" s="28"/>
      <c r="R29" s="29"/>
    </row>
  </sheetData>
  <mergeCells count="14">
    <mergeCell ref="R23:R24"/>
    <mergeCell ref="B2:I2"/>
    <mergeCell ref="K2:S2"/>
    <mergeCell ref="L9:L10"/>
    <mergeCell ref="N9:N10"/>
    <mergeCell ref="O9:O10"/>
    <mergeCell ref="P9:P10"/>
    <mergeCell ref="Q9:Q10"/>
    <mergeCell ref="R9:R10"/>
    <mergeCell ref="L23:L24"/>
    <mergeCell ref="N23:N24"/>
    <mergeCell ref="O23:O24"/>
    <mergeCell ref="P23:P24"/>
    <mergeCell ref="Q23:Q2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30" zoomScaleNormal="130" workbookViewId="0">
      <selection activeCell="D8" sqref="D8"/>
    </sheetView>
  </sheetViews>
  <sheetFormatPr defaultRowHeight="12.75" x14ac:dyDescent="0.2"/>
  <cols>
    <col min="1" max="1" width="12" style="1" bestFit="1" customWidth="1"/>
    <col min="2" max="2" width="10.42578125" style="1" bestFit="1" customWidth="1"/>
    <col min="3" max="3" width="10" style="1" bestFit="1" customWidth="1"/>
    <col min="4" max="4" width="11" style="1" bestFit="1" customWidth="1"/>
    <col min="5" max="5" width="7.7109375" style="1" bestFit="1" customWidth="1"/>
    <col min="6" max="6" width="11.85546875" style="1" bestFit="1" customWidth="1"/>
    <col min="7" max="7" width="8.42578125" style="1" bestFit="1" customWidth="1"/>
    <col min="8" max="8" width="9" style="1" bestFit="1" customWidth="1"/>
    <col min="9" max="9" width="9.140625" style="1" bestFit="1" customWidth="1"/>
    <col min="10" max="10" width="9.85546875" style="1" bestFit="1" customWidth="1"/>
    <col min="11" max="11" width="9.140625" style="1"/>
    <col min="257" max="257" width="12" bestFit="1" customWidth="1"/>
    <col min="258" max="258" width="10.42578125" bestFit="1" customWidth="1"/>
    <col min="259" max="259" width="10" bestFit="1" customWidth="1"/>
    <col min="260" max="260" width="11" bestFit="1" customWidth="1"/>
    <col min="261" max="261" width="7.7109375" bestFit="1" customWidth="1"/>
    <col min="262" max="262" width="11.85546875" bestFit="1" customWidth="1"/>
    <col min="263" max="263" width="8.42578125" bestFit="1" customWidth="1"/>
    <col min="264" max="264" width="9" bestFit="1" customWidth="1"/>
    <col min="265" max="265" width="9.140625" bestFit="1" customWidth="1"/>
    <col min="266" max="266" width="9.85546875" bestFit="1" customWidth="1"/>
    <col min="513" max="513" width="12" bestFit="1" customWidth="1"/>
    <col min="514" max="514" width="10.42578125" bestFit="1" customWidth="1"/>
    <col min="515" max="515" width="10" bestFit="1" customWidth="1"/>
    <col min="516" max="516" width="11" bestFit="1" customWidth="1"/>
    <col min="517" max="517" width="7.7109375" bestFit="1" customWidth="1"/>
    <col min="518" max="518" width="11.85546875" bestFit="1" customWidth="1"/>
    <col min="519" max="519" width="8.42578125" bestFit="1" customWidth="1"/>
    <col min="520" max="520" width="9" bestFit="1" customWidth="1"/>
    <col min="521" max="521" width="9.140625" bestFit="1" customWidth="1"/>
    <col min="522" max="522" width="9.85546875" bestFit="1" customWidth="1"/>
    <col min="769" max="769" width="12" bestFit="1" customWidth="1"/>
    <col min="770" max="770" width="10.42578125" bestFit="1" customWidth="1"/>
    <col min="771" max="771" width="10" bestFit="1" customWidth="1"/>
    <col min="772" max="772" width="11" bestFit="1" customWidth="1"/>
    <col min="773" max="773" width="7.7109375" bestFit="1" customWidth="1"/>
    <col min="774" max="774" width="11.85546875" bestFit="1" customWidth="1"/>
    <col min="775" max="775" width="8.42578125" bestFit="1" customWidth="1"/>
    <col min="776" max="776" width="9" bestFit="1" customWidth="1"/>
    <col min="777" max="777" width="9.140625" bestFit="1" customWidth="1"/>
    <col min="778" max="778" width="9.85546875" bestFit="1" customWidth="1"/>
    <col min="1025" max="1025" width="12" bestFit="1" customWidth="1"/>
    <col min="1026" max="1026" width="10.42578125" bestFit="1" customWidth="1"/>
    <col min="1027" max="1027" width="10" bestFit="1" customWidth="1"/>
    <col min="1028" max="1028" width="11" bestFit="1" customWidth="1"/>
    <col min="1029" max="1029" width="7.7109375" bestFit="1" customWidth="1"/>
    <col min="1030" max="1030" width="11.85546875" bestFit="1" customWidth="1"/>
    <col min="1031" max="1031" width="8.42578125" bestFit="1" customWidth="1"/>
    <col min="1032" max="1032" width="9" bestFit="1" customWidth="1"/>
    <col min="1033" max="1033" width="9.140625" bestFit="1" customWidth="1"/>
    <col min="1034" max="1034" width="9.85546875" bestFit="1" customWidth="1"/>
    <col min="1281" max="1281" width="12" bestFit="1" customWidth="1"/>
    <col min="1282" max="1282" width="10.42578125" bestFit="1" customWidth="1"/>
    <col min="1283" max="1283" width="10" bestFit="1" customWidth="1"/>
    <col min="1284" max="1284" width="11" bestFit="1" customWidth="1"/>
    <col min="1285" max="1285" width="7.7109375" bestFit="1" customWidth="1"/>
    <col min="1286" max="1286" width="11.85546875" bestFit="1" customWidth="1"/>
    <col min="1287" max="1287" width="8.42578125" bestFit="1" customWidth="1"/>
    <col min="1288" max="1288" width="9" bestFit="1" customWidth="1"/>
    <col min="1289" max="1289" width="9.140625" bestFit="1" customWidth="1"/>
    <col min="1290" max="1290" width="9.85546875" bestFit="1" customWidth="1"/>
    <col min="1537" max="1537" width="12" bestFit="1" customWidth="1"/>
    <col min="1538" max="1538" width="10.42578125" bestFit="1" customWidth="1"/>
    <col min="1539" max="1539" width="10" bestFit="1" customWidth="1"/>
    <col min="1540" max="1540" width="11" bestFit="1" customWidth="1"/>
    <col min="1541" max="1541" width="7.7109375" bestFit="1" customWidth="1"/>
    <col min="1542" max="1542" width="11.85546875" bestFit="1" customWidth="1"/>
    <col min="1543" max="1543" width="8.42578125" bestFit="1" customWidth="1"/>
    <col min="1544" max="1544" width="9" bestFit="1" customWidth="1"/>
    <col min="1545" max="1545" width="9.140625" bestFit="1" customWidth="1"/>
    <col min="1546" max="1546" width="9.85546875" bestFit="1" customWidth="1"/>
    <col min="1793" max="1793" width="12" bestFit="1" customWidth="1"/>
    <col min="1794" max="1794" width="10.42578125" bestFit="1" customWidth="1"/>
    <col min="1795" max="1795" width="10" bestFit="1" customWidth="1"/>
    <col min="1796" max="1796" width="11" bestFit="1" customWidth="1"/>
    <col min="1797" max="1797" width="7.7109375" bestFit="1" customWidth="1"/>
    <col min="1798" max="1798" width="11.85546875" bestFit="1" customWidth="1"/>
    <col min="1799" max="1799" width="8.42578125" bestFit="1" customWidth="1"/>
    <col min="1800" max="1800" width="9" bestFit="1" customWidth="1"/>
    <col min="1801" max="1801" width="9.140625" bestFit="1" customWidth="1"/>
    <col min="1802" max="1802" width="9.85546875" bestFit="1" customWidth="1"/>
    <col min="2049" max="2049" width="12" bestFit="1" customWidth="1"/>
    <col min="2050" max="2050" width="10.42578125" bestFit="1" customWidth="1"/>
    <col min="2051" max="2051" width="10" bestFit="1" customWidth="1"/>
    <col min="2052" max="2052" width="11" bestFit="1" customWidth="1"/>
    <col min="2053" max="2053" width="7.7109375" bestFit="1" customWidth="1"/>
    <col min="2054" max="2054" width="11.85546875" bestFit="1" customWidth="1"/>
    <col min="2055" max="2055" width="8.42578125" bestFit="1" customWidth="1"/>
    <col min="2056" max="2056" width="9" bestFit="1" customWidth="1"/>
    <col min="2057" max="2057" width="9.140625" bestFit="1" customWidth="1"/>
    <col min="2058" max="2058" width="9.85546875" bestFit="1" customWidth="1"/>
    <col min="2305" max="2305" width="12" bestFit="1" customWidth="1"/>
    <col min="2306" max="2306" width="10.42578125" bestFit="1" customWidth="1"/>
    <col min="2307" max="2307" width="10" bestFit="1" customWidth="1"/>
    <col min="2308" max="2308" width="11" bestFit="1" customWidth="1"/>
    <col min="2309" max="2309" width="7.7109375" bestFit="1" customWidth="1"/>
    <col min="2310" max="2310" width="11.85546875" bestFit="1" customWidth="1"/>
    <col min="2311" max="2311" width="8.42578125" bestFit="1" customWidth="1"/>
    <col min="2312" max="2312" width="9" bestFit="1" customWidth="1"/>
    <col min="2313" max="2313" width="9.140625" bestFit="1" customWidth="1"/>
    <col min="2314" max="2314" width="9.85546875" bestFit="1" customWidth="1"/>
    <col min="2561" max="2561" width="12" bestFit="1" customWidth="1"/>
    <col min="2562" max="2562" width="10.42578125" bestFit="1" customWidth="1"/>
    <col min="2563" max="2563" width="10" bestFit="1" customWidth="1"/>
    <col min="2564" max="2564" width="11" bestFit="1" customWidth="1"/>
    <col min="2565" max="2565" width="7.7109375" bestFit="1" customWidth="1"/>
    <col min="2566" max="2566" width="11.85546875" bestFit="1" customWidth="1"/>
    <col min="2567" max="2567" width="8.42578125" bestFit="1" customWidth="1"/>
    <col min="2568" max="2568" width="9" bestFit="1" customWidth="1"/>
    <col min="2569" max="2569" width="9.140625" bestFit="1" customWidth="1"/>
    <col min="2570" max="2570" width="9.85546875" bestFit="1" customWidth="1"/>
    <col min="2817" max="2817" width="12" bestFit="1" customWidth="1"/>
    <col min="2818" max="2818" width="10.42578125" bestFit="1" customWidth="1"/>
    <col min="2819" max="2819" width="10" bestFit="1" customWidth="1"/>
    <col min="2820" max="2820" width="11" bestFit="1" customWidth="1"/>
    <col min="2821" max="2821" width="7.7109375" bestFit="1" customWidth="1"/>
    <col min="2822" max="2822" width="11.85546875" bestFit="1" customWidth="1"/>
    <col min="2823" max="2823" width="8.42578125" bestFit="1" customWidth="1"/>
    <col min="2824" max="2824" width="9" bestFit="1" customWidth="1"/>
    <col min="2825" max="2825" width="9.140625" bestFit="1" customWidth="1"/>
    <col min="2826" max="2826" width="9.85546875" bestFit="1" customWidth="1"/>
    <col min="3073" max="3073" width="12" bestFit="1" customWidth="1"/>
    <col min="3074" max="3074" width="10.42578125" bestFit="1" customWidth="1"/>
    <col min="3075" max="3075" width="10" bestFit="1" customWidth="1"/>
    <col min="3076" max="3076" width="11" bestFit="1" customWidth="1"/>
    <col min="3077" max="3077" width="7.7109375" bestFit="1" customWidth="1"/>
    <col min="3078" max="3078" width="11.85546875" bestFit="1" customWidth="1"/>
    <col min="3079" max="3079" width="8.42578125" bestFit="1" customWidth="1"/>
    <col min="3080" max="3080" width="9" bestFit="1" customWidth="1"/>
    <col min="3081" max="3081" width="9.140625" bestFit="1" customWidth="1"/>
    <col min="3082" max="3082" width="9.85546875" bestFit="1" customWidth="1"/>
    <col min="3329" max="3329" width="12" bestFit="1" customWidth="1"/>
    <col min="3330" max="3330" width="10.42578125" bestFit="1" customWidth="1"/>
    <col min="3331" max="3331" width="10" bestFit="1" customWidth="1"/>
    <col min="3332" max="3332" width="11" bestFit="1" customWidth="1"/>
    <col min="3333" max="3333" width="7.7109375" bestFit="1" customWidth="1"/>
    <col min="3334" max="3334" width="11.85546875" bestFit="1" customWidth="1"/>
    <col min="3335" max="3335" width="8.42578125" bestFit="1" customWidth="1"/>
    <col min="3336" max="3336" width="9" bestFit="1" customWidth="1"/>
    <col min="3337" max="3337" width="9.140625" bestFit="1" customWidth="1"/>
    <col min="3338" max="3338" width="9.85546875" bestFit="1" customWidth="1"/>
    <col min="3585" max="3585" width="12" bestFit="1" customWidth="1"/>
    <col min="3586" max="3586" width="10.42578125" bestFit="1" customWidth="1"/>
    <col min="3587" max="3587" width="10" bestFit="1" customWidth="1"/>
    <col min="3588" max="3588" width="11" bestFit="1" customWidth="1"/>
    <col min="3589" max="3589" width="7.7109375" bestFit="1" customWidth="1"/>
    <col min="3590" max="3590" width="11.85546875" bestFit="1" customWidth="1"/>
    <col min="3591" max="3591" width="8.42578125" bestFit="1" customWidth="1"/>
    <col min="3592" max="3592" width="9" bestFit="1" customWidth="1"/>
    <col min="3593" max="3593" width="9.140625" bestFit="1" customWidth="1"/>
    <col min="3594" max="3594" width="9.85546875" bestFit="1" customWidth="1"/>
    <col min="3841" max="3841" width="12" bestFit="1" customWidth="1"/>
    <col min="3842" max="3842" width="10.42578125" bestFit="1" customWidth="1"/>
    <col min="3843" max="3843" width="10" bestFit="1" customWidth="1"/>
    <col min="3844" max="3844" width="11" bestFit="1" customWidth="1"/>
    <col min="3845" max="3845" width="7.7109375" bestFit="1" customWidth="1"/>
    <col min="3846" max="3846" width="11.85546875" bestFit="1" customWidth="1"/>
    <col min="3847" max="3847" width="8.42578125" bestFit="1" customWidth="1"/>
    <col min="3848" max="3848" width="9" bestFit="1" customWidth="1"/>
    <col min="3849" max="3849" width="9.140625" bestFit="1" customWidth="1"/>
    <col min="3850" max="3850" width="9.85546875" bestFit="1" customWidth="1"/>
    <col min="4097" max="4097" width="12" bestFit="1" customWidth="1"/>
    <col min="4098" max="4098" width="10.42578125" bestFit="1" customWidth="1"/>
    <col min="4099" max="4099" width="10" bestFit="1" customWidth="1"/>
    <col min="4100" max="4100" width="11" bestFit="1" customWidth="1"/>
    <col min="4101" max="4101" width="7.7109375" bestFit="1" customWidth="1"/>
    <col min="4102" max="4102" width="11.85546875" bestFit="1" customWidth="1"/>
    <col min="4103" max="4103" width="8.42578125" bestFit="1" customWidth="1"/>
    <col min="4104" max="4104" width="9" bestFit="1" customWidth="1"/>
    <col min="4105" max="4105" width="9.140625" bestFit="1" customWidth="1"/>
    <col min="4106" max="4106" width="9.85546875" bestFit="1" customWidth="1"/>
    <col min="4353" max="4353" width="12" bestFit="1" customWidth="1"/>
    <col min="4354" max="4354" width="10.42578125" bestFit="1" customWidth="1"/>
    <col min="4355" max="4355" width="10" bestFit="1" customWidth="1"/>
    <col min="4356" max="4356" width="11" bestFit="1" customWidth="1"/>
    <col min="4357" max="4357" width="7.7109375" bestFit="1" customWidth="1"/>
    <col min="4358" max="4358" width="11.85546875" bestFit="1" customWidth="1"/>
    <col min="4359" max="4359" width="8.42578125" bestFit="1" customWidth="1"/>
    <col min="4360" max="4360" width="9" bestFit="1" customWidth="1"/>
    <col min="4361" max="4361" width="9.140625" bestFit="1" customWidth="1"/>
    <col min="4362" max="4362" width="9.85546875" bestFit="1" customWidth="1"/>
    <col min="4609" max="4609" width="12" bestFit="1" customWidth="1"/>
    <col min="4610" max="4610" width="10.42578125" bestFit="1" customWidth="1"/>
    <col min="4611" max="4611" width="10" bestFit="1" customWidth="1"/>
    <col min="4612" max="4612" width="11" bestFit="1" customWidth="1"/>
    <col min="4613" max="4613" width="7.7109375" bestFit="1" customWidth="1"/>
    <col min="4614" max="4614" width="11.85546875" bestFit="1" customWidth="1"/>
    <col min="4615" max="4615" width="8.42578125" bestFit="1" customWidth="1"/>
    <col min="4616" max="4616" width="9" bestFit="1" customWidth="1"/>
    <col min="4617" max="4617" width="9.140625" bestFit="1" customWidth="1"/>
    <col min="4618" max="4618" width="9.85546875" bestFit="1" customWidth="1"/>
    <col min="4865" max="4865" width="12" bestFit="1" customWidth="1"/>
    <col min="4866" max="4866" width="10.42578125" bestFit="1" customWidth="1"/>
    <col min="4867" max="4867" width="10" bestFit="1" customWidth="1"/>
    <col min="4868" max="4868" width="11" bestFit="1" customWidth="1"/>
    <col min="4869" max="4869" width="7.7109375" bestFit="1" customWidth="1"/>
    <col min="4870" max="4870" width="11.85546875" bestFit="1" customWidth="1"/>
    <col min="4871" max="4871" width="8.42578125" bestFit="1" customWidth="1"/>
    <col min="4872" max="4872" width="9" bestFit="1" customWidth="1"/>
    <col min="4873" max="4873" width="9.140625" bestFit="1" customWidth="1"/>
    <col min="4874" max="4874" width="9.85546875" bestFit="1" customWidth="1"/>
    <col min="5121" max="5121" width="12" bestFit="1" customWidth="1"/>
    <col min="5122" max="5122" width="10.42578125" bestFit="1" customWidth="1"/>
    <col min="5123" max="5123" width="10" bestFit="1" customWidth="1"/>
    <col min="5124" max="5124" width="11" bestFit="1" customWidth="1"/>
    <col min="5125" max="5125" width="7.7109375" bestFit="1" customWidth="1"/>
    <col min="5126" max="5126" width="11.85546875" bestFit="1" customWidth="1"/>
    <col min="5127" max="5127" width="8.42578125" bestFit="1" customWidth="1"/>
    <col min="5128" max="5128" width="9" bestFit="1" customWidth="1"/>
    <col min="5129" max="5129" width="9.140625" bestFit="1" customWidth="1"/>
    <col min="5130" max="5130" width="9.85546875" bestFit="1" customWidth="1"/>
    <col min="5377" max="5377" width="12" bestFit="1" customWidth="1"/>
    <col min="5378" max="5378" width="10.42578125" bestFit="1" customWidth="1"/>
    <col min="5379" max="5379" width="10" bestFit="1" customWidth="1"/>
    <col min="5380" max="5380" width="11" bestFit="1" customWidth="1"/>
    <col min="5381" max="5381" width="7.7109375" bestFit="1" customWidth="1"/>
    <col min="5382" max="5382" width="11.85546875" bestFit="1" customWidth="1"/>
    <col min="5383" max="5383" width="8.42578125" bestFit="1" customWidth="1"/>
    <col min="5384" max="5384" width="9" bestFit="1" customWidth="1"/>
    <col min="5385" max="5385" width="9.140625" bestFit="1" customWidth="1"/>
    <col min="5386" max="5386" width="9.85546875" bestFit="1" customWidth="1"/>
    <col min="5633" max="5633" width="12" bestFit="1" customWidth="1"/>
    <col min="5634" max="5634" width="10.42578125" bestFit="1" customWidth="1"/>
    <col min="5635" max="5635" width="10" bestFit="1" customWidth="1"/>
    <col min="5636" max="5636" width="11" bestFit="1" customWidth="1"/>
    <col min="5637" max="5637" width="7.7109375" bestFit="1" customWidth="1"/>
    <col min="5638" max="5638" width="11.85546875" bestFit="1" customWidth="1"/>
    <col min="5639" max="5639" width="8.42578125" bestFit="1" customWidth="1"/>
    <col min="5640" max="5640" width="9" bestFit="1" customWidth="1"/>
    <col min="5641" max="5641" width="9.140625" bestFit="1" customWidth="1"/>
    <col min="5642" max="5642" width="9.85546875" bestFit="1" customWidth="1"/>
    <col min="5889" max="5889" width="12" bestFit="1" customWidth="1"/>
    <col min="5890" max="5890" width="10.42578125" bestFit="1" customWidth="1"/>
    <col min="5891" max="5891" width="10" bestFit="1" customWidth="1"/>
    <col min="5892" max="5892" width="11" bestFit="1" customWidth="1"/>
    <col min="5893" max="5893" width="7.7109375" bestFit="1" customWidth="1"/>
    <col min="5894" max="5894" width="11.85546875" bestFit="1" customWidth="1"/>
    <col min="5895" max="5895" width="8.42578125" bestFit="1" customWidth="1"/>
    <col min="5896" max="5896" width="9" bestFit="1" customWidth="1"/>
    <col min="5897" max="5897" width="9.140625" bestFit="1" customWidth="1"/>
    <col min="5898" max="5898" width="9.85546875" bestFit="1" customWidth="1"/>
    <col min="6145" max="6145" width="12" bestFit="1" customWidth="1"/>
    <col min="6146" max="6146" width="10.42578125" bestFit="1" customWidth="1"/>
    <col min="6147" max="6147" width="10" bestFit="1" customWidth="1"/>
    <col min="6148" max="6148" width="11" bestFit="1" customWidth="1"/>
    <col min="6149" max="6149" width="7.7109375" bestFit="1" customWidth="1"/>
    <col min="6150" max="6150" width="11.85546875" bestFit="1" customWidth="1"/>
    <col min="6151" max="6151" width="8.42578125" bestFit="1" customWidth="1"/>
    <col min="6152" max="6152" width="9" bestFit="1" customWidth="1"/>
    <col min="6153" max="6153" width="9.140625" bestFit="1" customWidth="1"/>
    <col min="6154" max="6154" width="9.85546875" bestFit="1" customWidth="1"/>
    <col min="6401" max="6401" width="12" bestFit="1" customWidth="1"/>
    <col min="6402" max="6402" width="10.42578125" bestFit="1" customWidth="1"/>
    <col min="6403" max="6403" width="10" bestFit="1" customWidth="1"/>
    <col min="6404" max="6404" width="11" bestFit="1" customWidth="1"/>
    <col min="6405" max="6405" width="7.7109375" bestFit="1" customWidth="1"/>
    <col min="6406" max="6406" width="11.85546875" bestFit="1" customWidth="1"/>
    <col min="6407" max="6407" width="8.42578125" bestFit="1" customWidth="1"/>
    <col min="6408" max="6408" width="9" bestFit="1" customWidth="1"/>
    <col min="6409" max="6409" width="9.140625" bestFit="1" customWidth="1"/>
    <col min="6410" max="6410" width="9.85546875" bestFit="1" customWidth="1"/>
    <col min="6657" max="6657" width="12" bestFit="1" customWidth="1"/>
    <col min="6658" max="6658" width="10.42578125" bestFit="1" customWidth="1"/>
    <col min="6659" max="6659" width="10" bestFit="1" customWidth="1"/>
    <col min="6660" max="6660" width="11" bestFit="1" customWidth="1"/>
    <col min="6661" max="6661" width="7.7109375" bestFit="1" customWidth="1"/>
    <col min="6662" max="6662" width="11.85546875" bestFit="1" customWidth="1"/>
    <col min="6663" max="6663" width="8.42578125" bestFit="1" customWidth="1"/>
    <col min="6664" max="6664" width="9" bestFit="1" customWidth="1"/>
    <col min="6665" max="6665" width="9.140625" bestFit="1" customWidth="1"/>
    <col min="6666" max="6666" width="9.85546875" bestFit="1" customWidth="1"/>
    <col min="6913" max="6913" width="12" bestFit="1" customWidth="1"/>
    <col min="6914" max="6914" width="10.42578125" bestFit="1" customWidth="1"/>
    <col min="6915" max="6915" width="10" bestFit="1" customWidth="1"/>
    <col min="6916" max="6916" width="11" bestFit="1" customWidth="1"/>
    <col min="6917" max="6917" width="7.7109375" bestFit="1" customWidth="1"/>
    <col min="6918" max="6918" width="11.85546875" bestFit="1" customWidth="1"/>
    <col min="6919" max="6919" width="8.42578125" bestFit="1" customWidth="1"/>
    <col min="6920" max="6920" width="9" bestFit="1" customWidth="1"/>
    <col min="6921" max="6921" width="9.140625" bestFit="1" customWidth="1"/>
    <col min="6922" max="6922" width="9.85546875" bestFit="1" customWidth="1"/>
    <col min="7169" max="7169" width="12" bestFit="1" customWidth="1"/>
    <col min="7170" max="7170" width="10.42578125" bestFit="1" customWidth="1"/>
    <col min="7171" max="7171" width="10" bestFit="1" customWidth="1"/>
    <col min="7172" max="7172" width="11" bestFit="1" customWidth="1"/>
    <col min="7173" max="7173" width="7.7109375" bestFit="1" customWidth="1"/>
    <col min="7174" max="7174" width="11.85546875" bestFit="1" customWidth="1"/>
    <col min="7175" max="7175" width="8.42578125" bestFit="1" customWidth="1"/>
    <col min="7176" max="7176" width="9" bestFit="1" customWidth="1"/>
    <col min="7177" max="7177" width="9.140625" bestFit="1" customWidth="1"/>
    <col min="7178" max="7178" width="9.85546875" bestFit="1" customWidth="1"/>
    <col min="7425" max="7425" width="12" bestFit="1" customWidth="1"/>
    <col min="7426" max="7426" width="10.42578125" bestFit="1" customWidth="1"/>
    <col min="7427" max="7427" width="10" bestFit="1" customWidth="1"/>
    <col min="7428" max="7428" width="11" bestFit="1" customWidth="1"/>
    <col min="7429" max="7429" width="7.7109375" bestFit="1" customWidth="1"/>
    <col min="7430" max="7430" width="11.85546875" bestFit="1" customWidth="1"/>
    <col min="7431" max="7431" width="8.42578125" bestFit="1" customWidth="1"/>
    <col min="7432" max="7432" width="9" bestFit="1" customWidth="1"/>
    <col min="7433" max="7433" width="9.140625" bestFit="1" customWidth="1"/>
    <col min="7434" max="7434" width="9.85546875" bestFit="1" customWidth="1"/>
    <col min="7681" max="7681" width="12" bestFit="1" customWidth="1"/>
    <col min="7682" max="7682" width="10.42578125" bestFit="1" customWidth="1"/>
    <col min="7683" max="7683" width="10" bestFit="1" customWidth="1"/>
    <col min="7684" max="7684" width="11" bestFit="1" customWidth="1"/>
    <col min="7685" max="7685" width="7.7109375" bestFit="1" customWidth="1"/>
    <col min="7686" max="7686" width="11.85546875" bestFit="1" customWidth="1"/>
    <col min="7687" max="7687" width="8.42578125" bestFit="1" customWidth="1"/>
    <col min="7688" max="7688" width="9" bestFit="1" customWidth="1"/>
    <col min="7689" max="7689" width="9.140625" bestFit="1" customWidth="1"/>
    <col min="7690" max="7690" width="9.85546875" bestFit="1" customWidth="1"/>
    <col min="7937" max="7937" width="12" bestFit="1" customWidth="1"/>
    <col min="7938" max="7938" width="10.42578125" bestFit="1" customWidth="1"/>
    <col min="7939" max="7939" width="10" bestFit="1" customWidth="1"/>
    <col min="7940" max="7940" width="11" bestFit="1" customWidth="1"/>
    <col min="7941" max="7941" width="7.7109375" bestFit="1" customWidth="1"/>
    <col min="7942" max="7942" width="11.85546875" bestFit="1" customWidth="1"/>
    <col min="7943" max="7943" width="8.42578125" bestFit="1" customWidth="1"/>
    <col min="7944" max="7944" width="9" bestFit="1" customWidth="1"/>
    <col min="7945" max="7945" width="9.140625" bestFit="1" customWidth="1"/>
    <col min="7946" max="7946" width="9.85546875" bestFit="1" customWidth="1"/>
    <col min="8193" max="8193" width="12" bestFit="1" customWidth="1"/>
    <col min="8194" max="8194" width="10.42578125" bestFit="1" customWidth="1"/>
    <col min="8195" max="8195" width="10" bestFit="1" customWidth="1"/>
    <col min="8196" max="8196" width="11" bestFit="1" customWidth="1"/>
    <col min="8197" max="8197" width="7.7109375" bestFit="1" customWidth="1"/>
    <col min="8198" max="8198" width="11.85546875" bestFit="1" customWidth="1"/>
    <col min="8199" max="8199" width="8.42578125" bestFit="1" customWidth="1"/>
    <col min="8200" max="8200" width="9" bestFit="1" customWidth="1"/>
    <col min="8201" max="8201" width="9.140625" bestFit="1" customWidth="1"/>
    <col min="8202" max="8202" width="9.85546875" bestFit="1" customWidth="1"/>
    <col min="8449" max="8449" width="12" bestFit="1" customWidth="1"/>
    <col min="8450" max="8450" width="10.42578125" bestFit="1" customWidth="1"/>
    <col min="8451" max="8451" width="10" bestFit="1" customWidth="1"/>
    <col min="8452" max="8452" width="11" bestFit="1" customWidth="1"/>
    <col min="8453" max="8453" width="7.7109375" bestFit="1" customWidth="1"/>
    <col min="8454" max="8454" width="11.85546875" bestFit="1" customWidth="1"/>
    <col min="8455" max="8455" width="8.42578125" bestFit="1" customWidth="1"/>
    <col min="8456" max="8456" width="9" bestFit="1" customWidth="1"/>
    <col min="8457" max="8457" width="9.140625" bestFit="1" customWidth="1"/>
    <col min="8458" max="8458" width="9.85546875" bestFit="1" customWidth="1"/>
    <col min="8705" max="8705" width="12" bestFit="1" customWidth="1"/>
    <col min="8706" max="8706" width="10.42578125" bestFit="1" customWidth="1"/>
    <col min="8707" max="8707" width="10" bestFit="1" customWidth="1"/>
    <col min="8708" max="8708" width="11" bestFit="1" customWidth="1"/>
    <col min="8709" max="8709" width="7.7109375" bestFit="1" customWidth="1"/>
    <col min="8710" max="8710" width="11.85546875" bestFit="1" customWidth="1"/>
    <col min="8711" max="8711" width="8.42578125" bestFit="1" customWidth="1"/>
    <col min="8712" max="8712" width="9" bestFit="1" customWidth="1"/>
    <col min="8713" max="8713" width="9.140625" bestFit="1" customWidth="1"/>
    <col min="8714" max="8714" width="9.85546875" bestFit="1" customWidth="1"/>
    <col min="8961" max="8961" width="12" bestFit="1" customWidth="1"/>
    <col min="8962" max="8962" width="10.42578125" bestFit="1" customWidth="1"/>
    <col min="8963" max="8963" width="10" bestFit="1" customWidth="1"/>
    <col min="8964" max="8964" width="11" bestFit="1" customWidth="1"/>
    <col min="8965" max="8965" width="7.7109375" bestFit="1" customWidth="1"/>
    <col min="8966" max="8966" width="11.85546875" bestFit="1" customWidth="1"/>
    <col min="8967" max="8967" width="8.42578125" bestFit="1" customWidth="1"/>
    <col min="8968" max="8968" width="9" bestFit="1" customWidth="1"/>
    <col min="8969" max="8969" width="9.140625" bestFit="1" customWidth="1"/>
    <col min="8970" max="8970" width="9.85546875" bestFit="1" customWidth="1"/>
    <col min="9217" max="9217" width="12" bestFit="1" customWidth="1"/>
    <col min="9218" max="9218" width="10.42578125" bestFit="1" customWidth="1"/>
    <col min="9219" max="9219" width="10" bestFit="1" customWidth="1"/>
    <col min="9220" max="9220" width="11" bestFit="1" customWidth="1"/>
    <col min="9221" max="9221" width="7.7109375" bestFit="1" customWidth="1"/>
    <col min="9222" max="9222" width="11.85546875" bestFit="1" customWidth="1"/>
    <col min="9223" max="9223" width="8.42578125" bestFit="1" customWidth="1"/>
    <col min="9224" max="9224" width="9" bestFit="1" customWidth="1"/>
    <col min="9225" max="9225" width="9.140625" bestFit="1" customWidth="1"/>
    <col min="9226" max="9226" width="9.85546875" bestFit="1" customWidth="1"/>
    <col min="9473" max="9473" width="12" bestFit="1" customWidth="1"/>
    <col min="9474" max="9474" width="10.42578125" bestFit="1" customWidth="1"/>
    <col min="9475" max="9475" width="10" bestFit="1" customWidth="1"/>
    <col min="9476" max="9476" width="11" bestFit="1" customWidth="1"/>
    <col min="9477" max="9477" width="7.7109375" bestFit="1" customWidth="1"/>
    <col min="9478" max="9478" width="11.85546875" bestFit="1" customWidth="1"/>
    <col min="9479" max="9479" width="8.42578125" bestFit="1" customWidth="1"/>
    <col min="9480" max="9480" width="9" bestFit="1" customWidth="1"/>
    <col min="9481" max="9481" width="9.140625" bestFit="1" customWidth="1"/>
    <col min="9482" max="9482" width="9.85546875" bestFit="1" customWidth="1"/>
    <col min="9729" max="9729" width="12" bestFit="1" customWidth="1"/>
    <col min="9730" max="9730" width="10.42578125" bestFit="1" customWidth="1"/>
    <col min="9731" max="9731" width="10" bestFit="1" customWidth="1"/>
    <col min="9732" max="9732" width="11" bestFit="1" customWidth="1"/>
    <col min="9733" max="9733" width="7.7109375" bestFit="1" customWidth="1"/>
    <col min="9734" max="9734" width="11.85546875" bestFit="1" customWidth="1"/>
    <col min="9735" max="9735" width="8.42578125" bestFit="1" customWidth="1"/>
    <col min="9736" max="9736" width="9" bestFit="1" customWidth="1"/>
    <col min="9737" max="9737" width="9.140625" bestFit="1" customWidth="1"/>
    <col min="9738" max="9738" width="9.85546875" bestFit="1" customWidth="1"/>
    <col min="9985" max="9985" width="12" bestFit="1" customWidth="1"/>
    <col min="9986" max="9986" width="10.42578125" bestFit="1" customWidth="1"/>
    <col min="9987" max="9987" width="10" bestFit="1" customWidth="1"/>
    <col min="9988" max="9988" width="11" bestFit="1" customWidth="1"/>
    <col min="9989" max="9989" width="7.7109375" bestFit="1" customWidth="1"/>
    <col min="9990" max="9990" width="11.85546875" bestFit="1" customWidth="1"/>
    <col min="9991" max="9991" width="8.42578125" bestFit="1" customWidth="1"/>
    <col min="9992" max="9992" width="9" bestFit="1" customWidth="1"/>
    <col min="9993" max="9993" width="9.140625" bestFit="1" customWidth="1"/>
    <col min="9994" max="9994" width="9.85546875" bestFit="1" customWidth="1"/>
    <col min="10241" max="10241" width="12" bestFit="1" customWidth="1"/>
    <col min="10242" max="10242" width="10.42578125" bestFit="1" customWidth="1"/>
    <col min="10243" max="10243" width="10" bestFit="1" customWidth="1"/>
    <col min="10244" max="10244" width="11" bestFit="1" customWidth="1"/>
    <col min="10245" max="10245" width="7.7109375" bestFit="1" customWidth="1"/>
    <col min="10246" max="10246" width="11.85546875" bestFit="1" customWidth="1"/>
    <col min="10247" max="10247" width="8.42578125" bestFit="1" customWidth="1"/>
    <col min="10248" max="10248" width="9" bestFit="1" customWidth="1"/>
    <col min="10249" max="10249" width="9.140625" bestFit="1" customWidth="1"/>
    <col min="10250" max="10250" width="9.85546875" bestFit="1" customWidth="1"/>
    <col min="10497" max="10497" width="12" bestFit="1" customWidth="1"/>
    <col min="10498" max="10498" width="10.42578125" bestFit="1" customWidth="1"/>
    <col min="10499" max="10499" width="10" bestFit="1" customWidth="1"/>
    <col min="10500" max="10500" width="11" bestFit="1" customWidth="1"/>
    <col min="10501" max="10501" width="7.7109375" bestFit="1" customWidth="1"/>
    <col min="10502" max="10502" width="11.85546875" bestFit="1" customWidth="1"/>
    <col min="10503" max="10503" width="8.42578125" bestFit="1" customWidth="1"/>
    <col min="10504" max="10504" width="9" bestFit="1" customWidth="1"/>
    <col min="10505" max="10505" width="9.140625" bestFit="1" customWidth="1"/>
    <col min="10506" max="10506" width="9.85546875" bestFit="1" customWidth="1"/>
    <col min="10753" max="10753" width="12" bestFit="1" customWidth="1"/>
    <col min="10754" max="10754" width="10.42578125" bestFit="1" customWidth="1"/>
    <col min="10755" max="10755" width="10" bestFit="1" customWidth="1"/>
    <col min="10756" max="10756" width="11" bestFit="1" customWidth="1"/>
    <col min="10757" max="10757" width="7.7109375" bestFit="1" customWidth="1"/>
    <col min="10758" max="10758" width="11.85546875" bestFit="1" customWidth="1"/>
    <col min="10759" max="10759" width="8.42578125" bestFit="1" customWidth="1"/>
    <col min="10760" max="10760" width="9" bestFit="1" customWidth="1"/>
    <col min="10761" max="10761" width="9.140625" bestFit="1" customWidth="1"/>
    <col min="10762" max="10762" width="9.85546875" bestFit="1" customWidth="1"/>
    <col min="11009" max="11009" width="12" bestFit="1" customWidth="1"/>
    <col min="11010" max="11010" width="10.42578125" bestFit="1" customWidth="1"/>
    <col min="11011" max="11011" width="10" bestFit="1" customWidth="1"/>
    <col min="11012" max="11012" width="11" bestFit="1" customWidth="1"/>
    <col min="11013" max="11013" width="7.7109375" bestFit="1" customWidth="1"/>
    <col min="11014" max="11014" width="11.85546875" bestFit="1" customWidth="1"/>
    <col min="11015" max="11015" width="8.42578125" bestFit="1" customWidth="1"/>
    <col min="11016" max="11016" width="9" bestFit="1" customWidth="1"/>
    <col min="11017" max="11017" width="9.140625" bestFit="1" customWidth="1"/>
    <col min="11018" max="11018" width="9.85546875" bestFit="1" customWidth="1"/>
    <col min="11265" max="11265" width="12" bestFit="1" customWidth="1"/>
    <col min="11266" max="11266" width="10.42578125" bestFit="1" customWidth="1"/>
    <col min="11267" max="11267" width="10" bestFit="1" customWidth="1"/>
    <col min="11268" max="11268" width="11" bestFit="1" customWidth="1"/>
    <col min="11269" max="11269" width="7.7109375" bestFit="1" customWidth="1"/>
    <col min="11270" max="11270" width="11.85546875" bestFit="1" customWidth="1"/>
    <col min="11271" max="11271" width="8.42578125" bestFit="1" customWidth="1"/>
    <col min="11272" max="11272" width="9" bestFit="1" customWidth="1"/>
    <col min="11273" max="11273" width="9.140625" bestFit="1" customWidth="1"/>
    <col min="11274" max="11274" width="9.85546875" bestFit="1" customWidth="1"/>
    <col min="11521" max="11521" width="12" bestFit="1" customWidth="1"/>
    <col min="11522" max="11522" width="10.42578125" bestFit="1" customWidth="1"/>
    <col min="11523" max="11523" width="10" bestFit="1" customWidth="1"/>
    <col min="11524" max="11524" width="11" bestFit="1" customWidth="1"/>
    <col min="11525" max="11525" width="7.7109375" bestFit="1" customWidth="1"/>
    <col min="11526" max="11526" width="11.85546875" bestFit="1" customWidth="1"/>
    <col min="11527" max="11527" width="8.42578125" bestFit="1" customWidth="1"/>
    <col min="11528" max="11528" width="9" bestFit="1" customWidth="1"/>
    <col min="11529" max="11529" width="9.140625" bestFit="1" customWidth="1"/>
    <col min="11530" max="11530" width="9.85546875" bestFit="1" customWidth="1"/>
    <col min="11777" max="11777" width="12" bestFit="1" customWidth="1"/>
    <col min="11778" max="11778" width="10.42578125" bestFit="1" customWidth="1"/>
    <col min="11779" max="11779" width="10" bestFit="1" customWidth="1"/>
    <col min="11780" max="11780" width="11" bestFit="1" customWidth="1"/>
    <col min="11781" max="11781" width="7.7109375" bestFit="1" customWidth="1"/>
    <col min="11782" max="11782" width="11.85546875" bestFit="1" customWidth="1"/>
    <col min="11783" max="11783" width="8.42578125" bestFit="1" customWidth="1"/>
    <col min="11784" max="11784" width="9" bestFit="1" customWidth="1"/>
    <col min="11785" max="11785" width="9.140625" bestFit="1" customWidth="1"/>
    <col min="11786" max="11786" width="9.85546875" bestFit="1" customWidth="1"/>
    <col min="12033" max="12033" width="12" bestFit="1" customWidth="1"/>
    <col min="12034" max="12034" width="10.42578125" bestFit="1" customWidth="1"/>
    <col min="12035" max="12035" width="10" bestFit="1" customWidth="1"/>
    <col min="12036" max="12036" width="11" bestFit="1" customWidth="1"/>
    <col min="12037" max="12037" width="7.7109375" bestFit="1" customWidth="1"/>
    <col min="12038" max="12038" width="11.85546875" bestFit="1" customWidth="1"/>
    <col min="12039" max="12039" width="8.42578125" bestFit="1" customWidth="1"/>
    <col min="12040" max="12040" width="9" bestFit="1" customWidth="1"/>
    <col min="12041" max="12041" width="9.140625" bestFit="1" customWidth="1"/>
    <col min="12042" max="12042" width="9.85546875" bestFit="1" customWidth="1"/>
    <col min="12289" max="12289" width="12" bestFit="1" customWidth="1"/>
    <col min="12290" max="12290" width="10.42578125" bestFit="1" customWidth="1"/>
    <col min="12291" max="12291" width="10" bestFit="1" customWidth="1"/>
    <col min="12292" max="12292" width="11" bestFit="1" customWidth="1"/>
    <col min="12293" max="12293" width="7.7109375" bestFit="1" customWidth="1"/>
    <col min="12294" max="12294" width="11.85546875" bestFit="1" customWidth="1"/>
    <col min="12295" max="12295" width="8.42578125" bestFit="1" customWidth="1"/>
    <col min="12296" max="12296" width="9" bestFit="1" customWidth="1"/>
    <col min="12297" max="12297" width="9.140625" bestFit="1" customWidth="1"/>
    <col min="12298" max="12298" width="9.85546875" bestFit="1" customWidth="1"/>
    <col min="12545" max="12545" width="12" bestFit="1" customWidth="1"/>
    <col min="12546" max="12546" width="10.42578125" bestFit="1" customWidth="1"/>
    <col min="12547" max="12547" width="10" bestFit="1" customWidth="1"/>
    <col min="12548" max="12548" width="11" bestFit="1" customWidth="1"/>
    <col min="12549" max="12549" width="7.7109375" bestFit="1" customWidth="1"/>
    <col min="12550" max="12550" width="11.85546875" bestFit="1" customWidth="1"/>
    <col min="12551" max="12551" width="8.42578125" bestFit="1" customWidth="1"/>
    <col min="12552" max="12552" width="9" bestFit="1" customWidth="1"/>
    <col min="12553" max="12553" width="9.140625" bestFit="1" customWidth="1"/>
    <col min="12554" max="12554" width="9.85546875" bestFit="1" customWidth="1"/>
    <col min="12801" max="12801" width="12" bestFit="1" customWidth="1"/>
    <col min="12802" max="12802" width="10.42578125" bestFit="1" customWidth="1"/>
    <col min="12803" max="12803" width="10" bestFit="1" customWidth="1"/>
    <col min="12804" max="12804" width="11" bestFit="1" customWidth="1"/>
    <col min="12805" max="12805" width="7.7109375" bestFit="1" customWidth="1"/>
    <col min="12806" max="12806" width="11.85546875" bestFit="1" customWidth="1"/>
    <col min="12807" max="12807" width="8.42578125" bestFit="1" customWidth="1"/>
    <col min="12808" max="12808" width="9" bestFit="1" customWidth="1"/>
    <col min="12809" max="12809" width="9.140625" bestFit="1" customWidth="1"/>
    <col min="12810" max="12810" width="9.85546875" bestFit="1" customWidth="1"/>
    <col min="13057" max="13057" width="12" bestFit="1" customWidth="1"/>
    <col min="13058" max="13058" width="10.42578125" bestFit="1" customWidth="1"/>
    <col min="13059" max="13059" width="10" bestFit="1" customWidth="1"/>
    <col min="13060" max="13060" width="11" bestFit="1" customWidth="1"/>
    <col min="13061" max="13061" width="7.7109375" bestFit="1" customWidth="1"/>
    <col min="13062" max="13062" width="11.85546875" bestFit="1" customWidth="1"/>
    <col min="13063" max="13063" width="8.42578125" bestFit="1" customWidth="1"/>
    <col min="13064" max="13064" width="9" bestFit="1" customWidth="1"/>
    <col min="13065" max="13065" width="9.140625" bestFit="1" customWidth="1"/>
    <col min="13066" max="13066" width="9.85546875" bestFit="1" customWidth="1"/>
    <col min="13313" max="13313" width="12" bestFit="1" customWidth="1"/>
    <col min="13314" max="13314" width="10.42578125" bestFit="1" customWidth="1"/>
    <col min="13315" max="13315" width="10" bestFit="1" customWidth="1"/>
    <col min="13316" max="13316" width="11" bestFit="1" customWidth="1"/>
    <col min="13317" max="13317" width="7.7109375" bestFit="1" customWidth="1"/>
    <col min="13318" max="13318" width="11.85546875" bestFit="1" customWidth="1"/>
    <col min="13319" max="13319" width="8.42578125" bestFit="1" customWidth="1"/>
    <col min="13320" max="13320" width="9" bestFit="1" customWidth="1"/>
    <col min="13321" max="13321" width="9.140625" bestFit="1" customWidth="1"/>
    <col min="13322" max="13322" width="9.85546875" bestFit="1" customWidth="1"/>
    <col min="13569" max="13569" width="12" bestFit="1" customWidth="1"/>
    <col min="13570" max="13570" width="10.42578125" bestFit="1" customWidth="1"/>
    <col min="13571" max="13571" width="10" bestFit="1" customWidth="1"/>
    <col min="13572" max="13572" width="11" bestFit="1" customWidth="1"/>
    <col min="13573" max="13573" width="7.7109375" bestFit="1" customWidth="1"/>
    <col min="13574" max="13574" width="11.85546875" bestFit="1" customWidth="1"/>
    <col min="13575" max="13575" width="8.42578125" bestFit="1" customWidth="1"/>
    <col min="13576" max="13576" width="9" bestFit="1" customWidth="1"/>
    <col min="13577" max="13577" width="9.140625" bestFit="1" customWidth="1"/>
    <col min="13578" max="13578" width="9.85546875" bestFit="1" customWidth="1"/>
    <col min="13825" max="13825" width="12" bestFit="1" customWidth="1"/>
    <col min="13826" max="13826" width="10.42578125" bestFit="1" customWidth="1"/>
    <col min="13827" max="13827" width="10" bestFit="1" customWidth="1"/>
    <col min="13828" max="13828" width="11" bestFit="1" customWidth="1"/>
    <col min="13829" max="13829" width="7.7109375" bestFit="1" customWidth="1"/>
    <col min="13830" max="13830" width="11.85546875" bestFit="1" customWidth="1"/>
    <col min="13831" max="13831" width="8.42578125" bestFit="1" customWidth="1"/>
    <col min="13832" max="13832" width="9" bestFit="1" customWidth="1"/>
    <col min="13833" max="13833" width="9.140625" bestFit="1" customWidth="1"/>
    <col min="13834" max="13834" width="9.85546875" bestFit="1" customWidth="1"/>
    <col min="14081" max="14081" width="12" bestFit="1" customWidth="1"/>
    <col min="14082" max="14082" width="10.42578125" bestFit="1" customWidth="1"/>
    <col min="14083" max="14083" width="10" bestFit="1" customWidth="1"/>
    <col min="14084" max="14084" width="11" bestFit="1" customWidth="1"/>
    <col min="14085" max="14085" width="7.7109375" bestFit="1" customWidth="1"/>
    <col min="14086" max="14086" width="11.85546875" bestFit="1" customWidth="1"/>
    <col min="14087" max="14087" width="8.42578125" bestFit="1" customWidth="1"/>
    <col min="14088" max="14088" width="9" bestFit="1" customWidth="1"/>
    <col min="14089" max="14089" width="9.140625" bestFit="1" customWidth="1"/>
    <col min="14090" max="14090" width="9.85546875" bestFit="1" customWidth="1"/>
    <col min="14337" max="14337" width="12" bestFit="1" customWidth="1"/>
    <col min="14338" max="14338" width="10.42578125" bestFit="1" customWidth="1"/>
    <col min="14339" max="14339" width="10" bestFit="1" customWidth="1"/>
    <col min="14340" max="14340" width="11" bestFit="1" customWidth="1"/>
    <col min="14341" max="14341" width="7.7109375" bestFit="1" customWidth="1"/>
    <col min="14342" max="14342" width="11.85546875" bestFit="1" customWidth="1"/>
    <col min="14343" max="14343" width="8.42578125" bestFit="1" customWidth="1"/>
    <col min="14344" max="14344" width="9" bestFit="1" customWidth="1"/>
    <col min="14345" max="14345" width="9.140625" bestFit="1" customWidth="1"/>
    <col min="14346" max="14346" width="9.85546875" bestFit="1" customWidth="1"/>
    <col min="14593" max="14593" width="12" bestFit="1" customWidth="1"/>
    <col min="14594" max="14594" width="10.42578125" bestFit="1" customWidth="1"/>
    <col min="14595" max="14595" width="10" bestFit="1" customWidth="1"/>
    <col min="14596" max="14596" width="11" bestFit="1" customWidth="1"/>
    <col min="14597" max="14597" width="7.7109375" bestFit="1" customWidth="1"/>
    <col min="14598" max="14598" width="11.85546875" bestFit="1" customWidth="1"/>
    <col min="14599" max="14599" width="8.42578125" bestFit="1" customWidth="1"/>
    <col min="14600" max="14600" width="9" bestFit="1" customWidth="1"/>
    <col min="14601" max="14601" width="9.140625" bestFit="1" customWidth="1"/>
    <col min="14602" max="14602" width="9.85546875" bestFit="1" customWidth="1"/>
    <col min="14849" max="14849" width="12" bestFit="1" customWidth="1"/>
    <col min="14850" max="14850" width="10.42578125" bestFit="1" customWidth="1"/>
    <col min="14851" max="14851" width="10" bestFit="1" customWidth="1"/>
    <col min="14852" max="14852" width="11" bestFit="1" customWidth="1"/>
    <col min="14853" max="14853" width="7.7109375" bestFit="1" customWidth="1"/>
    <col min="14854" max="14854" width="11.85546875" bestFit="1" customWidth="1"/>
    <col min="14855" max="14855" width="8.42578125" bestFit="1" customWidth="1"/>
    <col min="14856" max="14856" width="9" bestFit="1" customWidth="1"/>
    <col min="14857" max="14857" width="9.140625" bestFit="1" customWidth="1"/>
    <col min="14858" max="14858" width="9.85546875" bestFit="1" customWidth="1"/>
    <col min="15105" max="15105" width="12" bestFit="1" customWidth="1"/>
    <col min="15106" max="15106" width="10.42578125" bestFit="1" customWidth="1"/>
    <col min="15107" max="15107" width="10" bestFit="1" customWidth="1"/>
    <col min="15108" max="15108" width="11" bestFit="1" customWidth="1"/>
    <col min="15109" max="15109" width="7.7109375" bestFit="1" customWidth="1"/>
    <col min="15110" max="15110" width="11.85546875" bestFit="1" customWidth="1"/>
    <col min="15111" max="15111" width="8.42578125" bestFit="1" customWidth="1"/>
    <col min="15112" max="15112" width="9" bestFit="1" customWidth="1"/>
    <col min="15113" max="15113" width="9.140625" bestFit="1" customWidth="1"/>
    <col min="15114" max="15114" width="9.85546875" bestFit="1" customWidth="1"/>
    <col min="15361" max="15361" width="12" bestFit="1" customWidth="1"/>
    <col min="15362" max="15362" width="10.42578125" bestFit="1" customWidth="1"/>
    <col min="15363" max="15363" width="10" bestFit="1" customWidth="1"/>
    <col min="15364" max="15364" width="11" bestFit="1" customWidth="1"/>
    <col min="15365" max="15365" width="7.7109375" bestFit="1" customWidth="1"/>
    <col min="15366" max="15366" width="11.85546875" bestFit="1" customWidth="1"/>
    <col min="15367" max="15367" width="8.42578125" bestFit="1" customWidth="1"/>
    <col min="15368" max="15368" width="9" bestFit="1" customWidth="1"/>
    <col min="15369" max="15369" width="9.140625" bestFit="1" customWidth="1"/>
    <col min="15370" max="15370" width="9.85546875" bestFit="1" customWidth="1"/>
    <col min="15617" max="15617" width="12" bestFit="1" customWidth="1"/>
    <col min="15618" max="15618" width="10.42578125" bestFit="1" customWidth="1"/>
    <col min="15619" max="15619" width="10" bestFit="1" customWidth="1"/>
    <col min="15620" max="15620" width="11" bestFit="1" customWidth="1"/>
    <col min="15621" max="15621" width="7.7109375" bestFit="1" customWidth="1"/>
    <col min="15622" max="15622" width="11.85546875" bestFit="1" customWidth="1"/>
    <col min="15623" max="15623" width="8.42578125" bestFit="1" customWidth="1"/>
    <col min="15624" max="15624" width="9" bestFit="1" customWidth="1"/>
    <col min="15625" max="15625" width="9.140625" bestFit="1" customWidth="1"/>
    <col min="15626" max="15626" width="9.85546875" bestFit="1" customWidth="1"/>
    <col min="15873" max="15873" width="12" bestFit="1" customWidth="1"/>
    <col min="15874" max="15874" width="10.42578125" bestFit="1" customWidth="1"/>
    <col min="15875" max="15875" width="10" bestFit="1" customWidth="1"/>
    <col min="15876" max="15876" width="11" bestFit="1" customWidth="1"/>
    <col min="15877" max="15877" width="7.7109375" bestFit="1" customWidth="1"/>
    <col min="15878" max="15878" width="11.85546875" bestFit="1" customWidth="1"/>
    <col min="15879" max="15879" width="8.42578125" bestFit="1" customWidth="1"/>
    <col min="15880" max="15880" width="9" bestFit="1" customWidth="1"/>
    <col min="15881" max="15881" width="9.140625" bestFit="1" customWidth="1"/>
    <col min="15882" max="15882" width="9.85546875" bestFit="1" customWidth="1"/>
    <col min="16129" max="16129" width="12" bestFit="1" customWidth="1"/>
    <col min="16130" max="16130" width="10.42578125" bestFit="1" customWidth="1"/>
    <col min="16131" max="16131" width="10" bestFit="1" customWidth="1"/>
    <col min="16132" max="16132" width="11" bestFit="1" customWidth="1"/>
    <col min="16133" max="16133" width="7.7109375" bestFit="1" customWidth="1"/>
    <col min="16134" max="16134" width="11.85546875" bestFit="1" customWidth="1"/>
    <col min="16135" max="16135" width="8.42578125" bestFit="1" customWidth="1"/>
    <col min="16136" max="16136" width="9" bestFit="1" customWidth="1"/>
    <col min="16137" max="16137" width="9.140625" bestFit="1" customWidth="1"/>
    <col min="16138" max="16138" width="9.85546875" bestFit="1" customWidth="1"/>
  </cols>
  <sheetData>
    <row r="1" spans="1:12" ht="13.5" thickBot="1" x14ac:dyDescent="0.25"/>
    <row r="2" spans="1:12" ht="19.5" thickBot="1" x14ac:dyDescent="0.35">
      <c r="A2" s="40"/>
      <c r="B2" s="73" t="s">
        <v>32</v>
      </c>
      <c r="C2" s="74"/>
      <c r="D2" s="74"/>
      <c r="E2" s="74"/>
      <c r="F2" s="74"/>
      <c r="G2" s="74"/>
      <c r="H2" s="74"/>
      <c r="I2" s="74"/>
      <c r="J2" s="75"/>
    </row>
    <row r="5" spans="1:12" x14ac:dyDescent="0.2">
      <c r="B5" s="41" t="s">
        <v>33</v>
      </c>
      <c r="C5" s="42">
        <v>100000</v>
      </c>
    </row>
    <row r="6" spans="1:12" x14ac:dyDescent="0.2">
      <c r="B6" s="43" t="s">
        <v>34</v>
      </c>
      <c r="C6" s="59"/>
      <c r="K6" s="4"/>
      <c r="L6" s="45"/>
    </row>
    <row r="7" spans="1:12" x14ac:dyDescent="0.2">
      <c r="B7" s="43" t="s">
        <v>35</v>
      </c>
      <c r="C7" s="46">
        <v>0.47810000000000002</v>
      </c>
    </row>
    <row r="8" spans="1:12" x14ac:dyDescent="0.2">
      <c r="B8" s="43" t="s">
        <v>36</v>
      </c>
      <c r="C8" s="44">
        <v>1000</v>
      </c>
    </row>
    <row r="9" spans="1:12" x14ac:dyDescent="0.2">
      <c r="B9" s="47" t="s">
        <v>37</v>
      </c>
      <c r="C9" s="48">
        <v>1</v>
      </c>
    </row>
    <row r="10" spans="1:12" x14ac:dyDescent="0.2">
      <c r="B10" s="41"/>
      <c r="C10" s="49"/>
      <c r="D10" s="50" t="s">
        <v>38</v>
      </c>
      <c r="E10" s="76" t="s">
        <v>34</v>
      </c>
      <c r="F10" s="76"/>
      <c r="G10" s="51" t="s">
        <v>39</v>
      </c>
      <c r="H10" s="76" t="s">
        <v>40</v>
      </c>
      <c r="I10" s="76"/>
      <c r="J10" s="76"/>
    </row>
    <row r="11" spans="1:12" x14ac:dyDescent="0.2">
      <c r="B11" s="50" t="s">
        <v>41</v>
      </c>
      <c r="C11" s="50" t="s">
        <v>42</v>
      </c>
      <c r="D11" s="50" t="s">
        <v>43</v>
      </c>
      <c r="E11" s="50" t="s">
        <v>44</v>
      </c>
      <c r="F11" s="50" t="s">
        <v>45</v>
      </c>
      <c r="G11" s="50" t="s">
        <v>46</v>
      </c>
      <c r="H11" s="50" t="s">
        <v>47</v>
      </c>
      <c r="I11" s="50" t="s">
        <v>48</v>
      </c>
      <c r="J11" s="50" t="s">
        <v>49</v>
      </c>
    </row>
    <row r="12" spans="1:12" ht="18" customHeight="1" x14ac:dyDescent="0.2">
      <c r="B12" s="52">
        <v>1</v>
      </c>
      <c r="C12" s="16">
        <v>27</v>
      </c>
      <c r="D12" s="53">
        <v>0.45889999999999997</v>
      </c>
      <c r="E12" s="54">
        <v>95948</v>
      </c>
      <c r="F12" s="16"/>
      <c r="G12" s="61"/>
      <c r="H12" s="62"/>
      <c r="I12" s="55"/>
      <c r="J12" s="56"/>
    </row>
    <row r="13" spans="1:12" ht="18" customHeight="1" x14ac:dyDescent="0.2">
      <c r="B13" s="52">
        <v>2</v>
      </c>
      <c r="C13" s="16">
        <f>+C12-1</f>
        <v>26</v>
      </c>
      <c r="D13" s="53">
        <v>0.4516</v>
      </c>
      <c r="E13" s="54">
        <v>96195</v>
      </c>
      <c r="F13" s="60"/>
      <c r="G13" s="61"/>
      <c r="H13" s="62"/>
      <c r="I13" s="63"/>
      <c r="J13" s="63"/>
    </row>
    <row r="14" spans="1:12" ht="18" customHeight="1" x14ac:dyDescent="0.2">
      <c r="B14" s="52">
        <v>3</v>
      </c>
      <c r="C14" s="16">
        <f>+C13-1</f>
        <v>25</v>
      </c>
      <c r="D14" s="53">
        <v>0.40610000000000002</v>
      </c>
      <c r="E14" s="54">
        <v>96627</v>
      </c>
      <c r="F14" s="60"/>
      <c r="G14" s="61"/>
      <c r="H14" s="62"/>
      <c r="I14" s="63"/>
      <c r="J14" s="63"/>
    </row>
    <row r="15" spans="1:12" ht="18" customHeight="1" x14ac:dyDescent="0.2">
      <c r="B15" s="52">
        <v>4</v>
      </c>
      <c r="C15" s="16">
        <f>+C14-1</f>
        <v>24</v>
      </c>
      <c r="D15" s="53">
        <v>0.54720000000000002</v>
      </c>
      <c r="E15" s="54">
        <v>96005</v>
      </c>
      <c r="F15" s="60"/>
      <c r="G15" s="61"/>
      <c r="H15" s="62"/>
      <c r="I15" s="63"/>
      <c r="J15" s="63"/>
    </row>
    <row r="16" spans="1:12" ht="18" customHeight="1" x14ac:dyDescent="0.2">
      <c r="B16" s="52">
        <v>5</v>
      </c>
      <c r="C16" s="16">
        <f>+C15-1</f>
        <v>23</v>
      </c>
      <c r="D16" s="53">
        <v>0.53810000000000002</v>
      </c>
      <c r="E16" s="54">
        <v>96228</v>
      </c>
      <c r="F16" s="60"/>
      <c r="G16" s="61"/>
      <c r="H16" s="62"/>
      <c r="I16" s="63"/>
      <c r="J16" s="63"/>
    </row>
    <row r="17" spans="2:10" ht="18" customHeight="1" x14ac:dyDescent="0.2">
      <c r="B17" s="52">
        <v>6</v>
      </c>
      <c r="C17" s="16">
        <f>+C16-1</f>
        <v>22</v>
      </c>
      <c r="D17" s="53">
        <v>0.56020000000000003</v>
      </c>
      <c r="E17" s="54">
        <v>96156</v>
      </c>
      <c r="F17" s="60"/>
      <c r="G17" s="61"/>
      <c r="H17" s="62"/>
      <c r="I17" s="63"/>
      <c r="J17" s="63"/>
    </row>
    <row r="18" spans="2:10" ht="18" customHeight="1" x14ac:dyDescent="0.2">
      <c r="B18" s="57">
        <v>7</v>
      </c>
      <c r="C18" s="58"/>
      <c r="D18" s="58"/>
      <c r="E18" s="58"/>
      <c r="F18" s="58"/>
      <c r="G18" s="58"/>
      <c r="H18" s="58"/>
      <c r="I18" s="63"/>
      <c r="J18" s="63"/>
    </row>
  </sheetData>
  <mergeCells count="3">
    <mergeCell ref="B2:J2"/>
    <mergeCell ref="E10:F10"/>
    <mergeCell ref="H10:J1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zoomScale="120" zoomScaleNormal="120" workbookViewId="0">
      <selection activeCell="I7" sqref="I7"/>
    </sheetView>
  </sheetViews>
  <sheetFormatPr defaultRowHeight="15.75" x14ac:dyDescent="0.25"/>
  <cols>
    <col min="2" max="2" width="11.140625" style="105" customWidth="1"/>
    <col min="3" max="4" width="12.42578125" style="81" customWidth="1"/>
    <col min="5" max="5" width="14.42578125" style="81" customWidth="1"/>
    <col min="6" max="6" width="13.5703125" style="81" customWidth="1"/>
    <col min="7" max="7" width="14.5703125" style="97" customWidth="1"/>
    <col min="8" max="8" width="14.28515625" style="81" customWidth="1"/>
    <col min="9" max="13" width="9.140625" style="77" customWidth="1"/>
    <col min="258" max="258" width="11.140625" customWidth="1"/>
    <col min="259" max="260" width="12.42578125" customWidth="1"/>
    <col min="261" max="261" width="14.42578125" customWidth="1"/>
    <col min="262" max="262" width="13.5703125" customWidth="1"/>
    <col min="263" max="263" width="14.5703125" customWidth="1"/>
    <col min="264" max="264" width="14.28515625" customWidth="1"/>
    <col min="265" max="269" width="9.140625" customWidth="1"/>
    <col min="514" max="514" width="11.140625" customWidth="1"/>
    <col min="515" max="516" width="12.42578125" customWidth="1"/>
    <col min="517" max="517" width="14.42578125" customWidth="1"/>
    <col min="518" max="518" width="13.5703125" customWidth="1"/>
    <col min="519" max="519" width="14.5703125" customWidth="1"/>
    <col min="520" max="520" width="14.28515625" customWidth="1"/>
    <col min="521" max="525" width="9.140625" customWidth="1"/>
    <col min="770" max="770" width="11.140625" customWidth="1"/>
    <col min="771" max="772" width="12.42578125" customWidth="1"/>
    <col min="773" max="773" width="14.42578125" customWidth="1"/>
    <col min="774" max="774" width="13.5703125" customWidth="1"/>
    <col min="775" max="775" width="14.5703125" customWidth="1"/>
    <col min="776" max="776" width="14.28515625" customWidth="1"/>
    <col min="777" max="781" width="9.140625" customWidth="1"/>
    <col min="1026" max="1026" width="11.140625" customWidth="1"/>
    <col min="1027" max="1028" width="12.42578125" customWidth="1"/>
    <col min="1029" max="1029" width="14.42578125" customWidth="1"/>
    <col min="1030" max="1030" width="13.5703125" customWidth="1"/>
    <col min="1031" max="1031" width="14.5703125" customWidth="1"/>
    <col min="1032" max="1032" width="14.28515625" customWidth="1"/>
    <col min="1033" max="1037" width="9.140625" customWidth="1"/>
    <col min="1282" max="1282" width="11.140625" customWidth="1"/>
    <col min="1283" max="1284" width="12.42578125" customWidth="1"/>
    <col min="1285" max="1285" width="14.42578125" customWidth="1"/>
    <col min="1286" max="1286" width="13.5703125" customWidth="1"/>
    <col min="1287" max="1287" width="14.5703125" customWidth="1"/>
    <col min="1288" max="1288" width="14.28515625" customWidth="1"/>
    <col min="1289" max="1293" width="9.140625" customWidth="1"/>
    <col min="1538" max="1538" width="11.140625" customWidth="1"/>
    <col min="1539" max="1540" width="12.42578125" customWidth="1"/>
    <col min="1541" max="1541" width="14.42578125" customWidth="1"/>
    <col min="1542" max="1542" width="13.5703125" customWidth="1"/>
    <col min="1543" max="1543" width="14.5703125" customWidth="1"/>
    <col min="1544" max="1544" width="14.28515625" customWidth="1"/>
    <col min="1545" max="1549" width="9.140625" customWidth="1"/>
    <col min="1794" max="1794" width="11.140625" customWidth="1"/>
    <col min="1795" max="1796" width="12.42578125" customWidth="1"/>
    <col min="1797" max="1797" width="14.42578125" customWidth="1"/>
    <col min="1798" max="1798" width="13.5703125" customWidth="1"/>
    <col min="1799" max="1799" width="14.5703125" customWidth="1"/>
    <col min="1800" max="1800" width="14.28515625" customWidth="1"/>
    <col min="1801" max="1805" width="9.140625" customWidth="1"/>
    <col min="2050" max="2050" width="11.140625" customWidth="1"/>
    <col min="2051" max="2052" width="12.42578125" customWidth="1"/>
    <col min="2053" max="2053" width="14.42578125" customWidth="1"/>
    <col min="2054" max="2054" width="13.5703125" customWidth="1"/>
    <col min="2055" max="2055" width="14.5703125" customWidth="1"/>
    <col min="2056" max="2056" width="14.28515625" customWidth="1"/>
    <col min="2057" max="2061" width="9.140625" customWidth="1"/>
    <col min="2306" max="2306" width="11.140625" customWidth="1"/>
    <col min="2307" max="2308" width="12.42578125" customWidth="1"/>
    <col min="2309" max="2309" width="14.42578125" customWidth="1"/>
    <col min="2310" max="2310" width="13.5703125" customWidth="1"/>
    <col min="2311" max="2311" width="14.5703125" customWidth="1"/>
    <col min="2312" max="2312" width="14.28515625" customWidth="1"/>
    <col min="2313" max="2317" width="9.140625" customWidth="1"/>
    <col min="2562" max="2562" width="11.140625" customWidth="1"/>
    <col min="2563" max="2564" width="12.42578125" customWidth="1"/>
    <col min="2565" max="2565" width="14.42578125" customWidth="1"/>
    <col min="2566" max="2566" width="13.5703125" customWidth="1"/>
    <col min="2567" max="2567" width="14.5703125" customWidth="1"/>
    <col min="2568" max="2568" width="14.28515625" customWidth="1"/>
    <col min="2569" max="2573" width="9.140625" customWidth="1"/>
    <col min="2818" max="2818" width="11.140625" customWidth="1"/>
    <col min="2819" max="2820" width="12.42578125" customWidth="1"/>
    <col min="2821" max="2821" width="14.42578125" customWidth="1"/>
    <col min="2822" max="2822" width="13.5703125" customWidth="1"/>
    <col min="2823" max="2823" width="14.5703125" customWidth="1"/>
    <col min="2824" max="2824" width="14.28515625" customWidth="1"/>
    <col min="2825" max="2829" width="9.140625" customWidth="1"/>
    <col min="3074" max="3074" width="11.140625" customWidth="1"/>
    <col min="3075" max="3076" width="12.42578125" customWidth="1"/>
    <col min="3077" max="3077" width="14.42578125" customWidth="1"/>
    <col min="3078" max="3078" width="13.5703125" customWidth="1"/>
    <col min="3079" max="3079" width="14.5703125" customWidth="1"/>
    <col min="3080" max="3080" width="14.28515625" customWidth="1"/>
    <col min="3081" max="3085" width="9.140625" customWidth="1"/>
    <col min="3330" max="3330" width="11.140625" customWidth="1"/>
    <col min="3331" max="3332" width="12.42578125" customWidth="1"/>
    <col min="3333" max="3333" width="14.42578125" customWidth="1"/>
    <col min="3334" max="3334" width="13.5703125" customWidth="1"/>
    <col min="3335" max="3335" width="14.5703125" customWidth="1"/>
    <col min="3336" max="3336" width="14.28515625" customWidth="1"/>
    <col min="3337" max="3341" width="9.140625" customWidth="1"/>
    <col min="3586" max="3586" width="11.140625" customWidth="1"/>
    <col min="3587" max="3588" width="12.42578125" customWidth="1"/>
    <col min="3589" max="3589" width="14.42578125" customWidth="1"/>
    <col min="3590" max="3590" width="13.5703125" customWidth="1"/>
    <col min="3591" max="3591" width="14.5703125" customWidth="1"/>
    <col min="3592" max="3592" width="14.28515625" customWidth="1"/>
    <col min="3593" max="3597" width="9.140625" customWidth="1"/>
    <col min="3842" max="3842" width="11.140625" customWidth="1"/>
    <col min="3843" max="3844" width="12.42578125" customWidth="1"/>
    <col min="3845" max="3845" width="14.42578125" customWidth="1"/>
    <col min="3846" max="3846" width="13.5703125" customWidth="1"/>
    <col min="3847" max="3847" width="14.5703125" customWidth="1"/>
    <col min="3848" max="3848" width="14.28515625" customWidth="1"/>
    <col min="3849" max="3853" width="9.140625" customWidth="1"/>
    <col min="4098" max="4098" width="11.140625" customWidth="1"/>
    <col min="4099" max="4100" width="12.42578125" customWidth="1"/>
    <col min="4101" max="4101" width="14.42578125" customWidth="1"/>
    <col min="4102" max="4102" width="13.5703125" customWidth="1"/>
    <col min="4103" max="4103" width="14.5703125" customWidth="1"/>
    <col min="4104" max="4104" width="14.28515625" customWidth="1"/>
    <col min="4105" max="4109" width="9.140625" customWidth="1"/>
    <col min="4354" max="4354" width="11.140625" customWidth="1"/>
    <col min="4355" max="4356" width="12.42578125" customWidth="1"/>
    <col min="4357" max="4357" width="14.42578125" customWidth="1"/>
    <col min="4358" max="4358" width="13.5703125" customWidth="1"/>
    <col min="4359" max="4359" width="14.5703125" customWidth="1"/>
    <col min="4360" max="4360" width="14.28515625" customWidth="1"/>
    <col min="4361" max="4365" width="9.140625" customWidth="1"/>
    <col min="4610" max="4610" width="11.140625" customWidth="1"/>
    <col min="4611" max="4612" width="12.42578125" customWidth="1"/>
    <col min="4613" max="4613" width="14.42578125" customWidth="1"/>
    <col min="4614" max="4614" width="13.5703125" customWidth="1"/>
    <col min="4615" max="4615" width="14.5703125" customWidth="1"/>
    <col min="4616" max="4616" width="14.28515625" customWidth="1"/>
    <col min="4617" max="4621" width="9.140625" customWidth="1"/>
    <col min="4866" max="4866" width="11.140625" customWidth="1"/>
    <col min="4867" max="4868" width="12.42578125" customWidth="1"/>
    <col min="4869" max="4869" width="14.42578125" customWidth="1"/>
    <col min="4870" max="4870" width="13.5703125" customWidth="1"/>
    <col min="4871" max="4871" width="14.5703125" customWidth="1"/>
    <col min="4872" max="4872" width="14.28515625" customWidth="1"/>
    <col min="4873" max="4877" width="9.140625" customWidth="1"/>
    <col min="5122" max="5122" width="11.140625" customWidth="1"/>
    <col min="5123" max="5124" width="12.42578125" customWidth="1"/>
    <col min="5125" max="5125" width="14.42578125" customWidth="1"/>
    <col min="5126" max="5126" width="13.5703125" customWidth="1"/>
    <col min="5127" max="5127" width="14.5703125" customWidth="1"/>
    <col min="5128" max="5128" width="14.28515625" customWidth="1"/>
    <col min="5129" max="5133" width="9.140625" customWidth="1"/>
    <col min="5378" max="5378" width="11.140625" customWidth="1"/>
    <col min="5379" max="5380" width="12.42578125" customWidth="1"/>
    <col min="5381" max="5381" width="14.42578125" customWidth="1"/>
    <col min="5382" max="5382" width="13.5703125" customWidth="1"/>
    <col min="5383" max="5383" width="14.5703125" customWidth="1"/>
    <col min="5384" max="5384" width="14.28515625" customWidth="1"/>
    <col min="5385" max="5389" width="9.140625" customWidth="1"/>
    <col min="5634" max="5634" width="11.140625" customWidth="1"/>
    <col min="5635" max="5636" width="12.42578125" customWidth="1"/>
    <col min="5637" max="5637" width="14.42578125" customWidth="1"/>
    <col min="5638" max="5638" width="13.5703125" customWidth="1"/>
    <col min="5639" max="5639" width="14.5703125" customWidth="1"/>
    <col min="5640" max="5640" width="14.28515625" customWidth="1"/>
    <col min="5641" max="5645" width="9.140625" customWidth="1"/>
    <col min="5890" max="5890" width="11.140625" customWidth="1"/>
    <col min="5891" max="5892" width="12.42578125" customWidth="1"/>
    <col min="5893" max="5893" width="14.42578125" customWidth="1"/>
    <col min="5894" max="5894" width="13.5703125" customWidth="1"/>
    <col min="5895" max="5895" width="14.5703125" customWidth="1"/>
    <col min="5896" max="5896" width="14.28515625" customWidth="1"/>
    <col min="5897" max="5901" width="9.140625" customWidth="1"/>
    <col min="6146" max="6146" width="11.140625" customWidth="1"/>
    <col min="6147" max="6148" width="12.42578125" customWidth="1"/>
    <col min="6149" max="6149" width="14.42578125" customWidth="1"/>
    <col min="6150" max="6150" width="13.5703125" customWidth="1"/>
    <col min="6151" max="6151" width="14.5703125" customWidth="1"/>
    <col min="6152" max="6152" width="14.28515625" customWidth="1"/>
    <col min="6153" max="6157" width="9.140625" customWidth="1"/>
    <col min="6402" max="6402" width="11.140625" customWidth="1"/>
    <col min="6403" max="6404" width="12.42578125" customWidth="1"/>
    <col min="6405" max="6405" width="14.42578125" customWidth="1"/>
    <col min="6406" max="6406" width="13.5703125" customWidth="1"/>
    <col min="6407" max="6407" width="14.5703125" customWidth="1"/>
    <col min="6408" max="6408" width="14.28515625" customWidth="1"/>
    <col min="6409" max="6413" width="9.140625" customWidth="1"/>
    <col min="6658" max="6658" width="11.140625" customWidth="1"/>
    <col min="6659" max="6660" width="12.42578125" customWidth="1"/>
    <col min="6661" max="6661" width="14.42578125" customWidth="1"/>
    <col min="6662" max="6662" width="13.5703125" customWidth="1"/>
    <col min="6663" max="6663" width="14.5703125" customWidth="1"/>
    <col min="6664" max="6664" width="14.28515625" customWidth="1"/>
    <col min="6665" max="6669" width="9.140625" customWidth="1"/>
    <col min="6914" max="6914" width="11.140625" customWidth="1"/>
    <col min="6915" max="6916" width="12.42578125" customWidth="1"/>
    <col min="6917" max="6917" width="14.42578125" customWidth="1"/>
    <col min="6918" max="6918" width="13.5703125" customWidth="1"/>
    <col min="6919" max="6919" width="14.5703125" customWidth="1"/>
    <col min="6920" max="6920" width="14.28515625" customWidth="1"/>
    <col min="6921" max="6925" width="9.140625" customWidth="1"/>
    <col min="7170" max="7170" width="11.140625" customWidth="1"/>
    <col min="7171" max="7172" width="12.42578125" customWidth="1"/>
    <col min="7173" max="7173" width="14.42578125" customWidth="1"/>
    <col min="7174" max="7174" width="13.5703125" customWidth="1"/>
    <col min="7175" max="7175" width="14.5703125" customWidth="1"/>
    <col min="7176" max="7176" width="14.28515625" customWidth="1"/>
    <col min="7177" max="7181" width="9.140625" customWidth="1"/>
    <col min="7426" max="7426" width="11.140625" customWidth="1"/>
    <col min="7427" max="7428" width="12.42578125" customWidth="1"/>
    <col min="7429" max="7429" width="14.42578125" customWidth="1"/>
    <col min="7430" max="7430" width="13.5703125" customWidth="1"/>
    <col min="7431" max="7431" width="14.5703125" customWidth="1"/>
    <col min="7432" max="7432" width="14.28515625" customWidth="1"/>
    <col min="7433" max="7437" width="9.140625" customWidth="1"/>
    <col min="7682" max="7682" width="11.140625" customWidth="1"/>
    <col min="7683" max="7684" width="12.42578125" customWidth="1"/>
    <col min="7685" max="7685" width="14.42578125" customWidth="1"/>
    <col min="7686" max="7686" width="13.5703125" customWidth="1"/>
    <col min="7687" max="7687" width="14.5703125" customWidth="1"/>
    <col min="7688" max="7688" width="14.28515625" customWidth="1"/>
    <col min="7689" max="7693" width="9.140625" customWidth="1"/>
    <col min="7938" max="7938" width="11.140625" customWidth="1"/>
    <col min="7939" max="7940" width="12.42578125" customWidth="1"/>
    <col min="7941" max="7941" width="14.42578125" customWidth="1"/>
    <col min="7942" max="7942" width="13.5703125" customWidth="1"/>
    <col min="7943" max="7943" width="14.5703125" customWidth="1"/>
    <col min="7944" max="7944" width="14.28515625" customWidth="1"/>
    <col min="7945" max="7949" width="9.140625" customWidth="1"/>
    <col min="8194" max="8194" width="11.140625" customWidth="1"/>
    <col min="8195" max="8196" width="12.42578125" customWidth="1"/>
    <col min="8197" max="8197" width="14.42578125" customWidth="1"/>
    <col min="8198" max="8198" width="13.5703125" customWidth="1"/>
    <col min="8199" max="8199" width="14.5703125" customWidth="1"/>
    <col min="8200" max="8200" width="14.28515625" customWidth="1"/>
    <col min="8201" max="8205" width="9.140625" customWidth="1"/>
    <col min="8450" max="8450" width="11.140625" customWidth="1"/>
    <col min="8451" max="8452" width="12.42578125" customWidth="1"/>
    <col min="8453" max="8453" width="14.42578125" customWidth="1"/>
    <col min="8454" max="8454" width="13.5703125" customWidth="1"/>
    <col min="8455" max="8455" width="14.5703125" customWidth="1"/>
    <col min="8456" max="8456" width="14.28515625" customWidth="1"/>
    <col min="8457" max="8461" width="9.140625" customWidth="1"/>
    <col min="8706" max="8706" width="11.140625" customWidth="1"/>
    <col min="8707" max="8708" width="12.42578125" customWidth="1"/>
    <col min="8709" max="8709" width="14.42578125" customWidth="1"/>
    <col min="8710" max="8710" width="13.5703125" customWidth="1"/>
    <col min="8711" max="8711" width="14.5703125" customWidth="1"/>
    <col min="8712" max="8712" width="14.28515625" customWidth="1"/>
    <col min="8713" max="8717" width="9.140625" customWidth="1"/>
    <col min="8962" max="8962" width="11.140625" customWidth="1"/>
    <col min="8963" max="8964" width="12.42578125" customWidth="1"/>
    <col min="8965" max="8965" width="14.42578125" customWidth="1"/>
    <col min="8966" max="8966" width="13.5703125" customWidth="1"/>
    <col min="8967" max="8967" width="14.5703125" customWidth="1"/>
    <col min="8968" max="8968" width="14.28515625" customWidth="1"/>
    <col min="8969" max="8973" width="9.140625" customWidth="1"/>
    <col min="9218" max="9218" width="11.140625" customWidth="1"/>
    <col min="9219" max="9220" width="12.42578125" customWidth="1"/>
    <col min="9221" max="9221" width="14.42578125" customWidth="1"/>
    <col min="9222" max="9222" width="13.5703125" customWidth="1"/>
    <col min="9223" max="9223" width="14.5703125" customWidth="1"/>
    <col min="9224" max="9224" width="14.28515625" customWidth="1"/>
    <col min="9225" max="9229" width="9.140625" customWidth="1"/>
    <col min="9474" max="9474" width="11.140625" customWidth="1"/>
    <col min="9475" max="9476" width="12.42578125" customWidth="1"/>
    <col min="9477" max="9477" width="14.42578125" customWidth="1"/>
    <col min="9478" max="9478" width="13.5703125" customWidth="1"/>
    <col min="9479" max="9479" width="14.5703125" customWidth="1"/>
    <col min="9480" max="9480" width="14.28515625" customWidth="1"/>
    <col min="9481" max="9485" width="9.140625" customWidth="1"/>
    <col min="9730" max="9730" width="11.140625" customWidth="1"/>
    <col min="9731" max="9732" width="12.42578125" customWidth="1"/>
    <col min="9733" max="9733" width="14.42578125" customWidth="1"/>
    <col min="9734" max="9734" width="13.5703125" customWidth="1"/>
    <col min="9735" max="9735" width="14.5703125" customWidth="1"/>
    <col min="9736" max="9736" width="14.28515625" customWidth="1"/>
    <col min="9737" max="9741" width="9.140625" customWidth="1"/>
    <col min="9986" max="9986" width="11.140625" customWidth="1"/>
    <col min="9987" max="9988" width="12.42578125" customWidth="1"/>
    <col min="9989" max="9989" width="14.42578125" customWidth="1"/>
    <col min="9990" max="9990" width="13.5703125" customWidth="1"/>
    <col min="9991" max="9991" width="14.5703125" customWidth="1"/>
    <col min="9992" max="9992" width="14.28515625" customWidth="1"/>
    <col min="9993" max="9997" width="9.140625" customWidth="1"/>
    <col min="10242" max="10242" width="11.140625" customWidth="1"/>
    <col min="10243" max="10244" width="12.42578125" customWidth="1"/>
    <col min="10245" max="10245" width="14.42578125" customWidth="1"/>
    <col min="10246" max="10246" width="13.5703125" customWidth="1"/>
    <col min="10247" max="10247" width="14.5703125" customWidth="1"/>
    <col min="10248" max="10248" width="14.28515625" customWidth="1"/>
    <col min="10249" max="10253" width="9.140625" customWidth="1"/>
    <col min="10498" max="10498" width="11.140625" customWidth="1"/>
    <col min="10499" max="10500" width="12.42578125" customWidth="1"/>
    <col min="10501" max="10501" width="14.42578125" customWidth="1"/>
    <col min="10502" max="10502" width="13.5703125" customWidth="1"/>
    <col min="10503" max="10503" width="14.5703125" customWidth="1"/>
    <col min="10504" max="10504" width="14.28515625" customWidth="1"/>
    <col min="10505" max="10509" width="9.140625" customWidth="1"/>
    <col min="10754" max="10754" width="11.140625" customWidth="1"/>
    <col min="10755" max="10756" width="12.42578125" customWidth="1"/>
    <col min="10757" max="10757" width="14.42578125" customWidth="1"/>
    <col min="10758" max="10758" width="13.5703125" customWidth="1"/>
    <col min="10759" max="10759" width="14.5703125" customWidth="1"/>
    <col min="10760" max="10760" width="14.28515625" customWidth="1"/>
    <col min="10761" max="10765" width="9.140625" customWidth="1"/>
    <col min="11010" max="11010" width="11.140625" customWidth="1"/>
    <col min="11011" max="11012" width="12.42578125" customWidth="1"/>
    <col min="11013" max="11013" width="14.42578125" customWidth="1"/>
    <col min="11014" max="11014" width="13.5703125" customWidth="1"/>
    <col min="11015" max="11015" width="14.5703125" customWidth="1"/>
    <col min="11016" max="11016" width="14.28515625" customWidth="1"/>
    <col min="11017" max="11021" width="9.140625" customWidth="1"/>
    <col min="11266" max="11266" width="11.140625" customWidth="1"/>
    <col min="11267" max="11268" width="12.42578125" customWidth="1"/>
    <col min="11269" max="11269" width="14.42578125" customWidth="1"/>
    <col min="11270" max="11270" width="13.5703125" customWidth="1"/>
    <col min="11271" max="11271" width="14.5703125" customWidth="1"/>
    <col min="11272" max="11272" width="14.28515625" customWidth="1"/>
    <col min="11273" max="11277" width="9.140625" customWidth="1"/>
    <col min="11522" max="11522" width="11.140625" customWidth="1"/>
    <col min="11523" max="11524" width="12.42578125" customWidth="1"/>
    <col min="11525" max="11525" width="14.42578125" customWidth="1"/>
    <col min="11526" max="11526" width="13.5703125" customWidth="1"/>
    <col min="11527" max="11527" width="14.5703125" customWidth="1"/>
    <col min="11528" max="11528" width="14.28515625" customWidth="1"/>
    <col min="11529" max="11533" width="9.140625" customWidth="1"/>
    <col min="11778" max="11778" width="11.140625" customWidth="1"/>
    <col min="11779" max="11780" width="12.42578125" customWidth="1"/>
    <col min="11781" max="11781" width="14.42578125" customWidth="1"/>
    <col min="11782" max="11782" width="13.5703125" customWidth="1"/>
    <col min="11783" max="11783" width="14.5703125" customWidth="1"/>
    <col min="11784" max="11784" width="14.28515625" customWidth="1"/>
    <col min="11785" max="11789" width="9.140625" customWidth="1"/>
    <col min="12034" max="12034" width="11.140625" customWidth="1"/>
    <col min="12035" max="12036" width="12.42578125" customWidth="1"/>
    <col min="12037" max="12037" width="14.42578125" customWidth="1"/>
    <col min="12038" max="12038" width="13.5703125" customWidth="1"/>
    <col min="12039" max="12039" width="14.5703125" customWidth="1"/>
    <col min="12040" max="12040" width="14.28515625" customWidth="1"/>
    <col min="12041" max="12045" width="9.140625" customWidth="1"/>
    <col min="12290" max="12290" width="11.140625" customWidth="1"/>
    <col min="12291" max="12292" width="12.42578125" customWidth="1"/>
    <col min="12293" max="12293" width="14.42578125" customWidth="1"/>
    <col min="12294" max="12294" width="13.5703125" customWidth="1"/>
    <col min="12295" max="12295" width="14.5703125" customWidth="1"/>
    <col min="12296" max="12296" width="14.28515625" customWidth="1"/>
    <col min="12297" max="12301" width="9.140625" customWidth="1"/>
    <col min="12546" max="12546" width="11.140625" customWidth="1"/>
    <col min="12547" max="12548" width="12.42578125" customWidth="1"/>
    <col min="12549" max="12549" width="14.42578125" customWidth="1"/>
    <col min="12550" max="12550" width="13.5703125" customWidth="1"/>
    <col min="12551" max="12551" width="14.5703125" customWidth="1"/>
    <col min="12552" max="12552" width="14.28515625" customWidth="1"/>
    <col min="12553" max="12557" width="9.140625" customWidth="1"/>
    <col min="12802" max="12802" width="11.140625" customWidth="1"/>
    <col min="12803" max="12804" width="12.42578125" customWidth="1"/>
    <col min="12805" max="12805" width="14.42578125" customWidth="1"/>
    <col min="12806" max="12806" width="13.5703125" customWidth="1"/>
    <col min="12807" max="12807" width="14.5703125" customWidth="1"/>
    <col min="12808" max="12808" width="14.28515625" customWidth="1"/>
    <col min="12809" max="12813" width="9.140625" customWidth="1"/>
    <col min="13058" max="13058" width="11.140625" customWidth="1"/>
    <col min="13059" max="13060" width="12.42578125" customWidth="1"/>
    <col min="13061" max="13061" width="14.42578125" customWidth="1"/>
    <col min="13062" max="13062" width="13.5703125" customWidth="1"/>
    <col min="13063" max="13063" width="14.5703125" customWidth="1"/>
    <col min="13064" max="13064" width="14.28515625" customWidth="1"/>
    <col min="13065" max="13069" width="9.140625" customWidth="1"/>
    <col min="13314" max="13314" width="11.140625" customWidth="1"/>
    <col min="13315" max="13316" width="12.42578125" customWidth="1"/>
    <col min="13317" max="13317" width="14.42578125" customWidth="1"/>
    <col min="13318" max="13318" width="13.5703125" customWidth="1"/>
    <col min="13319" max="13319" width="14.5703125" customWidth="1"/>
    <col min="13320" max="13320" width="14.28515625" customWidth="1"/>
    <col min="13321" max="13325" width="9.140625" customWidth="1"/>
    <col min="13570" max="13570" width="11.140625" customWidth="1"/>
    <col min="13571" max="13572" width="12.42578125" customWidth="1"/>
    <col min="13573" max="13573" width="14.42578125" customWidth="1"/>
    <col min="13574" max="13574" width="13.5703125" customWidth="1"/>
    <col min="13575" max="13575" width="14.5703125" customWidth="1"/>
    <col min="13576" max="13576" width="14.28515625" customWidth="1"/>
    <col min="13577" max="13581" width="9.140625" customWidth="1"/>
    <col min="13826" max="13826" width="11.140625" customWidth="1"/>
    <col min="13827" max="13828" width="12.42578125" customWidth="1"/>
    <col min="13829" max="13829" width="14.42578125" customWidth="1"/>
    <col min="13830" max="13830" width="13.5703125" customWidth="1"/>
    <col min="13831" max="13831" width="14.5703125" customWidth="1"/>
    <col min="13832" max="13832" width="14.28515625" customWidth="1"/>
    <col min="13833" max="13837" width="9.140625" customWidth="1"/>
    <col min="14082" max="14082" width="11.140625" customWidth="1"/>
    <col min="14083" max="14084" width="12.42578125" customWidth="1"/>
    <col min="14085" max="14085" width="14.42578125" customWidth="1"/>
    <col min="14086" max="14086" width="13.5703125" customWidth="1"/>
    <col min="14087" max="14087" width="14.5703125" customWidth="1"/>
    <col min="14088" max="14088" width="14.28515625" customWidth="1"/>
    <col min="14089" max="14093" width="9.140625" customWidth="1"/>
    <col min="14338" max="14338" width="11.140625" customWidth="1"/>
    <col min="14339" max="14340" width="12.42578125" customWidth="1"/>
    <col min="14341" max="14341" width="14.42578125" customWidth="1"/>
    <col min="14342" max="14342" width="13.5703125" customWidth="1"/>
    <col min="14343" max="14343" width="14.5703125" customWidth="1"/>
    <col min="14344" max="14344" width="14.28515625" customWidth="1"/>
    <col min="14345" max="14349" width="9.140625" customWidth="1"/>
    <col min="14594" max="14594" width="11.140625" customWidth="1"/>
    <col min="14595" max="14596" width="12.42578125" customWidth="1"/>
    <col min="14597" max="14597" width="14.42578125" customWidth="1"/>
    <col min="14598" max="14598" width="13.5703125" customWidth="1"/>
    <col min="14599" max="14599" width="14.5703125" customWidth="1"/>
    <col min="14600" max="14600" width="14.28515625" customWidth="1"/>
    <col min="14601" max="14605" width="9.140625" customWidth="1"/>
    <col min="14850" max="14850" width="11.140625" customWidth="1"/>
    <col min="14851" max="14852" width="12.42578125" customWidth="1"/>
    <col min="14853" max="14853" width="14.42578125" customWidth="1"/>
    <col min="14854" max="14854" width="13.5703125" customWidth="1"/>
    <col min="14855" max="14855" width="14.5703125" customWidth="1"/>
    <col min="14856" max="14856" width="14.28515625" customWidth="1"/>
    <col min="14857" max="14861" width="9.140625" customWidth="1"/>
    <col min="15106" max="15106" width="11.140625" customWidth="1"/>
    <col min="15107" max="15108" width="12.42578125" customWidth="1"/>
    <col min="15109" max="15109" width="14.42578125" customWidth="1"/>
    <col min="15110" max="15110" width="13.5703125" customWidth="1"/>
    <col min="15111" max="15111" width="14.5703125" customWidth="1"/>
    <col min="15112" max="15112" width="14.28515625" customWidth="1"/>
    <col min="15113" max="15117" width="9.140625" customWidth="1"/>
    <col min="15362" max="15362" width="11.140625" customWidth="1"/>
    <col min="15363" max="15364" width="12.42578125" customWidth="1"/>
    <col min="15365" max="15365" width="14.42578125" customWidth="1"/>
    <col min="15366" max="15366" width="13.5703125" customWidth="1"/>
    <col min="15367" max="15367" width="14.5703125" customWidth="1"/>
    <col min="15368" max="15368" width="14.28515625" customWidth="1"/>
    <col min="15369" max="15373" width="9.140625" customWidth="1"/>
    <col min="15618" max="15618" width="11.140625" customWidth="1"/>
    <col min="15619" max="15620" width="12.42578125" customWidth="1"/>
    <col min="15621" max="15621" width="14.42578125" customWidth="1"/>
    <col min="15622" max="15622" width="13.5703125" customWidth="1"/>
    <col min="15623" max="15623" width="14.5703125" customWidth="1"/>
    <col min="15624" max="15624" width="14.28515625" customWidth="1"/>
    <col min="15625" max="15629" width="9.140625" customWidth="1"/>
    <col min="15874" max="15874" width="11.140625" customWidth="1"/>
    <col min="15875" max="15876" width="12.42578125" customWidth="1"/>
    <col min="15877" max="15877" width="14.42578125" customWidth="1"/>
    <col min="15878" max="15878" width="13.5703125" customWidth="1"/>
    <col min="15879" max="15879" width="14.5703125" customWidth="1"/>
    <col min="15880" max="15880" width="14.28515625" customWidth="1"/>
    <col min="15881" max="15885" width="9.140625" customWidth="1"/>
    <col min="16130" max="16130" width="11.140625" customWidth="1"/>
    <col min="16131" max="16132" width="12.42578125" customWidth="1"/>
    <col min="16133" max="16133" width="14.42578125" customWidth="1"/>
    <col min="16134" max="16134" width="13.5703125" customWidth="1"/>
    <col min="16135" max="16135" width="14.5703125" customWidth="1"/>
    <col min="16136" max="16136" width="14.28515625" customWidth="1"/>
    <col min="16137" max="16141" width="9.140625" customWidth="1"/>
  </cols>
  <sheetData>
    <row r="2" spans="1:8" s="77" customFormat="1" ht="18.75" x14ac:dyDescent="0.3">
      <c r="A2"/>
      <c r="B2" s="121" t="s">
        <v>50</v>
      </c>
      <c r="C2" s="121"/>
      <c r="D2" s="121"/>
      <c r="E2" s="121"/>
      <c r="F2" s="121"/>
      <c r="G2" s="121"/>
      <c r="H2" s="121"/>
    </row>
    <row r="4" spans="1:8" s="77" customFormat="1" ht="18.75" x14ac:dyDescent="0.3">
      <c r="A4"/>
      <c r="B4" s="78" t="s">
        <v>51</v>
      </c>
      <c r="C4" s="79"/>
      <c r="D4" s="79"/>
      <c r="E4" s="79"/>
      <c r="F4" s="79"/>
      <c r="G4" s="80"/>
      <c r="H4" s="81"/>
    </row>
    <row r="5" spans="1:8" s="77" customFormat="1" x14ac:dyDescent="0.25">
      <c r="A5"/>
      <c r="B5" s="82"/>
      <c r="C5" s="83" t="s">
        <v>39</v>
      </c>
      <c r="D5" s="84"/>
      <c r="E5" s="84"/>
      <c r="F5" s="85"/>
      <c r="G5" s="86">
        <v>0.16500000000000001</v>
      </c>
      <c r="H5" s="81"/>
    </row>
    <row r="6" spans="1:8" s="77" customFormat="1" x14ac:dyDescent="0.25">
      <c r="A6"/>
      <c r="B6" s="87" t="s">
        <v>52</v>
      </c>
      <c r="C6" s="88" t="s">
        <v>53</v>
      </c>
      <c r="D6" s="88" t="s">
        <v>54</v>
      </c>
      <c r="E6" s="88" t="s">
        <v>55</v>
      </c>
      <c r="F6" s="88" t="s">
        <v>56</v>
      </c>
      <c r="G6" s="88" t="s">
        <v>57</v>
      </c>
      <c r="H6" s="81"/>
    </row>
    <row r="7" spans="1:8" s="77" customFormat="1" ht="19.5" customHeight="1" x14ac:dyDescent="0.25">
      <c r="A7"/>
      <c r="B7" s="89" t="s">
        <v>58</v>
      </c>
      <c r="C7" s="90"/>
      <c r="D7" s="90"/>
      <c r="E7" s="91"/>
      <c r="F7" s="91"/>
      <c r="G7" s="92"/>
      <c r="H7" s="81"/>
    </row>
    <row r="8" spans="1:8" s="77" customFormat="1" ht="19.5" customHeight="1" x14ac:dyDescent="0.25">
      <c r="A8"/>
      <c r="B8" s="89" t="s">
        <v>59</v>
      </c>
      <c r="C8" s="93"/>
      <c r="D8" s="90"/>
      <c r="E8" s="91"/>
      <c r="F8" s="91"/>
      <c r="G8" s="92"/>
      <c r="H8" s="81"/>
    </row>
    <row r="9" spans="1:8" s="77" customFormat="1" ht="19.5" customHeight="1" x14ac:dyDescent="0.25">
      <c r="A9"/>
      <c r="B9" s="89" t="s">
        <v>60</v>
      </c>
      <c r="C9" s="93"/>
      <c r="D9" s="90"/>
      <c r="E9" s="91"/>
      <c r="F9" s="91"/>
      <c r="G9" s="92"/>
      <c r="H9" s="81"/>
    </row>
    <row r="10" spans="1:8" s="77" customFormat="1" ht="19.5" customHeight="1" x14ac:dyDescent="0.25">
      <c r="A10"/>
      <c r="B10" s="89" t="s">
        <v>61</v>
      </c>
      <c r="C10" s="93"/>
      <c r="D10" s="90"/>
      <c r="E10" s="91"/>
      <c r="F10" s="91"/>
      <c r="G10" s="92"/>
      <c r="H10" s="81"/>
    </row>
    <row r="11" spans="1:8" s="77" customFormat="1" ht="19.5" customHeight="1" x14ac:dyDescent="0.25">
      <c r="A11"/>
      <c r="B11" s="89" t="s">
        <v>62</v>
      </c>
      <c r="C11" s="93"/>
      <c r="D11" s="90"/>
      <c r="E11" s="91"/>
      <c r="F11" s="91"/>
      <c r="G11" s="92"/>
      <c r="H11" s="81"/>
    </row>
    <row r="12" spans="1:8" s="77" customFormat="1" ht="19.5" customHeight="1" x14ac:dyDescent="0.25">
      <c r="A12"/>
      <c r="B12" s="89" t="s">
        <v>63</v>
      </c>
      <c r="C12" s="93"/>
      <c r="D12" s="90"/>
      <c r="E12" s="91"/>
      <c r="F12" s="91"/>
      <c r="G12" s="92"/>
      <c r="H12" s="81"/>
    </row>
    <row r="13" spans="1:8" s="77" customFormat="1" ht="19.5" customHeight="1" x14ac:dyDescent="0.25">
      <c r="A13"/>
      <c r="B13" s="89" t="s">
        <v>64</v>
      </c>
      <c r="C13" s="93"/>
      <c r="D13" s="90"/>
      <c r="E13" s="91"/>
      <c r="F13" s="91"/>
      <c r="G13" s="92"/>
      <c r="H13" s="81"/>
    </row>
    <row r="14" spans="1:8" s="77" customFormat="1" ht="19.5" customHeight="1" x14ac:dyDescent="0.25">
      <c r="A14"/>
      <c r="B14" s="89" t="s">
        <v>65</v>
      </c>
      <c r="C14" s="93"/>
      <c r="D14" s="90"/>
      <c r="E14" s="91"/>
      <c r="F14" s="91"/>
      <c r="G14" s="92"/>
      <c r="H14" s="81"/>
    </row>
    <row r="15" spans="1:8" s="77" customFormat="1" x14ac:dyDescent="0.25">
      <c r="A15"/>
      <c r="B15" s="94"/>
      <c r="C15" s="95"/>
      <c r="D15" s="96"/>
      <c r="E15" s="81"/>
      <c r="F15" s="81"/>
      <c r="G15" s="97"/>
      <c r="H15" s="81"/>
    </row>
    <row r="16" spans="1:8" s="77" customFormat="1" x14ac:dyDescent="0.25">
      <c r="A16"/>
      <c r="B16" s="94"/>
      <c r="C16" s="95"/>
      <c r="D16" s="96"/>
      <c r="E16" s="81"/>
      <c r="F16" s="81"/>
      <c r="G16" s="97"/>
      <c r="H16" s="81"/>
    </row>
    <row r="17" spans="1:8" s="77" customFormat="1" ht="18.75" x14ac:dyDescent="0.3">
      <c r="A17"/>
      <c r="B17" s="78" t="s">
        <v>66</v>
      </c>
      <c r="C17" s="79"/>
      <c r="D17" s="79"/>
      <c r="E17" s="79"/>
      <c r="F17" s="80"/>
      <c r="G17" s="97"/>
      <c r="H17" s="81"/>
    </row>
    <row r="18" spans="1:8" s="77" customFormat="1" x14ac:dyDescent="0.25">
      <c r="A18"/>
      <c r="B18" s="82"/>
      <c r="C18" s="98" t="s">
        <v>39</v>
      </c>
      <c r="D18" s="99"/>
      <c r="E18" s="100" t="s">
        <v>37</v>
      </c>
      <c r="F18" s="101">
        <v>10000000</v>
      </c>
      <c r="G18" s="97"/>
      <c r="H18" s="81"/>
    </row>
    <row r="19" spans="1:8" s="77" customFormat="1" x14ac:dyDescent="0.25">
      <c r="A19"/>
      <c r="B19" s="87" t="s">
        <v>52</v>
      </c>
      <c r="C19" s="88" t="str">
        <f>D6</f>
        <v>Passiva</v>
      </c>
      <c r="D19" s="88" t="str">
        <f>G6</f>
        <v>Diferença</v>
      </c>
      <c r="E19" s="88" t="s">
        <v>67</v>
      </c>
      <c r="F19" s="88" t="s">
        <v>68</v>
      </c>
      <c r="G19" s="97"/>
      <c r="H19" s="81"/>
    </row>
    <row r="20" spans="1:8" s="77" customFormat="1" ht="19.5" customHeight="1" x14ac:dyDescent="0.25">
      <c r="A20"/>
      <c r="B20" s="102">
        <v>40179</v>
      </c>
      <c r="C20" s="90"/>
      <c r="D20" s="92"/>
      <c r="E20" s="103"/>
      <c r="F20" s="104">
        <v>8</v>
      </c>
      <c r="G20" s="97"/>
      <c r="H20" s="81"/>
    </row>
    <row r="21" spans="1:8" s="77" customFormat="1" ht="19.5" customHeight="1" x14ac:dyDescent="0.25">
      <c r="A21"/>
      <c r="B21" s="89">
        <v>40238</v>
      </c>
      <c r="C21" s="90"/>
      <c r="D21" s="92"/>
      <c r="E21" s="103"/>
      <c r="F21" s="104">
        <v>7</v>
      </c>
      <c r="G21" s="97"/>
      <c r="H21" s="81"/>
    </row>
    <row r="22" spans="1:8" s="77" customFormat="1" ht="19.5" customHeight="1" x14ac:dyDescent="0.25">
      <c r="A22"/>
      <c r="B22" s="89">
        <v>40330</v>
      </c>
      <c r="C22" s="90"/>
      <c r="D22" s="92"/>
      <c r="E22" s="103"/>
      <c r="F22" s="104">
        <v>6</v>
      </c>
      <c r="G22" s="97"/>
      <c r="H22" s="81"/>
    </row>
    <row r="23" spans="1:8" s="77" customFormat="1" ht="19.5" customHeight="1" x14ac:dyDescent="0.25">
      <c r="A23"/>
      <c r="B23" s="89">
        <v>40422</v>
      </c>
      <c r="C23" s="90"/>
      <c r="D23" s="92"/>
      <c r="E23" s="103"/>
      <c r="F23" s="104">
        <v>5</v>
      </c>
      <c r="G23" s="97"/>
      <c r="H23" s="81"/>
    </row>
    <row r="24" spans="1:8" s="77" customFormat="1" ht="19.5" customHeight="1" x14ac:dyDescent="0.25">
      <c r="A24"/>
      <c r="B24" s="89">
        <v>40513</v>
      </c>
      <c r="C24" s="90"/>
      <c r="D24" s="92"/>
      <c r="E24" s="103"/>
      <c r="F24" s="104">
        <v>4</v>
      </c>
      <c r="G24" s="97"/>
      <c r="H24" s="81"/>
    </row>
    <row r="25" spans="1:8" s="77" customFormat="1" ht="19.5" customHeight="1" x14ac:dyDescent="0.25">
      <c r="A25"/>
      <c r="B25" s="89">
        <v>40603</v>
      </c>
      <c r="C25" s="90"/>
      <c r="D25" s="92"/>
      <c r="E25" s="103"/>
      <c r="F25" s="104">
        <v>3</v>
      </c>
      <c r="G25" s="97"/>
      <c r="H25" s="81"/>
    </row>
    <row r="26" spans="1:8" s="77" customFormat="1" ht="19.5" customHeight="1" x14ac:dyDescent="0.25">
      <c r="A26"/>
      <c r="B26" s="89">
        <v>40695</v>
      </c>
      <c r="C26" s="90"/>
      <c r="D26" s="92"/>
      <c r="E26" s="103"/>
      <c r="F26" s="104">
        <v>2</v>
      </c>
      <c r="G26" s="97"/>
      <c r="H26" s="81"/>
    </row>
    <row r="27" spans="1:8" s="77" customFormat="1" ht="19.5" customHeight="1" x14ac:dyDescent="0.25">
      <c r="A27"/>
      <c r="B27" s="89">
        <v>40787</v>
      </c>
      <c r="C27" s="90"/>
      <c r="D27" s="92"/>
      <c r="E27" s="103"/>
      <c r="F27" s="104">
        <v>1</v>
      </c>
      <c r="G27" s="97"/>
      <c r="H27" s="81"/>
    </row>
    <row r="28" spans="1:8" s="77" customFormat="1" ht="19.5" customHeight="1" x14ac:dyDescent="0.25">
      <c r="A28"/>
      <c r="B28" s="89">
        <v>40878</v>
      </c>
      <c r="C28" s="90"/>
      <c r="D28" s="92"/>
      <c r="E28" s="103"/>
      <c r="F28" s="104">
        <v>0</v>
      </c>
      <c r="G28" s="97"/>
      <c r="H28" s="81"/>
    </row>
    <row r="29" spans="1:8" s="77" customFormat="1" x14ac:dyDescent="0.25">
      <c r="A29"/>
      <c r="B29" s="105"/>
      <c r="C29" s="81"/>
      <c r="D29" s="81"/>
      <c r="E29" s="81"/>
      <c r="F29" s="106"/>
      <c r="G29" s="97"/>
      <c r="H29" s="81"/>
    </row>
    <row r="30" spans="1:8" s="77" customFormat="1" x14ac:dyDescent="0.25">
      <c r="A30"/>
      <c r="B30" s="105"/>
      <c r="C30" s="81"/>
      <c r="D30" s="81"/>
      <c r="E30" s="81"/>
      <c r="F30" s="106"/>
      <c r="G30" s="97"/>
      <c r="H30" s="81"/>
    </row>
    <row r="31" spans="1:8" s="77" customFormat="1" ht="18.75" x14ac:dyDescent="0.3">
      <c r="A31"/>
      <c r="B31" s="78" t="s">
        <v>69</v>
      </c>
      <c r="C31" s="79"/>
      <c r="D31" s="79"/>
      <c r="E31" s="79"/>
      <c r="F31" s="79"/>
      <c r="G31" s="79"/>
      <c r="H31" s="80"/>
    </row>
    <row r="32" spans="1:8" s="77" customFormat="1" ht="31.5" customHeight="1" x14ac:dyDescent="0.25">
      <c r="A32"/>
      <c r="B32" s="107" t="s">
        <v>52</v>
      </c>
      <c r="C32" s="108" t="s">
        <v>39</v>
      </c>
      <c r="D32" s="109"/>
      <c r="E32" s="110" t="s">
        <v>70</v>
      </c>
      <c r="F32" s="110" t="s">
        <v>71</v>
      </c>
      <c r="G32" s="108" t="s">
        <v>72</v>
      </c>
      <c r="H32" s="109"/>
    </row>
    <row r="33" spans="1:8" s="77" customFormat="1" x14ac:dyDescent="0.25">
      <c r="A33"/>
      <c r="B33" s="111"/>
      <c r="C33" s="87" t="s">
        <v>73</v>
      </c>
      <c r="D33" s="87" t="str">
        <f>D19</f>
        <v>Diferença</v>
      </c>
      <c r="E33" s="112"/>
      <c r="F33" s="112"/>
      <c r="G33" s="87" t="s">
        <v>72</v>
      </c>
      <c r="H33" s="87" t="s">
        <v>74</v>
      </c>
    </row>
    <row r="34" spans="1:8" s="77" customFormat="1" ht="19.5" customHeight="1" x14ac:dyDescent="0.25">
      <c r="A34"/>
      <c r="B34" s="102">
        <v>40179</v>
      </c>
      <c r="C34" s="113"/>
      <c r="D34" s="114"/>
      <c r="E34" s="115"/>
      <c r="F34" s="116"/>
      <c r="G34" s="117"/>
      <c r="H34" s="118"/>
    </row>
    <row r="35" spans="1:8" s="77" customFormat="1" ht="19.5" customHeight="1" x14ac:dyDescent="0.25">
      <c r="A35"/>
      <c r="B35" s="89">
        <v>40238</v>
      </c>
      <c r="C35" s="113"/>
      <c r="D35" s="114"/>
      <c r="E35" s="119"/>
      <c r="F35" s="120"/>
      <c r="G35" s="119"/>
      <c r="H35" s="119"/>
    </row>
    <row r="36" spans="1:8" s="77" customFormat="1" ht="19.5" customHeight="1" x14ac:dyDescent="0.25">
      <c r="A36"/>
      <c r="B36" s="89">
        <v>40330</v>
      </c>
      <c r="C36" s="113"/>
      <c r="D36" s="114"/>
      <c r="E36" s="119"/>
      <c r="F36" s="120"/>
      <c r="G36" s="119"/>
      <c r="H36" s="119"/>
    </row>
    <row r="37" spans="1:8" s="77" customFormat="1" ht="19.5" customHeight="1" x14ac:dyDescent="0.25">
      <c r="A37"/>
      <c r="B37" s="89">
        <v>40422</v>
      </c>
      <c r="C37" s="113"/>
      <c r="D37" s="114"/>
      <c r="E37" s="119"/>
      <c r="F37" s="120"/>
      <c r="G37" s="119"/>
      <c r="H37" s="119"/>
    </row>
    <row r="38" spans="1:8" s="77" customFormat="1" ht="19.5" customHeight="1" x14ac:dyDescent="0.25">
      <c r="A38"/>
      <c r="B38" s="89">
        <v>40513</v>
      </c>
      <c r="C38" s="113"/>
      <c r="D38" s="114"/>
      <c r="E38" s="119"/>
      <c r="F38" s="120"/>
      <c r="G38" s="119"/>
      <c r="H38" s="119"/>
    </row>
    <row r="39" spans="1:8" s="77" customFormat="1" ht="19.5" customHeight="1" x14ac:dyDescent="0.25">
      <c r="A39"/>
      <c r="B39" s="89">
        <v>40603</v>
      </c>
      <c r="C39" s="113"/>
      <c r="D39" s="114"/>
      <c r="E39" s="119"/>
      <c r="F39" s="120"/>
      <c r="G39" s="119"/>
      <c r="H39" s="119"/>
    </row>
    <row r="40" spans="1:8" s="77" customFormat="1" ht="19.5" customHeight="1" x14ac:dyDescent="0.25">
      <c r="A40"/>
      <c r="B40" s="89">
        <v>40695</v>
      </c>
      <c r="C40" s="113"/>
      <c r="D40" s="114"/>
      <c r="E40" s="119"/>
      <c r="F40" s="120"/>
      <c r="G40" s="119"/>
      <c r="H40" s="119"/>
    </row>
    <row r="41" spans="1:8" s="77" customFormat="1" ht="19.5" customHeight="1" x14ac:dyDescent="0.25">
      <c r="A41"/>
      <c r="B41" s="89">
        <v>40787</v>
      </c>
      <c r="C41" s="113"/>
      <c r="D41" s="114"/>
      <c r="E41" s="119"/>
      <c r="F41" s="120"/>
      <c r="G41" s="119"/>
      <c r="H41" s="119"/>
    </row>
    <row r="42" spans="1:8" s="77" customFormat="1" ht="19.5" customHeight="1" x14ac:dyDescent="0.25">
      <c r="A42"/>
      <c r="B42" s="89">
        <v>40878</v>
      </c>
      <c r="C42" s="113"/>
      <c r="D42" s="114"/>
      <c r="E42" s="119"/>
      <c r="F42" s="120"/>
      <c r="G42" s="119"/>
      <c r="H42" s="119"/>
    </row>
  </sheetData>
  <mergeCells count="11">
    <mergeCell ref="B32:B33"/>
    <mergeCell ref="C32:D32"/>
    <mergeCell ref="E32:E33"/>
    <mergeCell ref="F32:F33"/>
    <mergeCell ref="G32:H32"/>
    <mergeCell ref="B2:H2"/>
    <mergeCell ref="B4:G4"/>
    <mergeCell ref="C5:F5"/>
    <mergeCell ref="B17:F17"/>
    <mergeCell ref="C18:D18"/>
    <mergeCell ref="B31:H31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50"/>
  <sheetViews>
    <sheetView showGridLines="0" tabSelected="1" topLeftCell="A4" workbookViewId="0">
      <selection activeCell="F17" sqref="F17"/>
    </sheetView>
  </sheetViews>
  <sheetFormatPr defaultRowHeight="12.75" x14ac:dyDescent="0.2"/>
  <cols>
    <col min="1" max="1" width="9.140625" style="125"/>
    <col min="2" max="2" width="13.28515625" style="125" bestFit="1" customWidth="1"/>
    <col min="3" max="3" width="9.5703125" style="125" customWidth="1"/>
    <col min="4" max="4" width="13.140625" style="125" bestFit="1" customWidth="1"/>
    <col min="5" max="5" width="8.85546875" style="125" bestFit="1" customWidth="1"/>
    <col min="6" max="6" width="13" style="125" bestFit="1" customWidth="1"/>
    <col min="7" max="7" width="9.28515625" style="125" customWidth="1"/>
    <col min="8" max="8" width="5.42578125" style="125" customWidth="1"/>
    <col min="9" max="9" width="10.7109375" style="125" bestFit="1" customWidth="1"/>
    <col min="10" max="10" width="9.140625" style="125"/>
    <col min="11" max="11" width="4.28515625" style="125" customWidth="1"/>
    <col min="12" max="12" width="10.7109375" style="125" bestFit="1" customWidth="1"/>
    <col min="13" max="257" width="9.140625" style="125"/>
    <col min="258" max="258" width="13" style="125" bestFit="1" customWidth="1"/>
    <col min="259" max="259" width="9.5703125" style="125" customWidth="1"/>
    <col min="260" max="260" width="11.28515625" style="125" bestFit="1" customWidth="1"/>
    <col min="261" max="261" width="8.85546875" style="125" bestFit="1" customWidth="1"/>
    <col min="262" max="262" width="13" style="125" bestFit="1" customWidth="1"/>
    <col min="263" max="263" width="9.28515625" style="125" customWidth="1"/>
    <col min="264" max="264" width="5.42578125" style="125" customWidth="1"/>
    <col min="265" max="265" width="10.7109375" style="125" bestFit="1" customWidth="1"/>
    <col min="266" max="266" width="9.140625" style="125"/>
    <col min="267" max="267" width="4.28515625" style="125" customWidth="1"/>
    <col min="268" max="268" width="10.7109375" style="125" bestFit="1" customWidth="1"/>
    <col min="269" max="513" width="9.140625" style="125"/>
    <col min="514" max="514" width="13" style="125" bestFit="1" customWidth="1"/>
    <col min="515" max="515" width="9.5703125" style="125" customWidth="1"/>
    <col min="516" max="516" width="11.28515625" style="125" bestFit="1" customWidth="1"/>
    <col min="517" max="517" width="8.85546875" style="125" bestFit="1" customWidth="1"/>
    <col min="518" max="518" width="13" style="125" bestFit="1" customWidth="1"/>
    <col min="519" max="519" width="9.28515625" style="125" customWidth="1"/>
    <col min="520" max="520" width="5.42578125" style="125" customWidth="1"/>
    <col min="521" max="521" width="10.7109375" style="125" bestFit="1" customWidth="1"/>
    <col min="522" max="522" width="9.140625" style="125"/>
    <col min="523" max="523" width="4.28515625" style="125" customWidth="1"/>
    <col min="524" max="524" width="10.7109375" style="125" bestFit="1" customWidth="1"/>
    <col min="525" max="769" width="9.140625" style="125"/>
    <col min="770" max="770" width="13" style="125" bestFit="1" customWidth="1"/>
    <col min="771" max="771" width="9.5703125" style="125" customWidth="1"/>
    <col min="772" max="772" width="11.28515625" style="125" bestFit="1" customWidth="1"/>
    <col min="773" max="773" width="8.85546875" style="125" bestFit="1" customWidth="1"/>
    <col min="774" max="774" width="13" style="125" bestFit="1" customWidth="1"/>
    <col min="775" max="775" width="9.28515625" style="125" customWidth="1"/>
    <col min="776" max="776" width="5.42578125" style="125" customWidth="1"/>
    <col min="777" max="777" width="10.7109375" style="125" bestFit="1" customWidth="1"/>
    <col min="778" max="778" width="9.140625" style="125"/>
    <col min="779" max="779" width="4.28515625" style="125" customWidth="1"/>
    <col min="780" max="780" width="10.7109375" style="125" bestFit="1" customWidth="1"/>
    <col min="781" max="1025" width="9.140625" style="125"/>
    <col min="1026" max="1026" width="13" style="125" bestFit="1" customWidth="1"/>
    <col min="1027" max="1027" width="9.5703125" style="125" customWidth="1"/>
    <col min="1028" max="1028" width="11.28515625" style="125" bestFit="1" customWidth="1"/>
    <col min="1029" max="1029" width="8.85546875" style="125" bestFit="1" customWidth="1"/>
    <col min="1030" max="1030" width="13" style="125" bestFit="1" customWidth="1"/>
    <col min="1031" max="1031" width="9.28515625" style="125" customWidth="1"/>
    <col min="1032" max="1032" width="5.42578125" style="125" customWidth="1"/>
    <col min="1033" max="1033" width="10.7109375" style="125" bestFit="1" customWidth="1"/>
    <col min="1034" max="1034" width="9.140625" style="125"/>
    <col min="1035" max="1035" width="4.28515625" style="125" customWidth="1"/>
    <col min="1036" max="1036" width="10.7109375" style="125" bestFit="1" customWidth="1"/>
    <col min="1037" max="1281" width="9.140625" style="125"/>
    <col min="1282" max="1282" width="13" style="125" bestFit="1" customWidth="1"/>
    <col min="1283" max="1283" width="9.5703125" style="125" customWidth="1"/>
    <col min="1284" max="1284" width="11.28515625" style="125" bestFit="1" customWidth="1"/>
    <col min="1285" max="1285" width="8.85546875" style="125" bestFit="1" customWidth="1"/>
    <col min="1286" max="1286" width="13" style="125" bestFit="1" customWidth="1"/>
    <col min="1287" max="1287" width="9.28515625" style="125" customWidth="1"/>
    <col min="1288" max="1288" width="5.42578125" style="125" customWidth="1"/>
    <col min="1289" max="1289" width="10.7109375" style="125" bestFit="1" customWidth="1"/>
    <col min="1290" max="1290" width="9.140625" style="125"/>
    <col min="1291" max="1291" width="4.28515625" style="125" customWidth="1"/>
    <col min="1292" max="1292" width="10.7109375" style="125" bestFit="1" customWidth="1"/>
    <col min="1293" max="1537" width="9.140625" style="125"/>
    <col min="1538" max="1538" width="13" style="125" bestFit="1" customWidth="1"/>
    <col min="1539" max="1539" width="9.5703125" style="125" customWidth="1"/>
    <col min="1540" max="1540" width="11.28515625" style="125" bestFit="1" customWidth="1"/>
    <col min="1541" max="1541" width="8.85546875" style="125" bestFit="1" customWidth="1"/>
    <col min="1542" max="1542" width="13" style="125" bestFit="1" customWidth="1"/>
    <col min="1543" max="1543" width="9.28515625" style="125" customWidth="1"/>
    <col min="1544" max="1544" width="5.42578125" style="125" customWidth="1"/>
    <col min="1545" max="1545" width="10.7109375" style="125" bestFit="1" customWidth="1"/>
    <col min="1546" max="1546" width="9.140625" style="125"/>
    <col min="1547" max="1547" width="4.28515625" style="125" customWidth="1"/>
    <col min="1548" max="1548" width="10.7109375" style="125" bestFit="1" customWidth="1"/>
    <col min="1549" max="1793" width="9.140625" style="125"/>
    <col min="1794" max="1794" width="13" style="125" bestFit="1" customWidth="1"/>
    <col min="1795" max="1795" width="9.5703125" style="125" customWidth="1"/>
    <col min="1796" max="1796" width="11.28515625" style="125" bestFit="1" customWidth="1"/>
    <col min="1797" max="1797" width="8.85546875" style="125" bestFit="1" customWidth="1"/>
    <col min="1798" max="1798" width="13" style="125" bestFit="1" customWidth="1"/>
    <col min="1799" max="1799" width="9.28515625" style="125" customWidth="1"/>
    <col min="1800" max="1800" width="5.42578125" style="125" customWidth="1"/>
    <col min="1801" max="1801" width="10.7109375" style="125" bestFit="1" customWidth="1"/>
    <col min="1802" max="1802" width="9.140625" style="125"/>
    <col min="1803" max="1803" width="4.28515625" style="125" customWidth="1"/>
    <col min="1804" max="1804" width="10.7109375" style="125" bestFit="1" customWidth="1"/>
    <col min="1805" max="2049" width="9.140625" style="125"/>
    <col min="2050" max="2050" width="13" style="125" bestFit="1" customWidth="1"/>
    <col min="2051" max="2051" width="9.5703125" style="125" customWidth="1"/>
    <col min="2052" max="2052" width="11.28515625" style="125" bestFit="1" customWidth="1"/>
    <col min="2053" max="2053" width="8.85546875" style="125" bestFit="1" customWidth="1"/>
    <col min="2054" max="2054" width="13" style="125" bestFit="1" customWidth="1"/>
    <col min="2055" max="2055" width="9.28515625" style="125" customWidth="1"/>
    <col min="2056" max="2056" width="5.42578125" style="125" customWidth="1"/>
    <col min="2057" max="2057" width="10.7109375" style="125" bestFit="1" customWidth="1"/>
    <col min="2058" max="2058" width="9.140625" style="125"/>
    <col min="2059" max="2059" width="4.28515625" style="125" customWidth="1"/>
    <col min="2060" max="2060" width="10.7109375" style="125" bestFit="1" customWidth="1"/>
    <col min="2061" max="2305" width="9.140625" style="125"/>
    <col min="2306" max="2306" width="13" style="125" bestFit="1" customWidth="1"/>
    <col min="2307" max="2307" width="9.5703125" style="125" customWidth="1"/>
    <col min="2308" max="2308" width="11.28515625" style="125" bestFit="1" customWidth="1"/>
    <col min="2309" max="2309" width="8.85546875" style="125" bestFit="1" customWidth="1"/>
    <col min="2310" max="2310" width="13" style="125" bestFit="1" customWidth="1"/>
    <col min="2311" max="2311" width="9.28515625" style="125" customWidth="1"/>
    <col min="2312" max="2312" width="5.42578125" style="125" customWidth="1"/>
    <col min="2313" max="2313" width="10.7109375" style="125" bestFit="1" customWidth="1"/>
    <col min="2314" max="2314" width="9.140625" style="125"/>
    <col min="2315" max="2315" width="4.28515625" style="125" customWidth="1"/>
    <col min="2316" max="2316" width="10.7109375" style="125" bestFit="1" customWidth="1"/>
    <col min="2317" max="2561" width="9.140625" style="125"/>
    <col min="2562" max="2562" width="13" style="125" bestFit="1" customWidth="1"/>
    <col min="2563" max="2563" width="9.5703125" style="125" customWidth="1"/>
    <col min="2564" max="2564" width="11.28515625" style="125" bestFit="1" customWidth="1"/>
    <col min="2565" max="2565" width="8.85546875" style="125" bestFit="1" customWidth="1"/>
    <col min="2566" max="2566" width="13" style="125" bestFit="1" customWidth="1"/>
    <col min="2567" max="2567" width="9.28515625" style="125" customWidth="1"/>
    <col min="2568" max="2568" width="5.42578125" style="125" customWidth="1"/>
    <col min="2569" max="2569" width="10.7109375" style="125" bestFit="1" customWidth="1"/>
    <col min="2570" max="2570" width="9.140625" style="125"/>
    <col min="2571" max="2571" width="4.28515625" style="125" customWidth="1"/>
    <col min="2572" max="2572" width="10.7109375" style="125" bestFit="1" customWidth="1"/>
    <col min="2573" max="2817" width="9.140625" style="125"/>
    <col min="2818" max="2818" width="13" style="125" bestFit="1" customWidth="1"/>
    <col min="2819" max="2819" width="9.5703125" style="125" customWidth="1"/>
    <col min="2820" max="2820" width="11.28515625" style="125" bestFit="1" customWidth="1"/>
    <col min="2821" max="2821" width="8.85546875" style="125" bestFit="1" customWidth="1"/>
    <col min="2822" max="2822" width="13" style="125" bestFit="1" customWidth="1"/>
    <col min="2823" max="2823" width="9.28515625" style="125" customWidth="1"/>
    <col min="2824" max="2824" width="5.42578125" style="125" customWidth="1"/>
    <col min="2825" max="2825" width="10.7109375" style="125" bestFit="1" customWidth="1"/>
    <col min="2826" max="2826" width="9.140625" style="125"/>
    <col min="2827" max="2827" width="4.28515625" style="125" customWidth="1"/>
    <col min="2828" max="2828" width="10.7109375" style="125" bestFit="1" customWidth="1"/>
    <col min="2829" max="3073" width="9.140625" style="125"/>
    <col min="3074" max="3074" width="13" style="125" bestFit="1" customWidth="1"/>
    <col min="3075" max="3075" width="9.5703125" style="125" customWidth="1"/>
    <col min="3076" max="3076" width="11.28515625" style="125" bestFit="1" customWidth="1"/>
    <col min="3077" max="3077" width="8.85546875" style="125" bestFit="1" customWidth="1"/>
    <col min="3078" max="3078" width="13" style="125" bestFit="1" customWidth="1"/>
    <col min="3079" max="3079" width="9.28515625" style="125" customWidth="1"/>
    <col min="3080" max="3080" width="5.42578125" style="125" customWidth="1"/>
    <col min="3081" max="3081" width="10.7109375" style="125" bestFit="1" customWidth="1"/>
    <col min="3082" max="3082" width="9.140625" style="125"/>
    <col min="3083" max="3083" width="4.28515625" style="125" customWidth="1"/>
    <col min="3084" max="3084" width="10.7109375" style="125" bestFit="1" customWidth="1"/>
    <col min="3085" max="3329" width="9.140625" style="125"/>
    <col min="3330" max="3330" width="13" style="125" bestFit="1" customWidth="1"/>
    <col min="3331" max="3331" width="9.5703125" style="125" customWidth="1"/>
    <col min="3332" max="3332" width="11.28515625" style="125" bestFit="1" customWidth="1"/>
    <col min="3333" max="3333" width="8.85546875" style="125" bestFit="1" customWidth="1"/>
    <col min="3334" max="3334" width="13" style="125" bestFit="1" customWidth="1"/>
    <col min="3335" max="3335" width="9.28515625" style="125" customWidth="1"/>
    <col min="3336" max="3336" width="5.42578125" style="125" customWidth="1"/>
    <col min="3337" max="3337" width="10.7109375" style="125" bestFit="1" customWidth="1"/>
    <col min="3338" max="3338" width="9.140625" style="125"/>
    <col min="3339" max="3339" width="4.28515625" style="125" customWidth="1"/>
    <col min="3340" max="3340" width="10.7109375" style="125" bestFit="1" customWidth="1"/>
    <col min="3341" max="3585" width="9.140625" style="125"/>
    <col min="3586" max="3586" width="13" style="125" bestFit="1" customWidth="1"/>
    <col min="3587" max="3587" width="9.5703125" style="125" customWidth="1"/>
    <col min="3588" max="3588" width="11.28515625" style="125" bestFit="1" customWidth="1"/>
    <col min="3589" max="3589" width="8.85546875" style="125" bestFit="1" customWidth="1"/>
    <col min="3590" max="3590" width="13" style="125" bestFit="1" customWidth="1"/>
    <col min="3591" max="3591" width="9.28515625" style="125" customWidth="1"/>
    <col min="3592" max="3592" width="5.42578125" style="125" customWidth="1"/>
    <col min="3593" max="3593" width="10.7109375" style="125" bestFit="1" customWidth="1"/>
    <col min="3594" max="3594" width="9.140625" style="125"/>
    <col min="3595" max="3595" width="4.28515625" style="125" customWidth="1"/>
    <col min="3596" max="3596" width="10.7109375" style="125" bestFit="1" customWidth="1"/>
    <col min="3597" max="3841" width="9.140625" style="125"/>
    <col min="3842" max="3842" width="13" style="125" bestFit="1" customWidth="1"/>
    <col min="3843" max="3843" width="9.5703125" style="125" customWidth="1"/>
    <col min="3844" max="3844" width="11.28515625" style="125" bestFit="1" customWidth="1"/>
    <col min="3845" max="3845" width="8.85546875" style="125" bestFit="1" customWidth="1"/>
    <col min="3846" max="3846" width="13" style="125" bestFit="1" customWidth="1"/>
    <col min="3847" max="3847" width="9.28515625" style="125" customWidth="1"/>
    <col min="3848" max="3848" width="5.42578125" style="125" customWidth="1"/>
    <col min="3849" max="3849" width="10.7109375" style="125" bestFit="1" customWidth="1"/>
    <col min="3850" max="3850" width="9.140625" style="125"/>
    <col min="3851" max="3851" width="4.28515625" style="125" customWidth="1"/>
    <col min="3852" max="3852" width="10.7109375" style="125" bestFit="1" customWidth="1"/>
    <col min="3853" max="4097" width="9.140625" style="125"/>
    <col min="4098" max="4098" width="13" style="125" bestFit="1" customWidth="1"/>
    <col min="4099" max="4099" width="9.5703125" style="125" customWidth="1"/>
    <col min="4100" max="4100" width="11.28515625" style="125" bestFit="1" customWidth="1"/>
    <col min="4101" max="4101" width="8.85546875" style="125" bestFit="1" customWidth="1"/>
    <col min="4102" max="4102" width="13" style="125" bestFit="1" customWidth="1"/>
    <col min="4103" max="4103" width="9.28515625" style="125" customWidth="1"/>
    <col min="4104" max="4104" width="5.42578125" style="125" customWidth="1"/>
    <col min="4105" max="4105" width="10.7109375" style="125" bestFit="1" customWidth="1"/>
    <col min="4106" max="4106" width="9.140625" style="125"/>
    <col min="4107" max="4107" width="4.28515625" style="125" customWidth="1"/>
    <col min="4108" max="4108" width="10.7109375" style="125" bestFit="1" customWidth="1"/>
    <col min="4109" max="4353" width="9.140625" style="125"/>
    <col min="4354" max="4354" width="13" style="125" bestFit="1" customWidth="1"/>
    <col min="4355" max="4355" width="9.5703125" style="125" customWidth="1"/>
    <col min="4356" max="4356" width="11.28515625" style="125" bestFit="1" customWidth="1"/>
    <col min="4357" max="4357" width="8.85546875" style="125" bestFit="1" customWidth="1"/>
    <col min="4358" max="4358" width="13" style="125" bestFit="1" customWidth="1"/>
    <col min="4359" max="4359" width="9.28515625" style="125" customWidth="1"/>
    <col min="4360" max="4360" width="5.42578125" style="125" customWidth="1"/>
    <col min="4361" max="4361" width="10.7109375" style="125" bestFit="1" customWidth="1"/>
    <col min="4362" max="4362" width="9.140625" style="125"/>
    <col min="4363" max="4363" width="4.28515625" style="125" customWidth="1"/>
    <col min="4364" max="4364" width="10.7109375" style="125" bestFit="1" customWidth="1"/>
    <col min="4365" max="4609" width="9.140625" style="125"/>
    <col min="4610" max="4610" width="13" style="125" bestFit="1" customWidth="1"/>
    <col min="4611" max="4611" width="9.5703125" style="125" customWidth="1"/>
    <col min="4612" max="4612" width="11.28515625" style="125" bestFit="1" customWidth="1"/>
    <col min="4613" max="4613" width="8.85546875" style="125" bestFit="1" customWidth="1"/>
    <col min="4614" max="4614" width="13" style="125" bestFit="1" customWidth="1"/>
    <col min="4615" max="4615" width="9.28515625" style="125" customWidth="1"/>
    <col min="4616" max="4616" width="5.42578125" style="125" customWidth="1"/>
    <col min="4617" max="4617" width="10.7109375" style="125" bestFit="1" customWidth="1"/>
    <col min="4618" max="4618" width="9.140625" style="125"/>
    <col min="4619" max="4619" width="4.28515625" style="125" customWidth="1"/>
    <col min="4620" max="4620" width="10.7109375" style="125" bestFit="1" customWidth="1"/>
    <col min="4621" max="4865" width="9.140625" style="125"/>
    <col min="4866" max="4866" width="13" style="125" bestFit="1" customWidth="1"/>
    <col min="4867" max="4867" width="9.5703125" style="125" customWidth="1"/>
    <col min="4868" max="4868" width="11.28515625" style="125" bestFit="1" customWidth="1"/>
    <col min="4869" max="4869" width="8.85546875" style="125" bestFit="1" customWidth="1"/>
    <col min="4870" max="4870" width="13" style="125" bestFit="1" customWidth="1"/>
    <col min="4871" max="4871" width="9.28515625" style="125" customWidth="1"/>
    <col min="4872" max="4872" width="5.42578125" style="125" customWidth="1"/>
    <col min="4873" max="4873" width="10.7109375" style="125" bestFit="1" customWidth="1"/>
    <col min="4874" max="4874" width="9.140625" style="125"/>
    <col min="4875" max="4875" width="4.28515625" style="125" customWidth="1"/>
    <col min="4876" max="4876" width="10.7109375" style="125" bestFit="1" customWidth="1"/>
    <col min="4877" max="5121" width="9.140625" style="125"/>
    <col min="5122" max="5122" width="13" style="125" bestFit="1" customWidth="1"/>
    <col min="5123" max="5123" width="9.5703125" style="125" customWidth="1"/>
    <col min="5124" max="5124" width="11.28515625" style="125" bestFit="1" customWidth="1"/>
    <col min="5125" max="5125" width="8.85546875" style="125" bestFit="1" customWidth="1"/>
    <col min="5126" max="5126" width="13" style="125" bestFit="1" customWidth="1"/>
    <col min="5127" max="5127" width="9.28515625" style="125" customWidth="1"/>
    <col min="5128" max="5128" width="5.42578125" style="125" customWidth="1"/>
    <col min="5129" max="5129" width="10.7109375" style="125" bestFit="1" customWidth="1"/>
    <col min="5130" max="5130" width="9.140625" style="125"/>
    <col min="5131" max="5131" width="4.28515625" style="125" customWidth="1"/>
    <col min="5132" max="5132" width="10.7109375" style="125" bestFit="1" customWidth="1"/>
    <col min="5133" max="5377" width="9.140625" style="125"/>
    <col min="5378" max="5378" width="13" style="125" bestFit="1" customWidth="1"/>
    <col min="5379" max="5379" width="9.5703125" style="125" customWidth="1"/>
    <col min="5380" max="5380" width="11.28515625" style="125" bestFit="1" customWidth="1"/>
    <col min="5381" max="5381" width="8.85546875" style="125" bestFit="1" customWidth="1"/>
    <col min="5382" max="5382" width="13" style="125" bestFit="1" customWidth="1"/>
    <col min="5383" max="5383" width="9.28515625" style="125" customWidth="1"/>
    <col min="5384" max="5384" width="5.42578125" style="125" customWidth="1"/>
    <col min="5385" max="5385" width="10.7109375" style="125" bestFit="1" customWidth="1"/>
    <col min="5386" max="5386" width="9.140625" style="125"/>
    <col min="5387" max="5387" width="4.28515625" style="125" customWidth="1"/>
    <col min="5388" max="5388" width="10.7109375" style="125" bestFit="1" customWidth="1"/>
    <col min="5389" max="5633" width="9.140625" style="125"/>
    <col min="5634" max="5634" width="13" style="125" bestFit="1" customWidth="1"/>
    <col min="5635" max="5635" width="9.5703125" style="125" customWidth="1"/>
    <col min="5636" max="5636" width="11.28515625" style="125" bestFit="1" customWidth="1"/>
    <col min="5637" max="5637" width="8.85546875" style="125" bestFit="1" customWidth="1"/>
    <col min="5638" max="5638" width="13" style="125" bestFit="1" customWidth="1"/>
    <col min="5639" max="5639" width="9.28515625" style="125" customWidth="1"/>
    <col min="5640" max="5640" width="5.42578125" style="125" customWidth="1"/>
    <col min="5641" max="5641" width="10.7109375" style="125" bestFit="1" customWidth="1"/>
    <col min="5642" max="5642" width="9.140625" style="125"/>
    <col min="5643" max="5643" width="4.28515625" style="125" customWidth="1"/>
    <col min="5644" max="5644" width="10.7109375" style="125" bestFit="1" customWidth="1"/>
    <col min="5645" max="5889" width="9.140625" style="125"/>
    <col min="5890" max="5890" width="13" style="125" bestFit="1" customWidth="1"/>
    <col min="5891" max="5891" width="9.5703125" style="125" customWidth="1"/>
    <col min="5892" max="5892" width="11.28515625" style="125" bestFit="1" customWidth="1"/>
    <col min="5893" max="5893" width="8.85546875" style="125" bestFit="1" customWidth="1"/>
    <col min="5894" max="5894" width="13" style="125" bestFit="1" customWidth="1"/>
    <col min="5895" max="5895" width="9.28515625" style="125" customWidth="1"/>
    <col min="5896" max="5896" width="5.42578125" style="125" customWidth="1"/>
    <col min="5897" max="5897" width="10.7109375" style="125" bestFit="1" customWidth="1"/>
    <col min="5898" max="5898" width="9.140625" style="125"/>
    <col min="5899" max="5899" width="4.28515625" style="125" customWidth="1"/>
    <col min="5900" max="5900" width="10.7109375" style="125" bestFit="1" customWidth="1"/>
    <col min="5901" max="6145" width="9.140625" style="125"/>
    <col min="6146" max="6146" width="13" style="125" bestFit="1" customWidth="1"/>
    <col min="6147" max="6147" width="9.5703125" style="125" customWidth="1"/>
    <col min="6148" max="6148" width="11.28515625" style="125" bestFit="1" customWidth="1"/>
    <col min="6149" max="6149" width="8.85546875" style="125" bestFit="1" customWidth="1"/>
    <col min="6150" max="6150" width="13" style="125" bestFit="1" customWidth="1"/>
    <col min="6151" max="6151" width="9.28515625" style="125" customWidth="1"/>
    <col min="6152" max="6152" width="5.42578125" style="125" customWidth="1"/>
    <col min="6153" max="6153" width="10.7109375" style="125" bestFit="1" customWidth="1"/>
    <col min="6154" max="6154" width="9.140625" style="125"/>
    <col min="6155" max="6155" width="4.28515625" style="125" customWidth="1"/>
    <col min="6156" max="6156" width="10.7109375" style="125" bestFit="1" customWidth="1"/>
    <col min="6157" max="6401" width="9.140625" style="125"/>
    <col min="6402" max="6402" width="13" style="125" bestFit="1" customWidth="1"/>
    <col min="6403" max="6403" width="9.5703125" style="125" customWidth="1"/>
    <col min="6404" max="6404" width="11.28515625" style="125" bestFit="1" customWidth="1"/>
    <col min="6405" max="6405" width="8.85546875" style="125" bestFit="1" customWidth="1"/>
    <col min="6406" max="6406" width="13" style="125" bestFit="1" customWidth="1"/>
    <col min="6407" max="6407" width="9.28515625" style="125" customWidth="1"/>
    <col min="6408" max="6408" width="5.42578125" style="125" customWidth="1"/>
    <col min="6409" max="6409" width="10.7109375" style="125" bestFit="1" customWidth="1"/>
    <col min="6410" max="6410" width="9.140625" style="125"/>
    <col min="6411" max="6411" width="4.28515625" style="125" customWidth="1"/>
    <col min="6412" max="6412" width="10.7109375" style="125" bestFit="1" customWidth="1"/>
    <col min="6413" max="6657" width="9.140625" style="125"/>
    <col min="6658" max="6658" width="13" style="125" bestFit="1" customWidth="1"/>
    <col min="6659" max="6659" width="9.5703125" style="125" customWidth="1"/>
    <col min="6660" max="6660" width="11.28515625" style="125" bestFit="1" customWidth="1"/>
    <col min="6661" max="6661" width="8.85546875" style="125" bestFit="1" customWidth="1"/>
    <col min="6662" max="6662" width="13" style="125" bestFit="1" customWidth="1"/>
    <col min="6663" max="6663" width="9.28515625" style="125" customWidth="1"/>
    <col min="6664" max="6664" width="5.42578125" style="125" customWidth="1"/>
    <col min="6665" max="6665" width="10.7109375" style="125" bestFit="1" customWidth="1"/>
    <col min="6666" max="6666" width="9.140625" style="125"/>
    <col min="6667" max="6667" width="4.28515625" style="125" customWidth="1"/>
    <col min="6668" max="6668" width="10.7109375" style="125" bestFit="1" customWidth="1"/>
    <col min="6669" max="6913" width="9.140625" style="125"/>
    <col min="6914" max="6914" width="13" style="125" bestFit="1" customWidth="1"/>
    <col min="6915" max="6915" width="9.5703125" style="125" customWidth="1"/>
    <col min="6916" max="6916" width="11.28515625" style="125" bestFit="1" customWidth="1"/>
    <col min="6917" max="6917" width="8.85546875" style="125" bestFit="1" customWidth="1"/>
    <col min="6918" max="6918" width="13" style="125" bestFit="1" customWidth="1"/>
    <col min="6919" max="6919" width="9.28515625" style="125" customWidth="1"/>
    <col min="6920" max="6920" width="5.42578125" style="125" customWidth="1"/>
    <col min="6921" max="6921" width="10.7109375" style="125" bestFit="1" customWidth="1"/>
    <col min="6922" max="6922" width="9.140625" style="125"/>
    <col min="6923" max="6923" width="4.28515625" style="125" customWidth="1"/>
    <col min="6924" max="6924" width="10.7109375" style="125" bestFit="1" customWidth="1"/>
    <col min="6925" max="7169" width="9.140625" style="125"/>
    <col min="7170" max="7170" width="13" style="125" bestFit="1" customWidth="1"/>
    <col min="7171" max="7171" width="9.5703125" style="125" customWidth="1"/>
    <col min="7172" max="7172" width="11.28515625" style="125" bestFit="1" customWidth="1"/>
    <col min="7173" max="7173" width="8.85546875" style="125" bestFit="1" customWidth="1"/>
    <col min="7174" max="7174" width="13" style="125" bestFit="1" customWidth="1"/>
    <col min="7175" max="7175" width="9.28515625" style="125" customWidth="1"/>
    <col min="7176" max="7176" width="5.42578125" style="125" customWidth="1"/>
    <col min="7177" max="7177" width="10.7109375" style="125" bestFit="1" customWidth="1"/>
    <col min="7178" max="7178" width="9.140625" style="125"/>
    <col min="7179" max="7179" width="4.28515625" style="125" customWidth="1"/>
    <col min="7180" max="7180" width="10.7109375" style="125" bestFit="1" customWidth="1"/>
    <col min="7181" max="7425" width="9.140625" style="125"/>
    <col min="7426" max="7426" width="13" style="125" bestFit="1" customWidth="1"/>
    <col min="7427" max="7427" width="9.5703125" style="125" customWidth="1"/>
    <col min="7428" max="7428" width="11.28515625" style="125" bestFit="1" customWidth="1"/>
    <col min="7429" max="7429" width="8.85546875" style="125" bestFit="1" customWidth="1"/>
    <col min="7430" max="7430" width="13" style="125" bestFit="1" customWidth="1"/>
    <col min="7431" max="7431" width="9.28515625" style="125" customWidth="1"/>
    <col min="7432" max="7432" width="5.42578125" style="125" customWidth="1"/>
    <col min="7433" max="7433" width="10.7109375" style="125" bestFit="1" customWidth="1"/>
    <col min="7434" max="7434" width="9.140625" style="125"/>
    <col min="7435" max="7435" width="4.28515625" style="125" customWidth="1"/>
    <col min="7436" max="7436" width="10.7109375" style="125" bestFit="1" customWidth="1"/>
    <col min="7437" max="7681" width="9.140625" style="125"/>
    <col min="7682" max="7682" width="13" style="125" bestFit="1" customWidth="1"/>
    <col min="7683" max="7683" width="9.5703125" style="125" customWidth="1"/>
    <col min="7684" max="7684" width="11.28515625" style="125" bestFit="1" customWidth="1"/>
    <col min="7685" max="7685" width="8.85546875" style="125" bestFit="1" customWidth="1"/>
    <col min="7686" max="7686" width="13" style="125" bestFit="1" customWidth="1"/>
    <col min="7687" max="7687" width="9.28515625" style="125" customWidth="1"/>
    <col min="7688" max="7688" width="5.42578125" style="125" customWidth="1"/>
    <col min="7689" max="7689" width="10.7109375" style="125" bestFit="1" customWidth="1"/>
    <col min="7690" max="7690" width="9.140625" style="125"/>
    <col min="7691" max="7691" width="4.28515625" style="125" customWidth="1"/>
    <col min="7692" max="7692" width="10.7109375" style="125" bestFit="1" customWidth="1"/>
    <col min="7693" max="7937" width="9.140625" style="125"/>
    <col min="7938" max="7938" width="13" style="125" bestFit="1" customWidth="1"/>
    <col min="7939" max="7939" width="9.5703125" style="125" customWidth="1"/>
    <col min="7940" max="7940" width="11.28515625" style="125" bestFit="1" customWidth="1"/>
    <col min="7941" max="7941" width="8.85546875" style="125" bestFit="1" customWidth="1"/>
    <col min="7942" max="7942" width="13" style="125" bestFit="1" customWidth="1"/>
    <col min="7943" max="7943" width="9.28515625" style="125" customWidth="1"/>
    <col min="7944" max="7944" width="5.42578125" style="125" customWidth="1"/>
    <col min="7945" max="7945" width="10.7109375" style="125" bestFit="1" customWidth="1"/>
    <col min="7946" max="7946" width="9.140625" style="125"/>
    <col min="7947" max="7947" width="4.28515625" style="125" customWidth="1"/>
    <col min="7948" max="7948" width="10.7109375" style="125" bestFit="1" customWidth="1"/>
    <col min="7949" max="8193" width="9.140625" style="125"/>
    <col min="8194" max="8194" width="13" style="125" bestFit="1" customWidth="1"/>
    <col min="8195" max="8195" width="9.5703125" style="125" customWidth="1"/>
    <col min="8196" max="8196" width="11.28515625" style="125" bestFit="1" customWidth="1"/>
    <col min="8197" max="8197" width="8.85546875" style="125" bestFit="1" customWidth="1"/>
    <col min="8198" max="8198" width="13" style="125" bestFit="1" customWidth="1"/>
    <col min="8199" max="8199" width="9.28515625" style="125" customWidth="1"/>
    <col min="8200" max="8200" width="5.42578125" style="125" customWidth="1"/>
    <col min="8201" max="8201" width="10.7109375" style="125" bestFit="1" customWidth="1"/>
    <col min="8202" max="8202" width="9.140625" style="125"/>
    <col min="8203" max="8203" width="4.28515625" style="125" customWidth="1"/>
    <col min="8204" max="8204" width="10.7109375" style="125" bestFit="1" customWidth="1"/>
    <col min="8205" max="8449" width="9.140625" style="125"/>
    <col min="8450" max="8450" width="13" style="125" bestFit="1" customWidth="1"/>
    <col min="8451" max="8451" width="9.5703125" style="125" customWidth="1"/>
    <col min="8452" max="8452" width="11.28515625" style="125" bestFit="1" customWidth="1"/>
    <col min="8453" max="8453" width="8.85546875" style="125" bestFit="1" customWidth="1"/>
    <col min="8454" max="8454" width="13" style="125" bestFit="1" customWidth="1"/>
    <col min="8455" max="8455" width="9.28515625" style="125" customWidth="1"/>
    <col min="8456" max="8456" width="5.42578125" style="125" customWidth="1"/>
    <col min="8457" max="8457" width="10.7109375" style="125" bestFit="1" customWidth="1"/>
    <col min="8458" max="8458" width="9.140625" style="125"/>
    <col min="8459" max="8459" width="4.28515625" style="125" customWidth="1"/>
    <col min="8460" max="8460" width="10.7109375" style="125" bestFit="1" customWidth="1"/>
    <col min="8461" max="8705" width="9.140625" style="125"/>
    <col min="8706" max="8706" width="13" style="125" bestFit="1" customWidth="1"/>
    <col min="8707" max="8707" width="9.5703125" style="125" customWidth="1"/>
    <col min="8708" max="8708" width="11.28515625" style="125" bestFit="1" customWidth="1"/>
    <col min="8709" max="8709" width="8.85546875" style="125" bestFit="1" customWidth="1"/>
    <col min="8710" max="8710" width="13" style="125" bestFit="1" customWidth="1"/>
    <col min="8711" max="8711" width="9.28515625" style="125" customWidth="1"/>
    <col min="8712" max="8712" width="5.42578125" style="125" customWidth="1"/>
    <col min="8713" max="8713" width="10.7109375" style="125" bestFit="1" customWidth="1"/>
    <col min="8714" max="8714" width="9.140625" style="125"/>
    <col min="8715" max="8715" width="4.28515625" style="125" customWidth="1"/>
    <col min="8716" max="8716" width="10.7109375" style="125" bestFit="1" customWidth="1"/>
    <col min="8717" max="8961" width="9.140625" style="125"/>
    <col min="8962" max="8962" width="13" style="125" bestFit="1" customWidth="1"/>
    <col min="8963" max="8963" width="9.5703125" style="125" customWidth="1"/>
    <col min="8964" max="8964" width="11.28515625" style="125" bestFit="1" customWidth="1"/>
    <col min="8965" max="8965" width="8.85546875" style="125" bestFit="1" customWidth="1"/>
    <col min="8966" max="8966" width="13" style="125" bestFit="1" customWidth="1"/>
    <col min="8967" max="8967" width="9.28515625" style="125" customWidth="1"/>
    <col min="8968" max="8968" width="5.42578125" style="125" customWidth="1"/>
    <col min="8969" max="8969" width="10.7109375" style="125" bestFit="1" customWidth="1"/>
    <col min="8970" max="8970" width="9.140625" style="125"/>
    <col min="8971" max="8971" width="4.28515625" style="125" customWidth="1"/>
    <col min="8972" max="8972" width="10.7109375" style="125" bestFit="1" customWidth="1"/>
    <col min="8973" max="9217" width="9.140625" style="125"/>
    <col min="9218" max="9218" width="13" style="125" bestFit="1" customWidth="1"/>
    <col min="9219" max="9219" width="9.5703125" style="125" customWidth="1"/>
    <col min="9220" max="9220" width="11.28515625" style="125" bestFit="1" customWidth="1"/>
    <col min="9221" max="9221" width="8.85546875" style="125" bestFit="1" customWidth="1"/>
    <col min="9222" max="9222" width="13" style="125" bestFit="1" customWidth="1"/>
    <col min="9223" max="9223" width="9.28515625" style="125" customWidth="1"/>
    <col min="9224" max="9224" width="5.42578125" style="125" customWidth="1"/>
    <col min="9225" max="9225" width="10.7109375" style="125" bestFit="1" customWidth="1"/>
    <col min="9226" max="9226" width="9.140625" style="125"/>
    <col min="9227" max="9227" width="4.28515625" style="125" customWidth="1"/>
    <col min="9228" max="9228" width="10.7109375" style="125" bestFit="1" customWidth="1"/>
    <col min="9229" max="9473" width="9.140625" style="125"/>
    <col min="9474" max="9474" width="13" style="125" bestFit="1" customWidth="1"/>
    <col min="9475" max="9475" width="9.5703125" style="125" customWidth="1"/>
    <col min="9476" max="9476" width="11.28515625" style="125" bestFit="1" customWidth="1"/>
    <col min="9477" max="9477" width="8.85546875" style="125" bestFit="1" customWidth="1"/>
    <col min="9478" max="9478" width="13" style="125" bestFit="1" customWidth="1"/>
    <col min="9479" max="9479" width="9.28515625" style="125" customWidth="1"/>
    <col min="9480" max="9480" width="5.42578125" style="125" customWidth="1"/>
    <col min="9481" max="9481" width="10.7109375" style="125" bestFit="1" customWidth="1"/>
    <col min="9482" max="9482" width="9.140625" style="125"/>
    <col min="9483" max="9483" width="4.28515625" style="125" customWidth="1"/>
    <col min="9484" max="9484" width="10.7109375" style="125" bestFit="1" customWidth="1"/>
    <col min="9485" max="9729" width="9.140625" style="125"/>
    <col min="9730" max="9730" width="13" style="125" bestFit="1" customWidth="1"/>
    <col min="9731" max="9731" width="9.5703125" style="125" customWidth="1"/>
    <col min="9732" max="9732" width="11.28515625" style="125" bestFit="1" customWidth="1"/>
    <col min="9733" max="9733" width="8.85546875" style="125" bestFit="1" customWidth="1"/>
    <col min="9734" max="9734" width="13" style="125" bestFit="1" customWidth="1"/>
    <col min="9735" max="9735" width="9.28515625" style="125" customWidth="1"/>
    <col min="9736" max="9736" width="5.42578125" style="125" customWidth="1"/>
    <col min="9737" max="9737" width="10.7109375" style="125" bestFit="1" customWidth="1"/>
    <col min="9738" max="9738" width="9.140625" style="125"/>
    <col min="9739" max="9739" width="4.28515625" style="125" customWidth="1"/>
    <col min="9740" max="9740" width="10.7109375" style="125" bestFit="1" customWidth="1"/>
    <col min="9741" max="9985" width="9.140625" style="125"/>
    <col min="9986" max="9986" width="13" style="125" bestFit="1" customWidth="1"/>
    <col min="9987" max="9987" width="9.5703125" style="125" customWidth="1"/>
    <col min="9988" max="9988" width="11.28515625" style="125" bestFit="1" customWidth="1"/>
    <col min="9989" max="9989" width="8.85546875" style="125" bestFit="1" customWidth="1"/>
    <col min="9990" max="9990" width="13" style="125" bestFit="1" customWidth="1"/>
    <col min="9991" max="9991" width="9.28515625" style="125" customWidth="1"/>
    <col min="9992" max="9992" width="5.42578125" style="125" customWidth="1"/>
    <col min="9993" max="9993" width="10.7109375" style="125" bestFit="1" customWidth="1"/>
    <col min="9994" max="9994" width="9.140625" style="125"/>
    <col min="9995" max="9995" width="4.28515625" style="125" customWidth="1"/>
    <col min="9996" max="9996" width="10.7109375" style="125" bestFit="1" customWidth="1"/>
    <col min="9997" max="10241" width="9.140625" style="125"/>
    <col min="10242" max="10242" width="13" style="125" bestFit="1" customWidth="1"/>
    <col min="10243" max="10243" width="9.5703125" style="125" customWidth="1"/>
    <col min="10244" max="10244" width="11.28515625" style="125" bestFit="1" customWidth="1"/>
    <col min="10245" max="10245" width="8.85546875" style="125" bestFit="1" customWidth="1"/>
    <col min="10246" max="10246" width="13" style="125" bestFit="1" customWidth="1"/>
    <col min="10247" max="10247" width="9.28515625" style="125" customWidth="1"/>
    <col min="10248" max="10248" width="5.42578125" style="125" customWidth="1"/>
    <col min="10249" max="10249" width="10.7109375" style="125" bestFit="1" customWidth="1"/>
    <col min="10250" max="10250" width="9.140625" style="125"/>
    <col min="10251" max="10251" width="4.28515625" style="125" customWidth="1"/>
    <col min="10252" max="10252" width="10.7109375" style="125" bestFit="1" customWidth="1"/>
    <col min="10253" max="10497" width="9.140625" style="125"/>
    <col min="10498" max="10498" width="13" style="125" bestFit="1" customWidth="1"/>
    <col min="10499" max="10499" width="9.5703125" style="125" customWidth="1"/>
    <col min="10500" max="10500" width="11.28515625" style="125" bestFit="1" customWidth="1"/>
    <col min="10501" max="10501" width="8.85546875" style="125" bestFit="1" customWidth="1"/>
    <col min="10502" max="10502" width="13" style="125" bestFit="1" customWidth="1"/>
    <col min="10503" max="10503" width="9.28515625" style="125" customWidth="1"/>
    <col min="10504" max="10504" width="5.42578125" style="125" customWidth="1"/>
    <col min="10505" max="10505" width="10.7109375" style="125" bestFit="1" customWidth="1"/>
    <col min="10506" max="10506" width="9.140625" style="125"/>
    <col min="10507" max="10507" width="4.28515625" style="125" customWidth="1"/>
    <col min="10508" max="10508" width="10.7109375" style="125" bestFit="1" customWidth="1"/>
    <col min="10509" max="10753" width="9.140625" style="125"/>
    <col min="10754" max="10754" width="13" style="125" bestFit="1" customWidth="1"/>
    <col min="10755" max="10755" width="9.5703125" style="125" customWidth="1"/>
    <col min="10756" max="10756" width="11.28515625" style="125" bestFit="1" customWidth="1"/>
    <col min="10757" max="10757" width="8.85546875" style="125" bestFit="1" customWidth="1"/>
    <col min="10758" max="10758" width="13" style="125" bestFit="1" customWidth="1"/>
    <col min="10759" max="10759" width="9.28515625" style="125" customWidth="1"/>
    <col min="10760" max="10760" width="5.42578125" style="125" customWidth="1"/>
    <col min="10761" max="10761" width="10.7109375" style="125" bestFit="1" customWidth="1"/>
    <col min="10762" max="10762" width="9.140625" style="125"/>
    <col min="10763" max="10763" width="4.28515625" style="125" customWidth="1"/>
    <col min="10764" max="10764" width="10.7109375" style="125" bestFit="1" customWidth="1"/>
    <col min="10765" max="11009" width="9.140625" style="125"/>
    <col min="11010" max="11010" width="13" style="125" bestFit="1" customWidth="1"/>
    <col min="11011" max="11011" width="9.5703125" style="125" customWidth="1"/>
    <col min="11012" max="11012" width="11.28515625" style="125" bestFit="1" customWidth="1"/>
    <col min="11013" max="11013" width="8.85546875" style="125" bestFit="1" customWidth="1"/>
    <col min="11014" max="11014" width="13" style="125" bestFit="1" customWidth="1"/>
    <col min="11015" max="11015" width="9.28515625" style="125" customWidth="1"/>
    <col min="11016" max="11016" width="5.42578125" style="125" customWidth="1"/>
    <col min="11017" max="11017" width="10.7109375" style="125" bestFit="1" customWidth="1"/>
    <col min="11018" max="11018" width="9.140625" style="125"/>
    <col min="11019" max="11019" width="4.28515625" style="125" customWidth="1"/>
    <col min="11020" max="11020" width="10.7109375" style="125" bestFit="1" customWidth="1"/>
    <col min="11021" max="11265" width="9.140625" style="125"/>
    <col min="11266" max="11266" width="13" style="125" bestFit="1" customWidth="1"/>
    <col min="11267" max="11267" width="9.5703125" style="125" customWidth="1"/>
    <col min="11268" max="11268" width="11.28515625" style="125" bestFit="1" customWidth="1"/>
    <col min="11269" max="11269" width="8.85546875" style="125" bestFit="1" customWidth="1"/>
    <col min="11270" max="11270" width="13" style="125" bestFit="1" customWidth="1"/>
    <col min="11271" max="11271" width="9.28515625" style="125" customWidth="1"/>
    <col min="11272" max="11272" width="5.42578125" style="125" customWidth="1"/>
    <col min="11273" max="11273" width="10.7109375" style="125" bestFit="1" customWidth="1"/>
    <col min="11274" max="11274" width="9.140625" style="125"/>
    <col min="11275" max="11275" width="4.28515625" style="125" customWidth="1"/>
    <col min="11276" max="11276" width="10.7109375" style="125" bestFit="1" customWidth="1"/>
    <col min="11277" max="11521" width="9.140625" style="125"/>
    <col min="11522" max="11522" width="13" style="125" bestFit="1" customWidth="1"/>
    <col min="11523" max="11523" width="9.5703125" style="125" customWidth="1"/>
    <col min="11524" max="11524" width="11.28515625" style="125" bestFit="1" customWidth="1"/>
    <col min="11525" max="11525" width="8.85546875" style="125" bestFit="1" customWidth="1"/>
    <col min="11526" max="11526" width="13" style="125" bestFit="1" customWidth="1"/>
    <col min="11527" max="11527" width="9.28515625" style="125" customWidth="1"/>
    <col min="11528" max="11528" width="5.42578125" style="125" customWidth="1"/>
    <col min="11529" max="11529" width="10.7109375" style="125" bestFit="1" customWidth="1"/>
    <col min="11530" max="11530" width="9.140625" style="125"/>
    <col min="11531" max="11531" width="4.28515625" style="125" customWidth="1"/>
    <col min="11532" max="11532" width="10.7109375" style="125" bestFit="1" customWidth="1"/>
    <col min="11533" max="11777" width="9.140625" style="125"/>
    <col min="11778" max="11778" width="13" style="125" bestFit="1" customWidth="1"/>
    <col min="11779" max="11779" width="9.5703125" style="125" customWidth="1"/>
    <col min="11780" max="11780" width="11.28515625" style="125" bestFit="1" customWidth="1"/>
    <col min="11781" max="11781" width="8.85546875" style="125" bestFit="1" customWidth="1"/>
    <col min="11782" max="11782" width="13" style="125" bestFit="1" customWidth="1"/>
    <col min="11783" max="11783" width="9.28515625" style="125" customWidth="1"/>
    <col min="11784" max="11784" width="5.42578125" style="125" customWidth="1"/>
    <col min="11785" max="11785" width="10.7109375" style="125" bestFit="1" customWidth="1"/>
    <col min="11786" max="11786" width="9.140625" style="125"/>
    <col min="11787" max="11787" width="4.28515625" style="125" customWidth="1"/>
    <col min="11788" max="11788" width="10.7109375" style="125" bestFit="1" customWidth="1"/>
    <col min="11789" max="12033" width="9.140625" style="125"/>
    <col min="12034" max="12034" width="13" style="125" bestFit="1" customWidth="1"/>
    <col min="12035" max="12035" width="9.5703125" style="125" customWidth="1"/>
    <col min="12036" max="12036" width="11.28515625" style="125" bestFit="1" customWidth="1"/>
    <col min="12037" max="12037" width="8.85546875" style="125" bestFit="1" customWidth="1"/>
    <col min="12038" max="12038" width="13" style="125" bestFit="1" customWidth="1"/>
    <col min="12039" max="12039" width="9.28515625" style="125" customWidth="1"/>
    <col min="12040" max="12040" width="5.42578125" style="125" customWidth="1"/>
    <col min="12041" max="12041" width="10.7109375" style="125" bestFit="1" customWidth="1"/>
    <col min="12042" max="12042" width="9.140625" style="125"/>
    <col min="12043" max="12043" width="4.28515625" style="125" customWidth="1"/>
    <col min="12044" max="12044" width="10.7109375" style="125" bestFit="1" customWidth="1"/>
    <col min="12045" max="12289" width="9.140625" style="125"/>
    <col min="12290" max="12290" width="13" style="125" bestFit="1" customWidth="1"/>
    <col min="12291" max="12291" width="9.5703125" style="125" customWidth="1"/>
    <col min="12292" max="12292" width="11.28515625" style="125" bestFit="1" customWidth="1"/>
    <col min="12293" max="12293" width="8.85546875" style="125" bestFit="1" customWidth="1"/>
    <col min="12294" max="12294" width="13" style="125" bestFit="1" customWidth="1"/>
    <col min="12295" max="12295" width="9.28515625" style="125" customWidth="1"/>
    <col min="12296" max="12296" width="5.42578125" style="125" customWidth="1"/>
    <col min="12297" max="12297" width="10.7109375" style="125" bestFit="1" customWidth="1"/>
    <col min="12298" max="12298" width="9.140625" style="125"/>
    <col min="12299" max="12299" width="4.28515625" style="125" customWidth="1"/>
    <col min="12300" max="12300" width="10.7109375" style="125" bestFit="1" customWidth="1"/>
    <col min="12301" max="12545" width="9.140625" style="125"/>
    <col min="12546" max="12546" width="13" style="125" bestFit="1" customWidth="1"/>
    <col min="12547" max="12547" width="9.5703125" style="125" customWidth="1"/>
    <col min="12548" max="12548" width="11.28515625" style="125" bestFit="1" customWidth="1"/>
    <col min="12549" max="12549" width="8.85546875" style="125" bestFit="1" customWidth="1"/>
    <col min="12550" max="12550" width="13" style="125" bestFit="1" customWidth="1"/>
    <col min="12551" max="12551" width="9.28515625" style="125" customWidth="1"/>
    <col min="12552" max="12552" width="5.42578125" style="125" customWidth="1"/>
    <col min="12553" max="12553" width="10.7109375" style="125" bestFit="1" customWidth="1"/>
    <col min="12554" max="12554" width="9.140625" style="125"/>
    <col min="12555" max="12555" width="4.28515625" style="125" customWidth="1"/>
    <col min="12556" max="12556" width="10.7109375" style="125" bestFit="1" customWidth="1"/>
    <col min="12557" max="12801" width="9.140625" style="125"/>
    <col min="12802" max="12802" width="13" style="125" bestFit="1" customWidth="1"/>
    <col min="12803" max="12803" width="9.5703125" style="125" customWidth="1"/>
    <col min="12804" max="12804" width="11.28515625" style="125" bestFit="1" customWidth="1"/>
    <col min="12805" max="12805" width="8.85546875" style="125" bestFit="1" customWidth="1"/>
    <col min="12806" max="12806" width="13" style="125" bestFit="1" customWidth="1"/>
    <col min="12807" max="12807" width="9.28515625" style="125" customWidth="1"/>
    <col min="12808" max="12808" width="5.42578125" style="125" customWidth="1"/>
    <col min="12809" max="12809" width="10.7109375" style="125" bestFit="1" customWidth="1"/>
    <col min="12810" max="12810" width="9.140625" style="125"/>
    <col min="12811" max="12811" width="4.28515625" style="125" customWidth="1"/>
    <col min="12812" max="12812" width="10.7109375" style="125" bestFit="1" customWidth="1"/>
    <col min="12813" max="13057" width="9.140625" style="125"/>
    <col min="13058" max="13058" width="13" style="125" bestFit="1" customWidth="1"/>
    <col min="13059" max="13059" width="9.5703125" style="125" customWidth="1"/>
    <col min="13060" max="13060" width="11.28515625" style="125" bestFit="1" customWidth="1"/>
    <col min="13061" max="13061" width="8.85546875" style="125" bestFit="1" customWidth="1"/>
    <col min="13062" max="13062" width="13" style="125" bestFit="1" customWidth="1"/>
    <col min="13063" max="13063" width="9.28515625" style="125" customWidth="1"/>
    <col min="13064" max="13064" width="5.42578125" style="125" customWidth="1"/>
    <col min="13065" max="13065" width="10.7109375" style="125" bestFit="1" customWidth="1"/>
    <col min="13066" max="13066" width="9.140625" style="125"/>
    <col min="13067" max="13067" width="4.28515625" style="125" customWidth="1"/>
    <col min="13068" max="13068" width="10.7109375" style="125" bestFit="1" customWidth="1"/>
    <col min="13069" max="13313" width="9.140625" style="125"/>
    <col min="13314" max="13314" width="13" style="125" bestFit="1" customWidth="1"/>
    <col min="13315" max="13315" width="9.5703125" style="125" customWidth="1"/>
    <col min="13316" max="13316" width="11.28515625" style="125" bestFit="1" customWidth="1"/>
    <col min="13317" max="13317" width="8.85546875" style="125" bestFit="1" customWidth="1"/>
    <col min="13318" max="13318" width="13" style="125" bestFit="1" customWidth="1"/>
    <col min="13319" max="13319" width="9.28515625" style="125" customWidth="1"/>
    <col min="13320" max="13320" width="5.42578125" style="125" customWidth="1"/>
    <col min="13321" max="13321" width="10.7109375" style="125" bestFit="1" customWidth="1"/>
    <col min="13322" max="13322" width="9.140625" style="125"/>
    <col min="13323" max="13323" width="4.28515625" style="125" customWidth="1"/>
    <col min="13324" max="13324" width="10.7109375" style="125" bestFit="1" customWidth="1"/>
    <col min="13325" max="13569" width="9.140625" style="125"/>
    <col min="13570" max="13570" width="13" style="125" bestFit="1" customWidth="1"/>
    <col min="13571" max="13571" width="9.5703125" style="125" customWidth="1"/>
    <col min="13572" max="13572" width="11.28515625" style="125" bestFit="1" customWidth="1"/>
    <col min="13573" max="13573" width="8.85546875" style="125" bestFit="1" customWidth="1"/>
    <col min="13574" max="13574" width="13" style="125" bestFit="1" customWidth="1"/>
    <col min="13575" max="13575" width="9.28515625" style="125" customWidth="1"/>
    <col min="13576" max="13576" width="5.42578125" style="125" customWidth="1"/>
    <col min="13577" max="13577" width="10.7109375" style="125" bestFit="1" customWidth="1"/>
    <col min="13578" max="13578" width="9.140625" style="125"/>
    <col min="13579" max="13579" width="4.28515625" style="125" customWidth="1"/>
    <col min="13580" max="13580" width="10.7109375" style="125" bestFit="1" customWidth="1"/>
    <col min="13581" max="13825" width="9.140625" style="125"/>
    <col min="13826" max="13826" width="13" style="125" bestFit="1" customWidth="1"/>
    <col min="13827" max="13827" width="9.5703125" style="125" customWidth="1"/>
    <col min="13828" max="13828" width="11.28515625" style="125" bestFit="1" customWidth="1"/>
    <col min="13829" max="13829" width="8.85546875" style="125" bestFit="1" customWidth="1"/>
    <col min="13830" max="13830" width="13" style="125" bestFit="1" customWidth="1"/>
    <col min="13831" max="13831" width="9.28515625" style="125" customWidth="1"/>
    <col min="13832" max="13832" width="5.42578125" style="125" customWidth="1"/>
    <col min="13833" max="13833" width="10.7109375" style="125" bestFit="1" customWidth="1"/>
    <col min="13834" max="13834" width="9.140625" style="125"/>
    <col min="13835" max="13835" width="4.28515625" style="125" customWidth="1"/>
    <col min="13836" max="13836" width="10.7109375" style="125" bestFit="1" customWidth="1"/>
    <col min="13837" max="14081" width="9.140625" style="125"/>
    <col min="14082" max="14082" width="13" style="125" bestFit="1" customWidth="1"/>
    <col min="14083" max="14083" width="9.5703125" style="125" customWidth="1"/>
    <col min="14084" max="14084" width="11.28515625" style="125" bestFit="1" customWidth="1"/>
    <col min="14085" max="14085" width="8.85546875" style="125" bestFit="1" customWidth="1"/>
    <col min="14086" max="14086" width="13" style="125" bestFit="1" customWidth="1"/>
    <col min="14087" max="14087" width="9.28515625" style="125" customWidth="1"/>
    <col min="14088" max="14088" width="5.42578125" style="125" customWidth="1"/>
    <col min="14089" max="14089" width="10.7109375" style="125" bestFit="1" customWidth="1"/>
    <col min="14090" max="14090" width="9.140625" style="125"/>
    <col min="14091" max="14091" width="4.28515625" style="125" customWidth="1"/>
    <col min="14092" max="14092" width="10.7109375" style="125" bestFit="1" customWidth="1"/>
    <col min="14093" max="14337" width="9.140625" style="125"/>
    <col min="14338" max="14338" width="13" style="125" bestFit="1" customWidth="1"/>
    <col min="14339" max="14339" width="9.5703125" style="125" customWidth="1"/>
    <col min="14340" max="14340" width="11.28515625" style="125" bestFit="1" customWidth="1"/>
    <col min="14341" max="14341" width="8.85546875" style="125" bestFit="1" customWidth="1"/>
    <col min="14342" max="14342" width="13" style="125" bestFit="1" customWidth="1"/>
    <col min="14343" max="14343" width="9.28515625" style="125" customWidth="1"/>
    <col min="14344" max="14344" width="5.42578125" style="125" customWidth="1"/>
    <col min="14345" max="14345" width="10.7109375" style="125" bestFit="1" customWidth="1"/>
    <col min="14346" max="14346" width="9.140625" style="125"/>
    <col min="14347" max="14347" width="4.28515625" style="125" customWidth="1"/>
    <col min="14348" max="14348" width="10.7109375" style="125" bestFit="1" customWidth="1"/>
    <col min="14349" max="14593" width="9.140625" style="125"/>
    <col min="14594" max="14594" width="13" style="125" bestFit="1" customWidth="1"/>
    <col min="14595" max="14595" width="9.5703125" style="125" customWidth="1"/>
    <col min="14596" max="14596" width="11.28515625" style="125" bestFit="1" customWidth="1"/>
    <col min="14597" max="14597" width="8.85546875" style="125" bestFit="1" customWidth="1"/>
    <col min="14598" max="14598" width="13" style="125" bestFit="1" customWidth="1"/>
    <col min="14599" max="14599" width="9.28515625" style="125" customWidth="1"/>
    <col min="14600" max="14600" width="5.42578125" style="125" customWidth="1"/>
    <col min="14601" max="14601" width="10.7109375" style="125" bestFit="1" customWidth="1"/>
    <col min="14602" max="14602" width="9.140625" style="125"/>
    <col min="14603" max="14603" width="4.28515625" style="125" customWidth="1"/>
    <col min="14604" max="14604" width="10.7109375" style="125" bestFit="1" customWidth="1"/>
    <col min="14605" max="14849" width="9.140625" style="125"/>
    <col min="14850" max="14850" width="13" style="125" bestFit="1" customWidth="1"/>
    <col min="14851" max="14851" width="9.5703125" style="125" customWidth="1"/>
    <col min="14852" max="14852" width="11.28515625" style="125" bestFit="1" customWidth="1"/>
    <col min="14853" max="14853" width="8.85546875" style="125" bestFit="1" customWidth="1"/>
    <col min="14854" max="14854" width="13" style="125" bestFit="1" customWidth="1"/>
    <col min="14855" max="14855" width="9.28515625" style="125" customWidth="1"/>
    <col min="14856" max="14856" width="5.42578125" style="125" customWidth="1"/>
    <col min="14857" max="14857" width="10.7109375" style="125" bestFit="1" customWidth="1"/>
    <col min="14858" max="14858" width="9.140625" style="125"/>
    <col min="14859" max="14859" width="4.28515625" style="125" customWidth="1"/>
    <col min="14860" max="14860" width="10.7109375" style="125" bestFit="1" customWidth="1"/>
    <col min="14861" max="15105" width="9.140625" style="125"/>
    <col min="15106" max="15106" width="13" style="125" bestFit="1" customWidth="1"/>
    <col min="15107" max="15107" width="9.5703125" style="125" customWidth="1"/>
    <col min="15108" max="15108" width="11.28515625" style="125" bestFit="1" customWidth="1"/>
    <col min="15109" max="15109" width="8.85546875" style="125" bestFit="1" customWidth="1"/>
    <col min="15110" max="15110" width="13" style="125" bestFit="1" customWidth="1"/>
    <col min="15111" max="15111" width="9.28515625" style="125" customWidth="1"/>
    <col min="15112" max="15112" width="5.42578125" style="125" customWidth="1"/>
    <col min="15113" max="15113" width="10.7109375" style="125" bestFit="1" customWidth="1"/>
    <col min="15114" max="15114" width="9.140625" style="125"/>
    <col min="15115" max="15115" width="4.28515625" style="125" customWidth="1"/>
    <col min="15116" max="15116" width="10.7109375" style="125" bestFit="1" customWidth="1"/>
    <col min="15117" max="15361" width="9.140625" style="125"/>
    <col min="15362" max="15362" width="13" style="125" bestFit="1" customWidth="1"/>
    <col min="15363" max="15363" width="9.5703125" style="125" customWidth="1"/>
    <col min="15364" max="15364" width="11.28515625" style="125" bestFit="1" customWidth="1"/>
    <col min="15365" max="15365" width="8.85546875" style="125" bestFit="1" customWidth="1"/>
    <col min="15366" max="15366" width="13" style="125" bestFit="1" customWidth="1"/>
    <col min="15367" max="15367" width="9.28515625" style="125" customWidth="1"/>
    <col min="15368" max="15368" width="5.42578125" style="125" customWidth="1"/>
    <col min="15369" max="15369" width="10.7109375" style="125" bestFit="1" customWidth="1"/>
    <col min="15370" max="15370" width="9.140625" style="125"/>
    <col min="15371" max="15371" width="4.28515625" style="125" customWidth="1"/>
    <col min="15372" max="15372" width="10.7109375" style="125" bestFit="1" customWidth="1"/>
    <col min="15373" max="15617" width="9.140625" style="125"/>
    <col min="15618" max="15618" width="13" style="125" bestFit="1" customWidth="1"/>
    <col min="15619" max="15619" width="9.5703125" style="125" customWidth="1"/>
    <col min="15620" max="15620" width="11.28515625" style="125" bestFit="1" customWidth="1"/>
    <col min="15621" max="15621" width="8.85546875" style="125" bestFit="1" customWidth="1"/>
    <col min="15622" max="15622" width="13" style="125" bestFit="1" customWidth="1"/>
    <col min="15623" max="15623" width="9.28515625" style="125" customWidth="1"/>
    <col min="15624" max="15624" width="5.42578125" style="125" customWidth="1"/>
    <col min="15625" max="15625" width="10.7109375" style="125" bestFit="1" customWidth="1"/>
    <col min="15626" max="15626" width="9.140625" style="125"/>
    <col min="15627" max="15627" width="4.28515625" style="125" customWidth="1"/>
    <col min="15628" max="15628" width="10.7109375" style="125" bestFit="1" customWidth="1"/>
    <col min="15629" max="15873" width="9.140625" style="125"/>
    <col min="15874" max="15874" width="13" style="125" bestFit="1" customWidth="1"/>
    <col min="15875" max="15875" width="9.5703125" style="125" customWidth="1"/>
    <col min="15876" max="15876" width="11.28515625" style="125" bestFit="1" customWidth="1"/>
    <col min="15877" max="15877" width="8.85546875" style="125" bestFit="1" customWidth="1"/>
    <col min="15878" max="15878" width="13" style="125" bestFit="1" customWidth="1"/>
    <col min="15879" max="15879" width="9.28515625" style="125" customWidth="1"/>
    <col min="15880" max="15880" width="5.42578125" style="125" customWidth="1"/>
    <col min="15881" max="15881" width="10.7109375" style="125" bestFit="1" customWidth="1"/>
    <col min="15882" max="15882" width="9.140625" style="125"/>
    <col min="15883" max="15883" width="4.28515625" style="125" customWidth="1"/>
    <col min="15884" max="15884" width="10.7109375" style="125" bestFit="1" customWidth="1"/>
    <col min="15885" max="16129" width="9.140625" style="125"/>
    <col min="16130" max="16130" width="13" style="125" bestFit="1" customWidth="1"/>
    <col min="16131" max="16131" width="9.5703125" style="125" customWidth="1"/>
    <col min="16132" max="16132" width="11.28515625" style="125" bestFit="1" customWidth="1"/>
    <col min="16133" max="16133" width="8.85546875" style="125" bestFit="1" customWidth="1"/>
    <col min="16134" max="16134" width="13" style="125" bestFit="1" customWidth="1"/>
    <col min="16135" max="16135" width="9.28515625" style="125" customWidth="1"/>
    <col min="16136" max="16136" width="5.42578125" style="125" customWidth="1"/>
    <col min="16137" max="16137" width="10.7109375" style="125" bestFit="1" customWidth="1"/>
    <col min="16138" max="16138" width="9.140625" style="125"/>
    <col min="16139" max="16139" width="4.28515625" style="125" customWidth="1"/>
    <col min="16140" max="16140" width="10.7109375" style="125" bestFit="1" customWidth="1"/>
    <col min="16141" max="16384" width="9.140625" style="125"/>
  </cols>
  <sheetData>
    <row r="2" spans="2:13" ht="20.25" x14ac:dyDescent="0.35">
      <c r="B2" s="122" t="s">
        <v>75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2:13" ht="15" x14ac:dyDescent="0.3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2:13" ht="15" x14ac:dyDescent="0.3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5" x14ac:dyDescent="0.3">
      <c r="B5" s="127" t="s">
        <v>76</v>
      </c>
      <c r="C5" s="128"/>
      <c r="D5" s="129"/>
      <c r="E5" s="126"/>
      <c r="F5" s="130" t="s">
        <v>77</v>
      </c>
      <c r="G5" s="131" t="e">
        <f>IF(C7=1,(LN(G9/C8)+(C9+0.5*C10)*C11)/(SQRT(C10*C11)),(LN(G9/C8)+(C9+0.5*C10)*C11)/SQRT(C10*C11))</f>
        <v>#DIV/0!</v>
      </c>
      <c r="H5" s="132"/>
      <c r="I5" s="127" t="s">
        <v>78</v>
      </c>
      <c r="J5" s="129"/>
      <c r="K5" s="126"/>
      <c r="L5" s="133" t="s">
        <v>78</v>
      </c>
      <c r="M5" s="133"/>
    </row>
    <row r="6" spans="2:13" ht="15" x14ac:dyDescent="0.3">
      <c r="B6" s="134" t="s">
        <v>79</v>
      </c>
      <c r="C6" s="135"/>
      <c r="D6" s="136" t="s">
        <v>80</v>
      </c>
      <c r="E6" s="126"/>
      <c r="F6" s="130" t="s">
        <v>81</v>
      </c>
      <c r="G6" s="131" t="e">
        <f>G5-(SQRT(C10*C11))</f>
        <v>#DIV/0!</v>
      </c>
      <c r="H6" s="126"/>
      <c r="I6" s="126" t="s">
        <v>82</v>
      </c>
      <c r="J6" s="137">
        <f>G9</f>
        <v>0</v>
      </c>
      <c r="K6" s="126"/>
      <c r="L6" s="126" t="s">
        <v>82</v>
      </c>
      <c r="M6" s="137">
        <f>G9</f>
        <v>0</v>
      </c>
    </row>
    <row r="7" spans="2:13" ht="15" x14ac:dyDescent="0.3">
      <c r="B7" s="138" t="s">
        <v>83</v>
      </c>
      <c r="C7" s="135"/>
      <c r="D7" s="139" t="s">
        <v>84</v>
      </c>
      <c r="E7" s="126"/>
      <c r="F7" s="130" t="s">
        <v>85</v>
      </c>
      <c r="G7" s="131" t="e">
        <f>NORMSDIST(G5)</f>
        <v>#DIV/0!</v>
      </c>
      <c r="H7" s="126"/>
      <c r="I7" s="126" t="s">
        <v>86</v>
      </c>
      <c r="J7" s="137" t="e">
        <f>M9</f>
        <v>#DIV/0!</v>
      </c>
      <c r="K7" s="126"/>
      <c r="L7" s="126" t="str">
        <f>I9</f>
        <v>VP Exerc</v>
      </c>
      <c r="M7" s="140">
        <f>C8/(1+C9)^C11</f>
        <v>0</v>
      </c>
    </row>
    <row r="8" spans="2:13" ht="15" x14ac:dyDescent="0.3">
      <c r="B8" s="141" t="s">
        <v>114</v>
      </c>
      <c r="C8" s="180"/>
      <c r="D8" s="142" t="s">
        <v>87</v>
      </c>
      <c r="E8" s="126"/>
      <c r="F8" s="130" t="s">
        <v>88</v>
      </c>
      <c r="G8" s="131" t="e">
        <f>NORMSDIST(G6)</f>
        <v>#DIV/0!</v>
      </c>
      <c r="H8" s="126"/>
      <c r="I8" s="126" t="s">
        <v>89</v>
      </c>
      <c r="J8" s="137" t="e">
        <f>J16</f>
        <v>#DIV/0!</v>
      </c>
      <c r="K8" s="126"/>
      <c r="L8" s="126" t="s">
        <v>89</v>
      </c>
      <c r="M8" s="137" t="e">
        <f>J16</f>
        <v>#DIV/0!</v>
      </c>
    </row>
    <row r="9" spans="2:13" ht="15" x14ac:dyDescent="0.3">
      <c r="B9" s="141" t="s">
        <v>90</v>
      </c>
      <c r="C9" s="143"/>
      <c r="D9" s="142" t="s">
        <v>111</v>
      </c>
      <c r="E9" s="126"/>
      <c r="F9" s="144" t="str">
        <f>B24</f>
        <v>S (ajustado)</v>
      </c>
      <c r="G9" s="181">
        <f>IF(C6=1,IF(C7=1,C24,E24),C17)</f>
        <v>0</v>
      </c>
      <c r="H9" s="126"/>
      <c r="I9" s="130" t="s">
        <v>91</v>
      </c>
      <c r="J9" s="145" t="e">
        <f>J6+J7-J8</f>
        <v>#DIV/0!</v>
      </c>
      <c r="K9" s="126"/>
      <c r="L9" s="130" t="str">
        <f>I7</f>
        <v>Op Venda</v>
      </c>
      <c r="M9" s="146" t="e">
        <f>M8+M7-M6</f>
        <v>#DIV/0!</v>
      </c>
    </row>
    <row r="10" spans="2:13" ht="15" x14ac:dyDescent="0.3">
      <c r="B10" s="141" t="s">
        <v>92</v>
      </c>
      <c r="C10" s="173">
        <f>+C13^2</f>
        <v>0</v>
      </c>
      <c r="D10" s="142" t="s">
        <v>93</v>
      </c>
      <c r="E10" s="126"/>
      <c r="F10" s="126"/>
      <c r="G10" s="126"/>
      <c r="H10" s="126"/>
      <c r="I10" s="126"/>
      <c r="J10" s="126"/>
      <c r="K10" s="126"/>
      <c r="L10" s="126"/>
      <c r="M10" s="126"/>
    </row>
    <row r="11" spans="2:13" ht="15" x14ac:dyDescent="0.3">
      <c r="B11" s="141" t="s">
        <v>94</v>
      </c>
      <c r="C11" s="147"/>
      <c r="D11" s="142" t="s">
        <v>112</v>
      </c>
      <c r="E11" s="126"/>
      <c r="F11" s="130" t="s">
        <v>85</v>
      </c>
      <c r="G11" s="131" t="e">
        <f>NORMSDIST(-G5)</f>
        <v>#DIV/0!</v>
      </c>
      <c r="H11" s="126"/>
      <c r="K11" s="126"/>
      <c r="L11" s="126"/>
      <c r="M11" s="126"/>
    </row>
    <row r="12" spans="2:13" ht="15" x14ac:dyDescent="0.3">
      <c r="B12" s="141" t="s">
        <v>113</v>
      </c>
      <c r="C12" s="179"/>
      <c r="D12" s="174" t="s">
        <v>95</v>
      </c>
      <c r="E12" s="126"/>
      <c r="F12" s="130" t="s">
        <v>88</v>
      </c>
      <c r="G12" s="131" t="e">
        <f>NORMSDIST(-G6)</f>
        <v>#DIV/0!</v>
      </c>
      <c r="H12" s="126"/>
      <c r="K12" s="126"/>
      <c r="L12" s="126"/>
      <c r="M12" s="126"/>
    </row>
    <row r="13" spans="2:13" ht="15" x14ac:dyDescent="0.3">
      <c r="B13" s="148" t="s">
        <v>96</v>
      </c>
      <c r="C13" s="149"/>
      <c r="D13" s="175" t="s">
        <v>97</v>
      </c>
      <c r="G13" s="126"/>
      <c r="K13" s="126"/>
      <c r="L13" s="126"/>
      <c r="M13" s="126"/>
    </row>
    <row r="14" spans="2:13" ht="15" x14ac:dyDescent="0.3">
      <c r="D14" s="126"/>
      <c r="G14" s="126"/>
      <c r="K14" s="126"/>
      <c r="L14" s="126"/>
      <c r="M14" s="126"/>
    </row>
    <row r="15" spans="2:13" ht="15" x14ac:dyDescent="0.3">
      <c r="B15" s="150" t="s">
        <v>98</v>
      </c>
      <c r="C15" s="151"/>
      <c r="D15" s="151"/>
      <c r="E15" s="152"/>
      <c r="G15" s="126"/>
      <c r="H15" s="127" t="s">
        <v>99</v>
      </c>
      <c r="I15" s="128"/>
      <c r="J15" s="128"/>
      <c r="K15" s="129"/>
      <c r="L15" s="126"/>
      <c r="M15" s="126"/>
    </row>
    <row r="16" spans="2:13" ht="15" x14ac:dyDescent="0.3">
      <c r="B16" s="127" t="s">
        <v>100</v>
      </c>
      <c r="C16" s="129"/>
      <c r="D16" s="127" t="s">
        <v>101</v>
      </c>
      <c r="E16" s="129"/>
      <c r="H16" s="153" t="s">
        <v>22</v>
      </c>
      <c r="I16" s="154"/>
      <c r="J16" s="176" t="e">
        <f>(G9*G7)-(C8*(EXP(-C9*C11))*G8)</f>
        <v>#DIV/0!</v>
      </c>
      <c r="K16" s="177"/>
      <c r="L16" s="126"/>
      <c r="M16" s="126"/>
    </row>
    <row r="17" spans="2:13" ht="15" x14ac:dyDescent="0.3">
      <c r="B17" s="155" t="s">
        <v>102</v>
      </c>
      <c r="C17" s="184">
        <f>+C12</f>
        <v>0</v>
      </c>
      <c r="D17" s="155" t="s">
        <v>102</v>
      </c>
      <c r="E17" s="185">
        <f>+C17</f>
        <v>0</v>
      </c>
      <c r="H17" s="156" t="e">
        <f>IF(J9&gt;C12,"SUBAVALIADA","SUPERAVALIADA")</f>
        <v>#DIV/0!</v>
      </c>
      <c r="I17" s="157"/>
      <c r="J17" s="157"/>
      <c r="K17" s="158"/>
      <c r="L17" s="126"/>
      <c r="M17" s="126"/>
    </row>
    <row r="18" spans="2:13" ht="15" x14ac:dyDescent="0.3">
      <c r="B18" s="159" t="s">
        <v>103</v>
      </c>
      <c r="C18" s="180"/>
      <c r="D18" s="159" t="s">
        <v>79</v>
      </c>
      <c r="E18" s="179"/>
      <c r="H18" s="160" t="e">
        <f>IF(H17="SUBAVALIADA","COMPRE A OPÇÃO","NÃO COMPRE A OPÇÃO")</f>
        <v>#DIV/0!</v>
      </c>
      <c r="I18" s="161"/>
      <c r="J18" s="161"/>
      <c r="K18" s="162"/>
      <c r="L18" s="126"/>
      <c r="M18" s="126"/>
    </row>
    <row r="19" spans="2:13" ht="15" x14ac:dyDescent="0.3">
      <c r="B19" s="159" t="s">
        <v>104</v>
      </c>
      <c r="C19" s="180"/>
      <c r="D19" s="159"/>
      <c r="E19" s="163"/>
      <c r="H19" s="164"/>
      <c r="I19" s="164"/>
      <c r="J19" s="164"/>
      <c r="K19" s="164"/>
      <c r="L19" s="126"/>
      <c r="M19" s="126"/>
    </row>
    <row r="20" spans="2:13" ht="15" x14ac:dyDescent="0.3">
      <c r="B20" s="159" t="str">
        <f>B9</f>
        <v>r</v>
      </c>
      <c r="C20" s="165"/>
      <c r="D20" s="159"/>
      <c r="E20" s="163"/>
      <c r="H20" s="164"/>
      <c r="I20" s="164"/>
      <c r="J20" s="164"/>
      <c r="K20" s="164"/>
      <c r="L20" s="126"/>
      <c r="M20" s="126"/>
    </row>
    <row r="21" spans="2:13" ht="15" x14ac:dyDescent="0.3">
      <c r="B21" s="159" t="s">
        <v>105</v>
      </c>
      <c r="C21" s="166"/>
      <c r="D21" s="182" t="str">
        <f>+D11</f>
        <v>(tempo anos)</v>
      </c>
      <c r="E21" s="167"/>
      <c r="K21" s="126"/>
      <c r="L21" s="126"/>
      <c r="M21" s="126"/>
    </row>
    <row r="22" spans="2:13" ht="15" x14ac:dyDescent="0.3">
      <c r="B22" s="159" t="s">
        <v>106</v>
      </c>
      <c r="C22" s="166"/>
      <c r="D22" s="183" t="str">
        <f>+D21</f>
        <v>(tempo anos)</v>
      </c>
      <c r="E22" s="168"/>
      <c r="H22" s="127" t="s">
        <v>99</v>
      </c>
      <c r="I22" s="128"/>
      <c r="J22" s="128"/>
      <c r="K22" s="129"/>
      <c r="L22" s="126"/>
      <c r="M22" s="126"/>
    </row>
    <row r="23" spans="2:13" ht="15" x14ac:dyDescent="0.3">
      <c r="B23" s="169" t="s">
        <v>107</v>
      </c>
      <c r="C23" s="178">
        <f>(C18/((1+C20)^C21))+(C19/((1+C20)^C22))</f>
        <v>0</v>
      </c>
      <c r="D23" s="169" t="s">
        <v>108</v>
      </c>
      <c r="E23" s="170" t="e">
        <f>E18/E17</f>
        <v>#DIV/0!</v>
      </c>
      <c r="G23" s="126"/>
      <c r="H23" s="153" t="s">
        <v>109</v>
      </c>
      <c r="I23" s="154"/>
      <c r="J23" s="176" t="e">
        <f>(J9*G12)-(G9*G11)</f>
        <v>#DIV/0!</v>
      </c>
      <c r="K23" s="177"/>
      <c r="L23" s="126"/>
      <c r="M23" s="126"/>
    </row>
    <row r="24" spans="2:13" ht="15" x14ac:dyDescent="0.3">
      <c r="B24" s="171" t="s">
        <v>110</v>
      </c>
      <c r="C24" s="178">
        <f>C17-C23</f>
        <v>0</v>
      </c>
      <c r="D24" s="171" t="s">
        <v>110</v>
      </c>
      <c r="E24" s="178" t="e">
        <f>E17*EXP(-E23*C11)</f>
        <v>#DIV/0!</v>
      </c>
      <c r="F24" s="126"/>
      <c r="G24" s="126"/>
      <c r="H24" s="156" t="e">
        <f>IF(J23&gt;C17,"SUBAVALIADA","SUPERAVALIADA")</f>
        <v>#DIV/0!</v>
      </c>
      <c r="I24" s="157"/>
      <c r="J24" s="157"/>
      <c r="K24" s="158"/>
      <c r="L24" s="126"/>
      <c r="M24" s="126"/>
    </row>
    <row r="25" spans="2:13" ht="15" x14ac:dyDescent="0.3">
      <c r="D25" s="126"/>
      <c r="E25" s="126"/>
      <c r="F25" s="126"/>
      <c r="G25" s="126"/>
      <c r="H25" s="160" t="e">
        <f>IF(H24="SUBAVALIADA","COMPRE A OPÇÃO","NÃO COMPRE A OPÇÃO")</f>
        <v>#DIV/0!</v>
      </c>
      <c r="I25" s="161"/>
      <c r="J25" s="161"/>
      <c r="K25" s="162"/>
      <c r="L25" s="126"/>
      <c r="M25" s="126"/>
    </row>
    <row r="26" spans="2:13" ht="15" x14ac:dyDescent="0.3">
      <c r="B26" s="126"/>
      <c r="C26" s="126"/>
      <c r="D26" s="126"/>
      <c r="E26" s="126"/>
      <c r="K26" s="126"/>
      <c r="L26" s="126"/>
      <c r="M26" s="126"/>
    </row>
    <row r="27" spans="2:13" ht="15" x14ac:dyDescent="0.3">
      <c r="B27" s="126"/>
      <c r="C27" s="126"/>
      <c r="D27" s="126"/>
      <c r="E27" s="126"/>
      <c r="H27" s="172"/>
      <c r="K27" s="126"/>
      <c r="L27" s="126"/>
      <c r="M27" s="126"/>
    </row>
    <row r="28" spans="2:13" ht="15" x14ac:dyDescent="0.3">
      <c r="D28" s="126"/>
      <c r="H28" s="126"/>
      <c r="I28" s="126"/>
      <c r="J28" s="126"/>
      <c r="K28" s="126"/>
      <c r="L28" s="126"/>
      <c r="M28" s="126"/>
    </row>
    <row r="29" spans="2:13" ht="15" x14ac:dyDescent="0.3">
      <c r="D29" s="126"/>
      <c r="H29" s="126"/>
      <c r="I29" s="126"/>
      <c r="J29" s="126"/>
      <c r="K29" s="126"/>
      <c r="L29" s="126"/>
      <c r="M29" s="126"/>
    </row>
    <row r="30" spans="2:13" ht="15" x14ac:dyDescent="0.3">
      <c r="D30" s="126"/>
      <c r="G30" s="126"/>
      <c r="H30" s="126"/>
      <c r="I30" s="126"/>
      <c r="J30" s="126"/>
      <c r="K30" s="126"/>
      <c r="L30" s="126"/>
      <c r="M30" s="126"/>
    </row>
    <row r="31" spans="2:13" ht="15" x14ac:dyDescent="0.3">
      <c r="D31" s="126"/>
      <c r="G31" s="126"/>
      <c r="H31" s="126"/>
      <c r="I31" s="126"/>
      <c r="J31" s="126"/>
      <c r="K31" s="126"/>
      <c r="L31" s="126"/>
      <c r="M31" s="126"/>
    </row>
    <row r="32" spans="2:13" ht="15" x14ac:dyDescent="0.3">
      <c r="D32" s="126"/>
      <c r="G32" s="126"/>
      <c r="H32" s="126"/>
      <c r="I32" s="126"/>
      <c r="J32" s="126"/>
      <c r="K32" s="126"/>
      <c r="L32" s="126"/>
      <c r="M32" s="126"/>
    </row>
    <row r="33" spans="2:13" ht="15" x14ac:dyDescent="0.3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2:13" ht="15" x14ac:dyDescent="0.3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2:13" ht="15" x14ac:dyDescent="0.3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2:13" ht="15" x14ac:dyDescent="0.3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2:13" ht="15" x14ac:dyDescent="0.3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2:13" ht="15" x14ac:dyDescent="0.3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2:13" ht="15" x14ac:dyDescent="0.3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2:13" ht="15" x14ac:dyDescent="0.3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2:13" ht="15" x14ac:dyDescent="0.3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2:13" ht="15" x14ac:dyDescent="0.3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2:13" ht="15" x14ac:dyDescent="0.3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2:13" ht="15" x14ac:dyDescent="0.3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2:13" ht="15" x14ac:dyDescent="0.3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2:13" ht="15" x14ac:dyDescent="0.3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2:13" ht="15" x14ac:dyDescent="0.3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2:13" ht="15" x14ac:dyDescent="0.3">
      <c r="B48" s="126"/>
      <c r="C48" s="126"/>
      <c r="D48" s="126"/>
      <c r="E48" s="126"/>
      <c r="F48" s="126"/>
      <c r="G48" s="126"/>
      <c r="H48" s="126"/>
      <c r="I48" s="126"/>
      <c r="J48" s="126"/>
    </row>
    <row r="49" spans="2:10" ht="15" x14ac:dyDescent="0.3">
      <c r="B49" s="126"/>
      <c r="C49" s="126"/>
      <c r="D49" s="126"/>
      <c r="E49" s="126"/>
      <c r="F49" s="126"/>
      <c r="G49" s="126"/>
      <c r="H49" s="126"/>
      <c r="I49" s="126"/>
      <c r="J49" s="126"/>
    </row>
    <row r="50" spans="2:10" ht="15" x14ac:dyDescent="0.3">
      <c r="B50" s="126"/>
      <c r="C50" s="126"/>
      <c r="D50" s="126"/>
      <c r="E50" s="126"/>
      <c r="F50" s="126"/>
      <c r="G50" s="126"/>
      <c r="H50" s="126"/>
      <c r="I50" s="126"/>
      <c r="J50" s="126"/>
    </row>
  </sheetData>
  <mergeCells count="17">
    <mergeCell ref="H22:K22"/>
    <mergeCell ref="H23:I23"/>
    <mergeCell ref="J23:K23"/>
    <mergeCell ref="H24:K24"/>
    <mergeCell ref="H25:K25"/>
    <mergeCell ref="B16:C16"/>
    <mergeCell ref="D16:E16"/>
    <mergeCell ref="H16:I16"/>
    <mergeCell ref="J16:K16"/>
    <mergeCell ref="H17:K17"/>
    <mergeCell ref="H18:K18"/>
    <mergeCell ref="B2:M2"/>
    <mergeCell ref="B5:D5"/>
    <mergeCell ref="I5:J5"/>
    <mergeCell ref="L5:M5"/>
    <mergeCell ref="B15:E15"/>
    <mergeCell ref="H15:K15"/>
  </mergeCells>
  <pageMargins left="0.78740157499999996" right="0.78740157499999996" top="0.984251969" bottom="0.984251969" header="0.49212598499999999" footer="0.49212598499999999"/>
  <pageSetup orientation="portrait" horizont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13</xdr:col>
                <xdr:colOff>323850</xdr:colOff>
                <xdr:row>4</xdr:row>
                <xdr:rowOff>171450</xdr:rowOff>
              </from>
              <to>
                <xdr:col>18</xdr:col>
                <xdr:colOff>47625</xdr:colOff>
                <xdr:row>11</xdr:row>
                <xdr:rowOff>28575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 sizeWithCells="1">
              <from>
                <xdr:col>13</xdr:col>
                <xdr:colOff>542925</xdr:colOff>
                <xdr:row>1</xdr:row>
                <xdr:rowOff>123825</xdr:rowOff>
              </from>
              <to>
                <xdr:col>17</xdr:col>
                <xdr:colOff>314325</xdr:colOff>
                <xdr:row>4</xdr:row>
                <xdr:rowOff>95250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 sizeWithCells="1">
              <from>
                <xdr:col>13</xdr:col>
                <xdr:colOff>238125</xdr:colOff>
                <xdr:row>11</xdr:row>
                <xdr:rowOff>47625</xdr:rowOff>
              </from>
              <to>
                <xdr:col>18</xdr:col>
                <xdr:colOff>571500</xdr:colOff>
                <xdr:row>13</xdr:row>
                <xdr:rowOff>171450</xdr:rowOff>
              </to>
            </anchor>
          </objectPr>
        </oleObject>
      </mc:Choice>
      <mc:Fallback>
        <oleObject progId="Equation.3" shapeId="4099" r:id="rId8"/>
      </mc:Fallback>
    </mc:AlternateContent>
    <mc:AlternateContent xmlns:mc="http://schemas.openxmlformats.org/markup-compatibility/2006">
      <mc:Choice Requires="x14">
        <oleObject progId="Equation.3" shapeId="4100" r:id="rId10">
          <objectPr defaultSize="0" autoPict="0" r:id="rId11">
            <anchor moveWithCells="1" sizeWithCells="1">
              <from>
                <xdr:col>13</xdr:col>
                <xdr:colOff>219075</xdr:colOff>
                <xdr:row>15</xdr:row>
                <xdr:rowOff>76200</xdr:rowOff>
              </from>
              <to>
                <xdr:col>19</xdr:col>
                <xdr:colOff>361950</xdr:colOff>
                <xdr:row>20</xdr:row>
                <xdr:rowOff>9525</xdr:rowOff>
              </to>
            </anchor>
          </objectPr>
        </oleObject>
      </mc:Choice>
      <mc:Fallback>
        <oleObject progId="Equation.3" shapeId="4100" r:id="rId10"/>
      </mc:Fallback>
    </mc:AlternateContent>
    <mc:AlternateContent xmlns:mc="http://schemas.openxmlformats.org/markup-compatibility/2006">
      <mc:Choice Requires="x14">
        <oleObject progId="Equation.3" shapeId="4101" r:id="rId12">
          <objectPr defaultSize="0" autoPict="0" r:id="rId13">
            <anchor moveWithCells="1" sizeWithCells="1">
              <from>
                <xdr:col>14</xdr:col>
                <xdr:colOff>523875</xdr:colOff>
                <xdr:row>20</xdr:row>
                <xdr:rowOff>161925</xdr:rowOff>
              </from>
              <to>
                <xdr:col>17</xdr:col>
                <xdr:colOff>476250</xdr:colOff>
                <xdr:row>23</xdr:row>
                <xdr:rowOff>114300</xdr:rowOff>
              </to>
            </anchor>
          </objectPr>
        </oleObject>
      </mc:Choice>
      <mc:Fallback>
        <oleObject progId="Equation.3" shapeId="4101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Ibovespa</vt:lpstr>
      <vt:lpstr>Tx Juros</vt:lpstr>
      <vt:lpstr>Swaps</vt:lpstr>
      <vt:lpstr>MO - B&amp;S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Godoy</dc:creator>
  <cp:lastModifiedBy>C Godoy</cp:lastModifiedBy>
  <dcterms:created xsi:type="dcterms:W3CDTF">2016-09-30T12:20:09Z</dcterms:created>
  <dcterms:modified xsi:type="dcterms:W3CDTF">2016-11-17T22:41:06Z</dcterms:modified>
</cp:coreProperties>
</file>