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1_Graduação\EAC0526_GestaoRiscoInvestimentos\Disponibilizado\"/>
    </mc:Choice>
  </mc:AlternateContent>
  <bookViews>
    <workbookView xWindow="0" yWindow="0" windowWidth="28800" windowHeight="11535"/>
  </bookViews>
  <sheets>
    <sheet name="VAR-SALA" sheetId="1" r:id="rId1"/>
    <sheet name="VAR -Homewor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17" i="2"/>
  <c r="D13" i="2"/>
  <c r="D14" i="2" s="1"/>
  <c r="C13" i="2"/>
  <c r="D12" i="2"/>
  <c r="D11" i="2"/>
  <c r="B4" i="2"/>
  <c r="D3" i="2"/>
  <c r="D28" i="1"/>
  <c r="D17" i="1"/>
  <c r="D19" i="1" s="1"/>
  <c r="D22" i="1" s="1"/>
  <c r="C13" i="1"/>
  <c r="D12" i="1"/>
  <c r="D13" i="1" s="1"/>
  <c r="D14" i="1" s="1"/>
  <c r="D11" i="1"/>
  <c r="D6" i="1"/>
  <c r="D21" i="1" s="1"/>
  <c r="D4" i="1"/>
  <c r="C4" i="1"/>
  <c r="D7" i="1" s="1"/>
  <c r="D30" i="1" s="1"/>
  <c r="D33" i="1" s="1"/>
  <c r="B3" i="1"/>
  <c r="C3" i="1" s="1"/>
  <c r="D23" i="1" l="1"/>
  <c r="D35" i="1"/>
  <c r="D24" i="1"/>
  <c r="C4" i="2"/>
  <c r="D4" i="2" s="1"/>
  <c r="D32" i="1"/>
  <c r="D34" i="1" s="1"/>
  <c r="D6" i="2"/>
  <c r="D21" i="2" l="1"/>
  <c r="D32" i="2"/>
  <c r="D7" i="2"/>
  <c r="D19" i="2" l="1"/>
  <c r="D30" i="2"/>
  <c r="D33" i="2" l="1"/>
  <c r="D34" i="2" s="1"/>
  <c r="D35" i="2"/>
  <c r="D22" i="2"/>
  <c r="D23" i="2" s="1"/>
  <c r="D24" i="2"/>
</calcChain>
</file>

<file path=xl/sharedStrings.xml><?xml version="1.0" encoding="utf-8"?>
<sst xmlns="http://schemas.openxmlformats.org/spreadsheetml/2006/main" count="72" uniqueCount="33">
  <si>
    <t>Ativo A</t>
  </si>
  <si>
    <t>Ativo B</t>
  </si>
  <si>
    <t>Cart(A,B)</t>
  </si>
  <si>
    <t>Valor</t>
  </si>
  <si>
    <t>w(i)</t>
  </si>
  <si>
    <t>E(k)</t>
  </si>
  <si>
    <r>
      <t>s</t>
    </r>
    <r>
      <rPr>
        <sz val="16"/>
        <rFont val="Arial"/>
        <family val="2"/>
      </rPr>
      <t>(k)</t>
    </r>
  </si>
  <si>
    <r>
      <t>r</t>
    </r>
    <r>
      <rPr>
        <sz val="16"/>
        <rFont val="Arial"/>
        <family val="2"/>
      </rPr>
      <t>(A,B)</t>
    </r>
  </si>
  <si>
    <t>Retorno negativo &lt;0</t>
  </si>
  <si>
    <t>Z = (0-0,37)/0,2204) = 1,6788</t>
  </si>
  <si>
    <t>Diferença</t>
  </si>
  <si>
    <t>z</t>
  </si>
  <si>
    <t>prob(z)</t>
  </si>
  <si>
    <t>Interpolação</t>
  </si>
  <si>
    <t>Retorno do pior cenário com 99% de significância</t>
  </si>
  <si>
    <t>Z correspondente</t>
  </si>
  <si>
    <t>"Pior" k</t>
  </si>
  <si>
    <t xml:space="preserve"> -2,3263=(x-37%)/22,04%)</t>
  </si>
  <si>
    <t>x=</t>
  </si>
  <si>
    <t xml:space="preserve">VAR </t>
  </si>
  <si>
    <t>Valor Esperado (VE)</t>
  </si>
  <si>
    <t>Valor(PiorCenário)</t>
  </si>
  <si>
    <t>VaR</t>
  </si>
  <si>
    <t>Diferença entre VE e Valor(pior cenário)</t>
  </si>
  <si>
    <t xml:space="preserve"> = 6.000(37+14,27)</t>
  </si>
  <si>
    <t>Retorno do pior cenário com 95% de significância</t>
  </si>
  <si>
    <t xml:space="preserve"> -1,645=(x-37%)/22,04%)</t>
  </si>
  <si>
    <t xml:space="preserve"> = 1.000(37+0,75)</t>
  </si>
  <si>
    <t>Z = (0-0,31)/0,2307) = 1,3437</t>
  </si>
  <si>
    <t xml:space="preserve"> -2,3263=(x-31%)/23,07%)</t>
  </si>
  <si>
    <t xml:space="preserve"> = 1.000(31+22,66)</t>
  </si>
  <si>
    <t xml:space="preserve"> -1,645=(x-31%)/23,07%)</t>
  </si>
  <si>
    <t xml:space="preserve"> = 1.000(31+6,94)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</si>
</sst>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&quot;R$ &quot;#,##0.00_);\(&quot;R$ &quot;#,##0.00\)"/>
    <numFmt numFmtId="166" formatCode="0.0%"/>
    <numFmt numFmtId="167" formatCode="_(* #,##0.000000_);_(* \(#,##0.000000\);_(* &quot;-&quot;??_);_(@_)"/>
    <numFmt numFmtId="168" formatCode="_(* #,##0.000_);_(* \(#,##0.000\);_(* &quot;-&quot;??_);_(@_)"/>
    <numFmt numFmtId="169" formatCode="_-* #,##0.000_-;\-* #,##0.000_-;_-* &quot;-&quot;???_-;_-@_-"/>
    <numFmt numFmtId="170" formatCode="_(* #,##0.0000_);_(* \(#,##0.0000\);_(* &quot;-&quot;??_);_(@_)"/>
    <numFmt numFmtId="171" formatCode="0.0000"/>
    <numFmt numFmtId="172" formatCode="&quot;R$ &quot;#,##0.00_);[Red]\(&quot;R$ &quot;#,##0.00\)"/>
    <numFmt numFmtId="173" formatCode="_(&quot;R$ &quot;* #,##0.00_);_(&quot;R$ &quot;* \(#,##0.00\);_(&quot;R$ &quot;* &quot;-&quot;??_);_(@_)"/>
    <numFmt numFmtId="174" formatCode="0.000"/>
  </numFmts>
  <fonts count="10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006600"/>
      <name val="Arial"/>
      <family val="2"/>
    </font>
    <font>
      <sz val="16"/>
      <name val="Symbol"/>
      <family val="1"/>
      <charset val="2"/>
    </font>
    <font>
      <u/>
      <sz val="16"/>
      <name val="Arial"/>
      <family val="2"/>
    </font>
    <font>
      <b/>
      <sz val="18"/>
      <color rgb="FF006600"/>
      <name val="Arial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/>
    <xf numFmtId="165" fontId="2" fillId="0" borderId="2" xfId="1" applyNumberFormat="1" applyFont="1" applyFill="1" applyBorder="1"/>
    <xf numFmtId="0" fontId="2" fillId="0" borderId="5" xfId="0" applyFont="1" applyFill="1" applyBorder="1"/>
    <xf numFmtId="10" fontId="2" fillId="0" borderId="6" xfId="3" applyNumberFormat="1" applyFont="1" applyFill="1" applyBorder="1"/>
    <xf numFmtId="10" fontId="2" fillId="0" borderId="6" xfId="0" applyNumberFormat="1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0" borderId="8" xfId="0" applyFont="1" applyFill="1" applyBorder="1"/>
    <xf numFmtId="166" fontId="2" fillId="0" borderId="2" xfId="3" applyNumberFormat="1" applyFont="1" applyFill="1" applyBorder="1"/>
    <xf numFmtId="10" fontId="4" fillId="0" borderId="2" xfId="3" applyNumberFormat="1" applyFont="1" applyFill="1" applyBorder="1"/>
    <xf numFmtId="0" fontId="5" fillId="0" borderId="7" xfId="0" applyFont="1" applyFill="1" applyBorder="1"/>
    <xf numFmtId="166" fontId="2" fillId="0" borderId="0" xfId="3" applyNumberFormat="1" applyFont="1" applyFill="1" applyBorder="1"/>
    <xf numFmtId="10" fontId="4" fillId="0" borderId="0" xfId="3" applyNumberFormat="1" applyFont="1" applyFill="1" applyBorder="1"/>
    <xf numFmtId="0" fontId="5" fillId="0" borderId="9" xfId="0" applyFont="1" applyFill="1" applyBorder="1"/>
    <xf numFmtId="166" fontId="2" fillId="0" borderId="6" xfId="3" applyNumberFormat="1" applyFont="1" applyFill="1" applyBorder="1"/>
    <xf numFmtId="2" fontId="2" fillId="0" borderId="6" xfId="3" applyNumberFormat="1" applyFont="1" applyFill="1" applyBorder="1"/>
    <xf numFmtId="0" fontId="6" fillId="0" borderId="4" xfId="0" applyFont="1" applyBorder="1"/>
    <xf numFmtId="166" fontId="4" fillId="0" borderId="10" xfId="3" applyNumberFormat="1" applyFont="1" applyBorder="1"/>
    <xf numFmtId="2" fontId="4" fillId="0" borderId="11" xfId="3" applyNumberFormat="1" applyFont="1" applyBorder="1"/>
    <xf numFmtId="0" fontId="5" fillId="0" borderId="7" xfId="0" applyFont="1" applyBorder="1"/>
    <xf numFmtId="166" fontId="4" fillId="0" borderId="0" xfId="3" applyNumberFormat="1" applyFont="1" applyBorder="1"/>
    <xf numFmtId="167" fontId="4" fillId="0" borderId="12" xfId="1" applyNumberFormat="1" applyFont="1" applyBorder="1"/>
    <xf numFmtId="0" fontId="2" fillId="0" borderId="7" xfId="0" applyFont="1" applyBorder="1"/>
    <xf numFmtId="168" fontId="4" fillId="0" borderId="0" xfId="1" applyNumberFormat="1" applyFont="1" applyBorder="1"/>
    <xf numFmtId="169" fontId="4" fillId="0" borderId="12" xfId="0" applyNumberFormat="1" applyFont="1" applyBorder="1"/>
    <xf numFmtId="170" fontId="4" fillId="0" borderId="0" xfId="1" applyNumberFormat="1" applyFont="1" applyBorder="1"/>
    <xf numFmtId="171" fontId="4" fillId="0" borderId="12" xfId="0" applyNumberFormat="1" applyFont="1" applyBorder="1"/>
    <xf numFmtId="167" fontId="4" fillId="0" borderId="0" xfId="1" applyNumberFormat="1" applyFont="1" applyBorder="1"/>
    <xf numFmtId="169" fontId="4" fillId="0" borderId="0" xfId="0" applyNumberFormat="1" applyFont="1" applyBorder="1"/>
    <xf numFmtId="171" fontId="4" fillId="0" borderId="13" xfId="0" applyNumberFormat="1" applyFont="1" applyBorder="1"/>
    <xf numFmtId="0" fontId="2" fillId="0" borderId="9" xfId="0" applyFont="1" applyBorder="1"/>
    <xf numFmtId="167" fontId="4" fillId="0" borderId="14" xfId="1" applyNumberFormat="1" applyFont="1" applyBorder="1"/>
    <xf numFmtId="169" fontId="4" fillId="0" borderId="14" xfId="0" applyNumberFormat="1" applyFont="1" applyBorder="1"/>
    <xf numFmtId="10" fontId="7" fillId="0" borderId="15" xfId="3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16" xfId="0" applyFont="1" applyBorder="1"/>
    <xf numFmtId="10" fontId="4" fillId="0" borderId="0" xfId="0" applyNumberFormat="1" applyFont="1" applyFill="1" applyBorder="1"/>
    <xf numFmtId="171" fontId="4" fillId="0" borderId="0" xfId="0" applyNumberFormat="1" applyFont="1" applyBorder="1"/>
    <xf numFmtId="10" fontId="4" fillId="0" borderId="0" xfId="0" applyNumberFormat="1" applyFont="1" applyBorder="1"/>
    <xf numFmtId="0" fontId="4" fillId="0" borderId="0" xfId="0" applyFont="1" applyBorder="1"/>
    <xf numFmtId="0" fontId="4" fillId="0" borderId="12" xfId="0" applyFont="1" applyBorder="1"/>
    <xf numFmtId="10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10" fontId="8" fillId="0" borderId="13" xfId="0" applyNumberFormat="1" applyFont="1" applyBorder="1"/>
    <xf numFmtId="10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10" fontId="8" fillId="0" borderId="11" xfId="0" applyNumberFormat="1" applyFont="1" applyBorder="1"/>
    <xf numFmtId="172" fontId="4" fillId="0" borderId="0" xfId="1" applyNumberFormat="1" applyFont="1" applyBorder="1"/>
    <xf numFmtId="172" fontId="4" fillId="0" borderId="12" xfId="1" applyNumberFormat="1" applyFont="1" applyBorder="1"/>
    <xf numFmtId="172" fontId="9" fillId="0" borderId="0" xfId="0" applyNumberFormat="1" applyFont="1" applyBorder="1"/>
    <xf numFmtId="173" fontId="4" fillId="0" borderId="13" xfId="2" applyFont="1" applyBorder="1"/>
    <xf numFmtId="0" fontId="2" fillId="0" borderId="17" xfId="0" applyFont="1" applyBorder="1"/>
    <xf numFmtId="0" fontId="4" fillId="0" borderId="14" xfId="0" applyFont="1" applyBorder="1"/>
    <xf numFmtId="173" fontId="4" fillId="0" borderId="15" xfId="2" applyFont="1" applyBorder="1"/>
    <xf numFmtId="174" fontId="4" fillId="0" borderId="12" xfId="0" applyNumberFormat="1" applyFont="1" applyBorder="1"/>
    <xf numFmtId="165" fontId="2" fillId="0" borderId="10" xfId="1" applyNumberFormat="1" applyFont="1" applyFill="1" applyBorder="1"/>
    <xf numFmtId="165" fontId="2" fillId="0" borderId="11" xfId="1" applyNumberFormat="1" applyFont="1" applyFill="1" applyBorder="1"/>
    <xf numFmtId="10" fontId="2" fillId="0" borderId="18" xfId="0" applyNumberFormat="1" applyFont="1" applyFill="1" applyBorder="1"/>
    <xf numFmtId="0" fontId="2" fillId="0" borderId="0" xfId="0" applyFont="1" applyFill="1" applyBorder="1"/>
    <xf numFmtId="0" fontId="2" fillId="0" borderId="12" xfId="0" applyFont="1" applyFill="1" applyBorder="1"/>
    <xf numFmtId="10" fontId="8" fillId="0" borderId="13" xfId="3" applyNumberFormat="1" applyFont="1" applyFill="1" applyBorder="1"/>
    <xf numFmtId="166" fontId="2" fillId="0" borderId="14" xfId="3" applyNumberFormat="1" applyFont="1" applyFill="1" applyBorder="1"/>
    <xf numFmtId="2" fontId="2" fillId="0" borderId="15" xfId="3" applyNumberFormat="1" applyFont="1" applyFill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indexed="27"/>
  </sheetPr>
  <dimension ref="A1:F35"/>
  <sheetViews>
    <sheetView showGridLines="0" tabSelected="1" topLeftCell="A13" workbookViewId="0">
      <selection activeCell="B36" sqref="B36"/>
    </sheetView>
  </sheetViews>
  <sheetFormatPr defaultRowHeight="20.25" x14ac:dyDescent="0.3"/>
  <cols>
    <col min="1" max="1" width="30" style="3" customWidth="1"/>
    <col min="2" max="2" width="21" style="3" bestFit="1" customWidth="1"/>
    <col min="3" max="3" width="19.28515625" style="3" bestFit="1" customWidth="1"/>
    <col min="4" max="4" width="21" style="3" bestFit="1" customWidth="1"/>
    <col min="5" max="16384" width="9.140625" style="3"/>
  </cols>
  <sheetData>
    <row r="1" spans="1:4" ht="21" customHeight="1" x14ac:dyDescent="0.3">
      <c r="A1" s="1"/>
      <c r="B1" s="2" t="s">
        <v>0</v>
      </c>
      <c r="C1" s="2" t="s">
        <v>1</v>
      </c>
      <c r="D1" s="2" t="s">
        <v>2</v>
      </c>
    </row>
    <row r="2" spans="1:4" ht="21" customHeight="1" thickBot="1" x14ac:dyDescent="0.35">
      <c r="A2" s="4"/>
      <c r="B2" s="5"/>
      <c r="C2" s="5"/>
      <c r="D2" s="5"/>
    </row>
    <row r="3" spans="1:4" x14ac:dyDescent="0.3">
      <c r="A3" s="6" t="s">
        <v>3</v>
      </c>
      <c r="B3" s="7">
        <f>B4*D3</f>
        <v>900</v>
      </c>
      <c r="C3" s="7">
        <f>D3-B3</f>
        <v>5100</v>
      </c>
      <c r="D3" s="7">
        <v>6000</v>
      </c>
    </row>
    <row r="4" spans="1:4" x14ac:dyDescent="0.3">
      <c r="A4" s="8" t="s">
        <v>4</v>
      </c>
      <c r="B4" s="9">
        <v>0.15</v>
      </c>
      <c r="C4" s="9">
        <f>1-B4</f>
        <v>0.85</v>
      </c>
      <c r="D4" s="10">
        <f>SUM(B4:C4)</f>
        <v>1</v>
      </c>
    </row>
    <row r="5" spans="1:4" x14ac:dyDescent="0.3">
      <c r="A5" s="11"/>
      <c r="B5" s="12"/>
      <c r="C5" s="12"/>
      <c r="D5" s="12"/>
    </row>
    <row r="6" spans="1:4" x14ac:dyDescent="0.3">
      <c r="A6" s="13" t="s">
        <v>5</v>
      </c>
      <c r="B6" s="14">
        <v>0.2</v>
      </c>
      <c r="C6" s="14">
        <v>0.4</v>
      </c>
      <c r="D6" s="15">
        <f>SUMPRODUCT(B6:C6,B4:C4)</f>
        <v>0.37</v>
      </c>
    </row>
    <row r="7" spans="1:4" ht="21.75" x14ac:dyDescent="0.35">
      <c r="A7" s="16" t="s">
        <v>6</v>
      </c>
      <c r="B7" s="17">
        <v>0.1</v>
      </c>
      <c r="C7" s="17">
        <v>0.25</v>
      </c>
      <c r="D7" s="18">
        <f>((B4^2)*(B7^2)+(C4^2)*(C7^2)+2*B4*C4*B7*C7*D8)^(1/2)</f>
        <v>0.22038318901404436</v>
      </c>
    </row>
    <row r="8" spans="1:4" ht="22.5" thickBot="1" x14ac:dyDescent="0.4">
      <c r="A8" s="19" t="s">
        <v>7</v>
      </c>
      <c r="B8" s="20"/>
      <c r="C8" s="20"/>
      <c r="D8" s="21">
        <v>0.5</v>
      </c>
    </row>
    <row r="9" spans="1:4" x14ac:dyDescent="0.3">
      <c r="A9" s="22" t="s">
        <v>8</v>
      </c>
      <c r="B9" s="23"/>
      <c r="C9" s="23"/>
      <c r="D9" s="24"/>
    </row>
    <row r="10" spans="1:4" ht="21.75" x14ac:dyDescent="0.35">
      <c r="A10" s="25" t="s">
        <v>9</v>
      </c>
      <c r="B10" s="26"/>
      <c r="C10" s="26"/>
      <c r="D10" s="27" t="s">
        <v>10</v>
      </c>
    </row>
    <row r="11" spans="1:4" x14ac:dyDescent="0.3">
      <c r="A11" s="28" t="s">
        <v>11</v>
      </c>
      <c r="B11" s="29">
        <v>1.67</v>
      </c>
      <c r="C11" s="29">
        <v>1.68</v>
      </c>
      <c r="D11" s="30">
        <f>+C11-B11</f>
        <v>1.0000000000000009E-2</v>
      </c>
    </row>
    <row r="12" spans="1:4" ht="21" thickBot="1" x14ac:dyDescent="0.35">
      <c r="A12" s="28" t="s">
        <v>12</v>
      </c>
      <c r="B12" s="31">
        <v>0.95250000000000001</v>
      </c>
      <c r="C12" s="31">
        <v>0.95350000000000001</v>
      </c>
      <c r="D12" s="32">
        <f>+C12-B12</f>
        <v>1.0000000000000009E-3</v>
      </c>
    </row>
    <row r="13" spans="1:4" ht="21" thickBot="1" x14ac:dyDescent="0.35">
      <c r="A13" s="28" t="s">
        <v>13</v>
      </c>
      <c r="B13" s="33">
        <v>1.6788000000000001</v>
      </c>
      <c r="C13" s="34">
        <f>+B13-B11</f>
        <v>8.800000000000141E-3</v>
      </c>
      <c r="D13" s="35">
        <f>+D12/D11*C13+B12</f>
        <v>0.95338000000000001</v>
      </c>
    </row>
    <row r="14" spans="1:4" ht="24" thickBot="1" x14ac:dyDescent="0.4">
      <c r="A14" s="36"/>
      <c r="B14" s="37"/>
      <c r="C14" s="38"/>
      <c r="D14" s="39">
        <f>1-D13</f>
        <v>4.6619999999999995E-2</v>
      </c>
    </row>
    <row r="15" spans="1:4" x14ac:dyDescent="0.3">
      <c r="A15" s="22" t="s">
        <v>14</v>
      </c>
      <c r="B15" s="40"/>
      <c r="C15" s="40"/>
      <c r="D15" s="41"/>
    </row>
    <row r="16" spans="1:4" x14ac:dyDescent="0.3">
      <c r="A16" s="42"/>
      <c r="C16" s="43"/>
      <c r="D16" s="43">
        <v>0.01</v>
      </c>
    </row>
    <row r="17" spans="1:6" x14ac:dyDescent="0.3">
      <c r="A17" s="28" t="s">
        <v>15</v>
      </c>
      <c r="B17" s="44"/>
      <c r="C17" s="44"/>
      <c r="D17" s="32">
        <f>NORMSINV($D$16)</f>
        <v>-2.3263478740408408</v>
      </c>
    </row>
    <row r="18" spans="1:6" ht="21" thickBot="1" x14ac:dyDescent="0.35">
      <c r="A18" s="28" t="s">
        <v>16</v>
      </c>
      <c r="B18" s="45" t="s">
        <v>17</v>
      </c>
      <c r="C18" s="46"/>
      <c r="D18" s="47"/>
    </row>
    <row r="19" spans="1:6" ht="21" thickBot="1" x14ac:dyDescent="0.35">
      <c r="A19" s="36"/>
      <c r="B19" s="48"/>
      <c r="C19" s="49" t="s">
        <v>18</v>
      </c>
      <c r="D19" s="50">
        <f>D17*$D$7+$D$6</f>
        <v>-0.14268796323716282</v>
      </c>
    </row>
    <row r="20" spans="1:6" x14ac:dyDescent="0.3">
      <c r="A20" s="22" t="s">
        <v>19</v>
      </c>
      <c r="B20" s="51"/>
      <c r="C20" s="52"/>
      <c r="D20" s="53"/>
    </row>
    <row r="21" spans="1:6" x14ac:dyDescent="0.3">
      <c r="A21" s="28" t="s">
        <v>20</v>
      </c>
      <c r="B21" s="54"/>
      <c r="C21" s="54"/>
      <c r="D21" s="55">
        <f>$D$3*(1+$D$6)</f>
        <v>8220</v>
      </c>
      <c r="F21" s="45"/>
    </row>
    <row r="22" spans="1:6" ht="21" thickBot="1" x14ac:dyDescent="0.35">
      <c r="A22" s="28" t="s">
        <v>21</v>
      </c>
      <c r="B22" s="54"/>
      <c r="C22" s="54"/>
      <c r="D22" s="55">
        <f>+$D$3*(1+D19)</f>
        <v>5143.8722205770227</v>
      </c>
    </row>
    <row r="23" spans="1:6" ht="21" thickBot="1" x14ac:dyDescent="0.35">
      <c r="A23" s="28" t="s">
        <v>22</v>
      </c>
      <c r="B23" s="56" t="s">
        <v>23</v>
      </c>
      <c r="C23" s="56"/>
      <c r="D23" s="57">
        <f>D21-D22</f>
        <v>3076.1277794229773</v>
      </c>
    </row>
    <row r="24" spans="1:6" ht="21" thickBot="1" x14ac:dyDescent="0.35">
      <c r="A24" s="58"/>
      <c r="B24" s="59" t="s">
        <v>24</v>
      </c>
      <c r="C24" s="59"/>
      <c r="D24" s="60">
        <f>+$D$3*($D$6-D19)</f>
        <v>3076.1277794229768</v>
      </c>
    </row>
    <row r="25" spans="1:6" ht="21" thickBot="1" x14ac:dyDescent="0.35"/>
    <row r="26" spans="1:6" x14ac:dyDescent="0.3">
      <c r="A26" s="22" t="s">
        <v>25</v>
      </c>
      <c r="B26" s="40"/>
      <c r="C26" s="40"/>
      <c r="D26" s="41"/>
    </row>
    <row r="27" spans="1:6" x14ac:dyDescent="0.3">
      <c r="A27" s="42"/>
      <c r="C27" s="43"/>
      <c r="D27" s="43">
        <v>0.05</v>
      </c>
    </row>
    <row r="28" spans="1:6" x14ac:dyDescent="0.3">
      <c r="A28" s="28" t="s">
        <v>15</v>
      </c>
      <c r="B28" s="44"/>
      <c r="C28" s="44"/>
      <c r="D28" s="61">
        <f>NORMSINV($D$27)</f>
        <v>-1.6448536269514726</v>
      </c>
    </row>
    <row r="29" spans="1:6" ht="21" thickBot="1" x14ac:dyDescent="0.35">
      <c r="A29" s="28" t="s">
        <v>16</v>
      </c>
      <c r="B29" s="45" t="s">
        <v>26</v>
      </c>
      <c r="C29" s="46"/>
      <c r="D29" s="47"/>
    </row>
    <row r="30" spans="1:6" ht="21" thickBot="1" x14ac:dyDescent="0.35">
      <c r="A30" s="36"/>
      <c r="B30" s="48"/>
      <c r="C30" s="49" t="s">
        <v>18</v>
      </c>
      <c r="D30" s="50">
        <f>D28*$D$7+$D$6</f>
        <v>7.5019122311171804E-3</v>
      </c>
    </row>
    <row r="31" spans="1:6" x14ac:dyDescent="0.3">
      <c r="A31" s="22" t="s">
        <v>19</v>
      </c>
      <c r="B31" s="51"/>
      <c r="C31" s="52"/>
      <c r="D31" s="53"/>
    </row>
    <row r="32" spans="1:6" x14ac:dyDescent="0.3">
      <c r="A32" s="28" t="s">
        <v>20</v>
      </c>
      <c r="B32" s="54"/>
      <c r="C32" s="54"/>
      <c r="D32" s="55">
        <f>$D$3*(1+$D$6)</f>
        <v>8220</v>
      </c>
    </row>
    <row r="33" spans="1:4" ht="21" thickBot="1" x14ac:dyDescent="0.35">
      <c r="A33" s="28" t="s">
        <v>21</v>
      </c>
      <c r="B33" s="54"/>
      <c r="C33" s="54"/>
      <c r="D33" s="55">
        <f>+$D$3*(1+D30)</f>
        <v>6045.011473386704</v>
      </c>
    </row>
    <row r="34" spans="1:4" ht="21" thickBot="1" x14ac:dyDescent="0.35">
      <c r="A34" s="28" t="s">
        <v>22</v>
      </c>
      <c r="B34" s="56" t="s">
        <v>23</v>
      </c>
      <c r="C34" s="56"/>
      <c r="D34" s="57">
        <f>D32-D33</f>
        <v>2174.988526613296</v>
      </c>
    </row>
    <row r="35" spans="1:4" ht="21" thickBot="1" x14ac:dyDescent="0.35">
      <c r="A35" s="58"/>
      <c r="B35" s="59" t="s">
        <v>27</v>
      </c>
      <c r="C35" s="59"/>
      <c r="D35" s="60">
        <f>+$D$3*($D$6-D30)</f>
        <v>2174.9885266132969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27"/>
  </sheetPr>
  <dimension ref="A1:F35"/>
  <sheetViews>
    <sheetView showGridLines="0" workbookViewId="0">
      <selection activeCell="B36" sqref="B36"/>
    </sheetView>
  </sheetViews>
  <sheetFormatPr defaultRowHeight="20.25" x14ac:dyDescent="0.3"/>
  <cols>
    <col min="1" max="1" width="30" style="3" customWidth="1"/>
    <col min="2" max="2" width="21" style="3" bestFit="1" customWidth="1"/>
    <col min="3" max="3" width="19.28515625" style="3" bestFit="1" customWidth="1"/>
    <col min="4" max="4" width="21" style="3" bestFit="1" customWidth="1"/>
    <col min="5" max="16384" width="9.140625" style="3"/>
  </cols>
  <sheetData>
    <row r="1" spans="1:4" ht="21" customHeight="1" x14ac:dyDescent="0.3">
      <c r="A1" s="1"/>
      <c r="B1" s="2" t="s">
        <v>0</v>
      </c>
      <c r="C1" s="2" t="s">
        <v>1</v>
      </c>
      <c r="D1" s="2" t="s">
        <v>2</v>
      </c>
    </row>
    <row r="2" spans="1:4" ht="21" customHeight="1" thickBot="1" x14ac:dyDescent="0.35">
      <c r="A2" s="4"/>
      <c r="B2" s="5"/>
      <c r="C2" s="5"/>
      <c r="D2" s="5"/>
    </row>
    <row r="3" spans="1:4" x14ac:dyDescent="0.3">
      <c r="A3" s="6" t="s">
        <v>3</v>
      </c>
      <c r="B3" s="62">
        <v>400</v>
      </c>
      <c r="C3" s="62">
        <v>600</v>
      </c>
      <c r="D3" s="63">
        <f>+B3+C3</f>
        <v>1000</v>
      </c>
    </row>
    <row r="4" spans="1:4" x14ac:dyDescent="0.3">
      <c r="A4" s="8" t="s">
        <v>4</v>
      </c>
      <c r="B4" s="9">
        <f>+B3/D3</f>
        <v>0.4</v>
      </c>
      <c r="C4" s="9">
        <f>1-B4</f>
        <v>0.6</v>
      </c>
      <c r="D4" s="64">
        <f>SUM(B4:C4)</f>
        <v>1</v>
      </c>
    </row>
    <row r="5" spans="1:4" ht="21" thickBot="1" x14ac:dyDescent="0.35">
      <c r="A5" s="11"/>
      <c r="B5" s="65"/>
      <c r="C5" s="65"/>
      <c r="D5" s="66"/>
    </row>
    <row r="6" spans="1:4" ht="21" thickBot="1" x14ac:dyDescent="0.35">
      <c r="A6" s="13" t="s">
        <v>5</v>
      </c>
      <c r="B6" s="14">
        <v>0.25</v>
      </c>
      <c r="C6" s="14">
        <v>0.35</v>
      </c>
      <c r="D6" s="67">
        <f>SUMPRODUCT(B6:C6,B4:C4)</f>
        <v>0.31</v>
      </c>
    </row>
    <row r="7" spans="1:4" ht="22.5" thickBot="1" x14ac:dyDescent="0.4">
      <c r="A7" s="16" t="s">
        <v>6</v>
      </c>
      <c r="B7" s="17">
        <v>0.2</v>
      </c>
      <c r="C7" s="17">
        <v>0.3</v>
      </c>
      <c r="D7" s="67">
        <f>((B4^2)*(B7^2)+(C4^2)*(C7^2)+2*B4*C4*B7*C7*D8)^(1/2)</f>
        <v>0.2306512518934159</v>
      </c>
    </row>
    <row r="8" spans="1:4" ht="22.5" thickBot="1" x14ac:dyDescent="0.4">
      <c r="A8" s="19" t="s">
        <v>7</v>
      </c>
      <c r="B8" s="68"/>
      <c r="C8" s="68"/>
      <c r="D8" s="69">
        <v>0.5</v>
      </c>
    </row>
    <row r="9" spans="1:4" x14ac:dyDescent="0.3">
      <c r="A9" s="22" t="s">
        <v>8</v>
      </c>
      <c r="B9" s="23"/>
      <c r="C9" s="23"/>
      <c r="D9" s="24"/>
    </row>
    <row r="10" spans="1:4" ht="21.75" x14ac:dyDescent="0.35">
      <c r="A10" s="25" t="s">
        <v>28</v>
      </c>
      <c r="B10" s="26"/>
      <c r="C10" s="26"/>
      <c r="D10" s="27" t="s">
        <v>10</v>
      </c>
    </row>
    <row r="11" spans="1:4" x14ac:dyDescent="0.3">
      <c r="A11" s="28" t="s">
        <v>11</v>
      </c>
      <c r="B11" s="29">
        <v>1.34</v>
      </c>
      <c r="C11" s="29">
        <v>1.35</v>
      </c>
      <c r="D11" s="30">
        <f>+C11-B11</f>
        <v>1.0000000000000009E-2</v>
      </c>
    </row>
    <row r="12" spans="1:4" ht="21" thickBot="1" x14ac:dyDescent="0.35">
      <c r="A12" s="28" t="s">
        <v>12</v>
      </c>
      <c r="B12" s="31">
        <v>0.90990000000000004</v>
      </c>
      <c r="C12" s="31">
        <v>0.91149999999999998</v>
      </c>
      <c r="D12" s="32">
        <f>+C12-B12</f>
        <v>1.5999999999999348E-3</v>
      </c>
    </row>
    <row r="13" spans="1:4" ht="21" thickBot="1" x14ac:dyDescent="0.35">
      <c r="A13" s="28" t="s">
        <v>13</v>
      </c>
      <c r="B13" s="33">
        <v>1.3436999999999999</v>
      </c>
      <c r="C13" s="34">
        <f>+B13-B11</f>
        <v>3.6999999999998145E-3</v>
      </c>
      <c r="D13" s="35">
        <f>+D12/D11*C13+B12</f>
        <v>0.91049199999999997</v>
      </c>
    </row>
    <row r="14" spans="1:4" ht="24" thickBot="1" x14ac:dyDescent="0.4">
      <c r="A14" s="36"/>
      <c r="B14" s="37"/>
      <c r="C14" s="38"/>
      <c r="D14" s="39">
        <f>1-D13</f>
        <v>8.9508000000000032E-2</v>
      </c>
    </row>
    <row r="15" spans="1:4" x14ac:dyDescent="0.3">
      <c r="A15" s="22" t="s">
        <v>14</v>
      </c>
      <c r="B15" s="40"/>
      <c r="C15" s="40"/>
      <c r="D15" s="41"/>
    </row>
    <row r="16" spans="1:4" x14ac:dyDescent="0.3">
      <c r="A16" s="42"/>
      <c r="C16" s="43"/>
      <c r="D16" s="43">
        <v>0.01</v>
      </c>
    </row>
    <row r="17" spans="1:6" x14ac:dyDescent="0.3">
      <c r="A17" s="28" t="s">
        <v>15</v>
      </c>
      <c r="B17" s="44"/>
      <c r="C17" s="44"/>
      <c r="D17" s="32">
        <f>NORMSINV($D$16)</f>
        <v>-2.3263478740408408</v>
      </c>
    </row>
    <row r="18" spans="1:6" ht="21" thickBot="1" x14ac:dyDescent="0.35">
      <c r="A18" s="28" t="s">
        <v>16</v>
      </c>
      <c r="B18" s="45" t="s">
        <v>29</v>
      </c>
      <c r="C18" s="46"/>
      <c r="D18" s="47"/>
    </row>
    <row r="19" spans="1:6" ht="21" thickBot="1" x14ac:dyDescent="0.35">
      <c r="A19" s="36"/>
      <c r="B19" s="48"/>
      <c r="C19" s="49" t="s">
        <v>18</v>
      </c>
      <c r="D19" s="50">
        <f>D17*$D$7+$D$6</f>
        <v>-0.22657504948710655</v>
      </c>
    </row>
    <row r="20" spans="1:6" x14ac:dyDescent="0.3">
      <c r="A20" s="22" t="s">
        <v>19</v>
      </c>
      <c r="B20" s="51"/>
      <c r="C20" s="52"/>
      <c r="D20" s="53"/>
    </row>
    <row r="21" spans="1:6" x14ac:dyDescent="0.3">
      <c r="A21" s="28" t="s">
        <v>20</v>
      </c>
      <c r="B21" s="54"/>
      <c r="C21" s="54"/>
      <c r="D21" s="55">
        <f>$D$3*(1+$D$6)</f>
        <v>1310</v>
      </c>
      <c r="F21" s="45"/>
    </row>
    <row r="22" spans="1:6" ht="21" thickBot="1" x14ac:dyDescent="0.35">
      <c r="A22" s="28" t="s">
        <v>21</v>
      </c>
      <c r="B22" s="54"/>
      <c r="C22" s="54"/>
      <c r="D22" s="55">
        <f>+$D$3*(1+D19)</f>
        <v>773.42495051289336</v>
      </c>
    </row>
    <row r="23" spans="1:6" ht="21" thickBot="1" x14ac:dyDescent="0.35">
      <c r="A23" s="28" t="s">
        <v>22</v>
      </c>
      <c r="B23" s="56" t="s">
        <v>23</v>
      </c>
      <c r="C23" s="56"/>
      <c r="D23" s="57">
        <f>D21-D22</f>
        <v>536.57504948710664</v>
      </c>
    </row>
    <row r="24" spans="1:6" ht="21" thickBot="1" x14ac:dyDescent="0.35">
      <c r="A24" s="58"/>
      <c r="B24" s="59" t="s">
        <v>30</v>
      </c>
      <c r="C24" s="59"/>
      <c r="D24" s="60">
        <f>+$D$3*($D$6-D19)</f>
        <v>536.57504948710653</v>
      </c>
    </row>
    <row r="25" spans="1:6" ht="21" thickBot="1" x14ac:dyDescent="0.35"/>
    <row r="26" spans="1:6" x14ac:dyDescent="0.3">
      <c r="A26" s="22" t="s">
        <v>25</v>
      </c>
      <c r="B26" s="40"/>
      <c r="C26" s="40"/>
      <c r="D26" s="41"/>
    </row>
    <row r="27" spans="1:6" x14ac:dyDescent="0.3">
      <c r="A27" s="42"/>
      <c r="C27" s="43"/>
      <c r="D27" s="43">
        <v>0.05</v>
      </c>
    </row>
    <row r="28" spans="1:6" x14ac:dyDescent="0.3">
      <c r="A28" s="28" t="s">
        <v>15</v>
      </c>
      <c r="B28" s="44"/>
      <c r="C28" s="44"/>
      <c r="D28" s="61">
        <f>NORMSINV($D$27)</f>
        <v>-1.6448536269514726</v>
      </c>
    </row>
    <row r="29" spans="1:6" ht="21" thickBot="1" x14ac:dyDescent="0.35">
      <c r="A29" s="28" t="s">
        <v>16</v>
      </c>
      <c r="B29" s="45" t="s">
        <v>31</v>
      </c>
      <c r="C29" s="46"/>
      <c r="D29" s="47"/>
    </row>
    <row r="30" spans="1:6" ht="21" thickBot="1" x14ac:dyDescent="0.35">
      <c r="A30" s="36"/>
      <c r="B30" s="48"/>
      <c r="C30" s="49" t="s">
        <v>18</v>
      </c>
      <c r="D30" s="50">
        <f>D28*$D$7+$D$6</f>
        <v>-6.938754823778287E-2</v>
      </c>
    </row>
    <row r="31" spans="1:6" x14ac:dyDescent="0.3">
      <c r="A31" s="22" t="s">
        <v>19</v>
      </c>
      <c r="B31" s="51"/>
      <c r="C31" s="52"/>
      <c r="D31" s="53"/>
    </row>
    <row r="32" spans="1:6" x14ac:dyDescent="0.3">
      <c r="A32" s="28" t="s">
        <v>20</v>
      </c>
      <c r="B32" s="54"/>
      <c r="C32" s="54"/>
      <c r="D32" s="55">
        <f>$D$3*(1+$D$6)</f>
        <v>1310</v>
      </c>
    </row>
    <row r="33" spans="1:4" ht="21" thickBot="1" x14ac:dyDescent="0.35">
      <c r="A33" s="28" t="s">
        <v>21</v>
      </c>
      <c r="B33" s="54"/>
      <c r="C33" s="54"/>
      <c r="D33" s="55">
        <f>+$D$3*(1+D30)</f>
        <v>930.61245176221723</v>
      </c>
    </row>
    <row r="34" spans="1:4" ht="21" thickBot="1" x14ac:dyDescent="0.35">
      <c r="A34" s="28" t="s">
        <v>22</v>
      </c>
      <c r="B34" s="56" t="s">
        <v>23</v>
      </c>
      <c r="C34" s="56"/>
      <c r="D34" s="57">
        <f>D32-D33</f>
        <v>379.38754823778277</v>
      </c>
    </row>
    <row r="35" spans="1:4" ht="21" thickBot="1" x14ac:dyDescent="0.35">
      <c r="A35" s="58"/>
      <c r="B35" s="59" t="s">
        <v>32</v>
      </c>
      <c r="C35" s="59"/>
      <c r="D35" s="60">
        <f>+$D$3*($D$6-D30)</f>
        <v>379.38754823778288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VAR-SALA</vt:lpstr>
      <vt:lpstr>VAR -Homework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2014-06-04T06:21:44Z</dcterms:created>
  <dcterms:modified xsi:type="dcterms:W3CDTF">2014-06-04T06:22:21Z</dcterms:modified>
</cp:coreProperties>
</file>