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M\Google Drive\aulas\custos\"/>
    </mc:Choice>
  </mc:AlternateContent>
  <bookViews>
    <workbookView xWindow="0" yWindow="0" windowWidth="25200" windowHeight="11985" activeTab="1"/>
  </bookViews>
  <sheets>
    <sheet name="guarulhense" sheetId="1" r:id="rId1"/>
    <sheet name="telefonic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 l="1"/>
  <c r="D49" i="2"/>
  <c r="D48" i="2"/>
  <c r="D47" i="2"/>
  <c r="D46" i="2"/>
  <c r="D44" i="2"/>
  <c r="C55" i="2"/>
  <c r="B55" i="2"/>
  <c r="D55" i="2" s="1"/>
  <c r="A56" i="2"/>
  <c r="A55" i="2"/>
  <c r="A54" i="2"/>
  <c r="A53" i="2"/>
  <c r="C51" i="2"/>
  <c r="B51" i="2"/>
  <c r="D51" i="2" s="1"/>
  <c r="D39" i="2"/>
  <c r="D38" i="2"/>
  <c r="C39" i="2"/>
  <c r="B39" i="2"/>
  <c r="C38" i="2"/>
  <c r="C54" i="2" s="1"/>
  <c r="B38" i="2"/>
  <c r="B54" i="2" s="1"/>
  <c r="D54" i="2" s="1"/>
  <c r="C37" i="2"/>
  <c r="C53" i="2" s="1"/>
  <c r="E34" i="2"/>
  <c r="C40" i="2" s="1"/>
  <c r="C56" i="2" s="1"/>
  <c r="D34" i="2"/>
  <c r="B40" i="2" s="1"/>
  <c r="E32" i="2"/>
  <c r="D32" i="2"/>
  <c r="E31" i="2"/>
  <c r="D31" i="2"/>
  <c r="B37" i="2" s="1"/>
  <c r="E29" i="1"/>
  <c r="D29" i="1"/>
  <c r="D30" i="1" s="1"/>
  <c r="C29" i="1"/>
  <c r="C30" i="1" s="1"/>
  <c r="F27" i="1"/>
  <c r="E33" i="1"/>
  <c r="D33" i="1"/>
  <c r="C33" i="1"/>
  <c r="E28" i="1"/>
  <c r="E30" i="1" s="1"/>
  <c r="D28" i="1"/>
  <c r="C28" i="1"/>
  <c r="F28" i="1" s="1"/>
  <c r="C27" i="1"/>
  <c r="E26" i="1"/>
  <c r="D26" i="1"/>
  <c r="C26" i="1"/>
  <c r="F26" i="1" s="1"/>
  <c r="D25" i="1"/>
  <c r="C25" i="1"/>
  <c r="F24" i="1"/>
  <c r="F23" i="1"/>
  <c r="F22" i="1"/>
  <c r="E22" i="1"/>
  <c r="D22" i="1"/>
  <c r="E5" i="1"/>
  <c r="C22" i="1" s="1"/>
  <c r="E3" i="1"/>
  <c r="D24" i="1"/>
  <c r="E23" i="1"/>
  <c r="D23" i="1"/>
  <c r="C23" i="1"/>
  <c r="E21" i="1"/>
  <c r="E25" i="1" s="1"/>
  <c r="C21" i="1"/>
  <c r="B56" i="2" l="1"/>
  <c r="D56" i="2" s="1"/>
  <c r="D40" i="2"/>
  <c r="D37" i="2"/>
  <c r="B53" i="2"/>
  <c r="C57" i="2"/>
  <c r="C58" i="2" s="1"/>
  <c r="C59" i="2" s="1"/>
  <c r="C60" i="2" s="1"/>
  <c r="F29" i="1"/>
  <c r="F21" i="1"/>
  <c r="F25" i="1" s="1"/>
  <c r="D53" i="2" l="1"/>
  <c r="B57" i="2"/>
  <c r="B58" i="2" l="1"/>
  <c r="D57" i="2"/>
  <c r="B59" i="2" l="1"/>
  <c r="B60" i="2" s="1"/>
  <c r="D58" i="2"/>
  <c r="D59" i="2" s="1"/>
  <c r="D60" i="2" s="1"/>
</calcChain>
</file>

<file path=xl/sharedStrings.xml><?xml version="1.0" encoding="utf-8"?>
<sst xmlns="http://schemas.openxmlformats.org/spreadsheetml/2006/main" count="101" uniqueCount="55">
  <si>
    <t>Salarios</t>
  </si>
  <si>
    <t>Gerente</t>
  </si>
  <si>
    <t>Engenheiro</t>
  </si>
  <si>
    <t>Estagiarios</t>
  </si>
  <si>
    <t>Secretaria</t>
  </si>
  <si>
    <t>tempo</t>
  </si>
  <si>
    <t>Projetar</t>
  </si>
  <si>
    <t>elaborar</t>
  </si>
  <si>
    <t>Treinar</t>
  </si>
  <si>
    <t>secretaria</t>
  </si>
  <si>
    <t>total salario</t>
  </si>
  <si>
    <t>Depreciação</t>
  </si>
  <si>
    <t>Viagens</t>
  </si>
  <si>
    <t>Aluguel</t>
  </si>
  <si>
    <t>Outros</t>
  </si>
  <si>
    <t xml:space="preserve">total </t>
  </si>
  <si>
    <t>DEPRECIACAO DE VEICULOS</t>
  </si>
  <si>
    <t>SALARIOS E ENCARGOS SOCIAIS DO PESSOAL</t>
  </si>
  <si>
    <t>DEPRECIACAO DA PLANTA BASICA</t>
  </si>
  <si>
    <t>MATERIAL PARA REPAROS (FIOS DE COBRE, FERRAMENTAS)</t>
  </si>
  <si>
    <t>ENERGIA ELETRICA</t>
  </si>
  <si>
    <t>ATIVIDADES</t>
  </si>
  <si>
    <t>$</t>
  </si>
  <si>
    <t>REALIZAR MANUTENCAO PREVENTIVA DE EQUIPAMENTOS</t>
  </si>
  <si>
    <t>REALIZAR MANUTENCAO CORRETIVA DE EQUIPAMENTOS</t>
  </si>
  <si>
    <t>SUPERVISIONAR SERVICOS</t>
  </si>
  <si>
    <t>CONTROLAR A QUALIDADE DOS SERVICOS</t>
  </si>
  <si>
    <t>DIRECIONADORES DE CUSTO</t>
  </si>
  <si>
    <t>A</t>
  </si>
  <si>
    <t>B</t>
  </si>
  <si>
    <t>No. DE HORAS DE MANUTENCAO PREVENTIVA</t>
  </si>
  <si>
    <t>No. DE PEDIDOS DE MANUTENCAO CORRETIVA</t>
  </si>
  <si>
    <t>TEMPO DEDICADO PELOS SUPERVISORES</t>
  </si>
  <si>
    <t>No. DE DEFEITOS DETECTADOS E CORRIGIDOS</t>
  </si>
  <si>
    <t>No.DE PONTOS DE INSPECAO DE CONTROLE E QUALIDADE</t>
  </si>
  <si>
    <t>QUANTIDADE DE CONSERTOS REALIZADOS EM DOMICILIO</t>
  </si>
  <si>
    <t>QUANTIDADE DE MINUTOS EM USO</t>
  </si>
  <si>
    <t>Atividades</t>
  </si>
  <si>
    <t>Direcionador</t>
  </si>
  <si>
    <t>Receita Liquida</t>
  </si>
  <si>
    <t>Custos diretos</t>
  </si>
  <si>
    <t>Salarios encargos</t>
  </si>
  <si>
    <t>Depreciação veiculos</t>
  </si>
  <si>
    <t>Depreciação planta</t>
  </si>
  <si>
    <t>Material reparos</t>
  </si>
  <si>
    <t>Energia eletrica</t>
  </si>
  <si>
    <t>Total Diretos</t>
  </si>
  <si>
    <t>Cusots indiretos</t>
  </si>
  <si>
    <t>Total Indireto</t>
  </si>
  <si>
    <t>Custo total</t>
  </si>
  <si>
    <t>Lucro Bruto</t>
  </si>
  <si>
    <t>Margem Bruta</t>
  </si>
  <si>
    <t xml:space="preserve">proprocao </t>
  </si>
  <si>
    <t>outros</t>
  </si>
  <si>
    <t>salario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</si>
</sst>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0.0%"/>
    <numFmt numFmtId="165" formatCode="#,##0.000"/>
    <numFmt numFmtId="166" formatCode="0.000"/>
    <numFmt numFmtId="167" formatCode="_-&quot;R$&quot;\ * #,##0.000_-;\-&quot;R$&quot;\ * #,##0.000_-;_-&quot;R$&quot;\ * &quot;-&quot;?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44" fontId="0" fillId="0" borderId="0" xfId="0" applyNumberFormat="1"/>
    <xf numFmtId="164" fontId="0" fillId="0" borderId="0" xfId="2" applyNumberFormat="1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workbookViewId="0">
      <selection activeCell="F2" sqref="F2:G6"/>
    </sheetView>
  </sheetViews>
  <sheetFormatPr defaultRowHeight="15" x14ac:dyDescent="0.25"/>
  <cols>
    <col min="2" max="2" width="11.85546875" bestFit="1" customWidth="1"/>
    <col min="3" max="3" width="14.28515625" bestFit="1" customWidth="1"/>
    <col min="4" max="5" width="13.28515625" bestFit="1" customWidth="1"/>
    <col min="6" max="6" width="14.28515625" bestFit="1" customWidth="1"/>
  </cols>
  <sheetData>
    <row r="2" spans="2:7" x14ac:dyDescent="0.25">
      <c r="C2" t="s">
        <v>5</v>
      </c>
      <c r="D2" t="s">
        <v>0</v>
      </c>
      <c r="E2" t="s">
        <v>9</v>
      </c>
      <c r="F2" t="s">
        <v>0</v>
      </c>
      <c r="G2">
        <v>204000</v>
      </c>
    </row>
    <row r="3" spans="2:7" x14ac:dyDescent="0.25">
      <c r="B3" t="s">
        <v>1</v>
      </c>
      <c r="C3">
        <v>2000</v>
      </c>
      <c r="D3">
        <v>60000</v>
      </c>
      <c r="E3">
        <f>D4*0.75</f>
        <v>9000</v>
      </c>
      <c r="F3" t="s">
        <v>11</v>
      </c>
      <c r="G3">
        <v>34000</v>
      </c>
    </row>
    <row r="4" spans="2:7" x14ac:dyDescent="0.25">
      <c r="B4" t="s">
        <v>4</v>
      </c>
      <c r="C4">
        <v>2000</v>
      </c>
      <c r="D4">
        <v>12000</v>
      </c>
      <c r="F4" t="s">
        <v>12</v>
      </c>
      <c r="G4">
        <v>20000</v>
      </c>
    </row>
    <row r="5" spans="2:7" x14ac:dyDescent="0.25">
      <c r="B5" t="s">
        <v>2</v>
      </c>
      <c r="C5">
        <v>6000</v>
      </c>
      <c r="D5">
        <v>120000</v>
      </c>
      <c r="E5">
        <f>D4*0.25</f>
        <v>3000</v>
      </c>
      <c r="F5" t="s">
        <v>13</v>
      </c>
      <c r="G5">
        <v>10000</v>
      </c>
    </row>
    <row r="6" spans="2:7" x14ac:dyDescent="0.25">
      <c r="B6" t="s">
        <v>3</v>
      </c>
      <c r="C6">
        <v>2000</v>
      </c>
      <c r="D6">
        <v>12000</v>
      </c>
      <c r="F6" t="s">
        <v>14</v>
      </c>
      <c r="G6">
        <v>7000</v>
      </c>
    </row>
    <row r="8" spans="2:7" x14ac:dyDescent="0.25">
      <c r="C8" t="s">
        <v>6</v>
      </c>
      <c r="D8" t="s">
        <v>7</v>
      </c>
      <c r="E8" t="s">
        <v>8</v>
      </c>
    </row>
    <row r="9" spans="2:7" x14ac:dyDescent="0.25">
      <c r="B9" t="s">
        <v>1</v>
      </c>
      <c r="C9">
        <v>0.7</v>
      </c>
      <c r="E9">
        <v>0.3</v>
      </c>
    </row>
    <row r="10" spans="2:7" x14ac:dyDescent="0.25">
      <c r="B10" t="s">
        <v>4</v>
      </c>
    </row>
    <row r="11" spans="2:7" x14ac:dyDescent="0.25">
      <c r="B11" t="s">
        <v>2</v>
      </c>
      <c r="C11">
        <v>0.5</v>
      </c>
      <c r="D11">
        <v>0.2</v>
      </c>
      <c r="E11">
        <v>0.3</v>
      </c>
    </row>
    <row r="12" spans="2:7" x14ac:dyDescent="0.25">
      <c r="B12" t="s">
        <v>3</v>
      </c>
      <c r="D12">
        <v>1</v>
      </c>
    </row>
    <row r="14" spans="2:7" x14ac:dyDescent="0.25">
      <c r="C14" t="s">
        <v>6</v>
      </c>
      <c r="D14" t="s">
        <v>7</v>
      </c>
      <c r="E14" t="s">
        <v>8</v>
      </c>
    </row>
    <row r="15" spans="2:7" x14ac:dyDescent="0.25">
      <c r="B15" t="s">
        <v>11</v>
      </c>
      <c r="C15">
        <v>0.3</v>
      </c>
      <c r="D15">
        <v>0.2</v>
      </c>
      <c r="E15">
        <v>0.5</v>
      </c>
    </row>
    <row r="16" spans="2:7" x14ac:dyDescent="0.25">
      <c r="B16" t="s">
        <v>12</v>
      </c>
      <c r="C16">
        <v>1</v>
      </c>
    </row>
    <row r="17" spans="2:6" x14ac:dyDescent="0.25">
      <c r="B17" t="s">
        <v>13</v>
      </c>
      <c r="C17">
        <v>0.4</v>
      </c>
      <c r="D17">
        <v>0.1</v>
      </c>
      <c r="E17">
        <v>0.5</v>
      </c>
    </row>
    <row r="20" spans="2:6" x14ac:dyDescent="0.25">
      <c r="C20" t="s">
        <v>6</v>
      </c>
      <c r="D20" t="s">
        <v>7</v>
      </c>
      <c r="E20" t="s">
        <v>8</v>
      </c>
    </row>
    <row r="21" spans="2:6" x14ac:dyDescent="0.25">
      <c r="B21" t="s">
        <v>1</v>
      </c>
      <c r="C21" s="1">
        <f>$D$3*C9</f>
        <v>42000</v>
      </c>
      <c r="D21" s="1"/>
      <c r="E21" s="1">
        <f>$D$3*E9</f>
        <v>18000</v>
      </c>
      <c r="F21" s="2">
        <f>SUM(C21:E21)</f>
        <v>60000</v>
      </c>
    </row>
    <row r="22" spans="2:6" x14ac:dyDescent="0.25">
      <c r="B22" t="s">
        <v>4</v>
      </c>
      <c r="C22" s="1">
        <f>C9*$E$3+C11*E5</f>
        <v>7800</v>
      </c>
      <c r="D22" s="1">
        <f>E5*D11</f>
        <v>600</v>
      </c>
      <c r="E22" s="1">
        <f>E9*$E$3+E5*E11</f>
        <v>3600</v>
      </c>
      <c r="F22" s="2">
        <f t="shared" ref="F22:F24" si="0">SUM(C22:E22)</f>
        <v>12000</v>
      </c>
    </row>
    <row r="23" spans="2:6" x14ac:dyDescent="0.25">
      <c r="B23" t="s">
        <v>2</v>
      </c>
      <c r="C23" s="1">
        <f>$D$5*C11</f>
        <v>60000</v>
      </c>
      <c r="D23" s="1">
        <f t="shared" ref="D23:E23" si="1">$D$5*D11</f>
        <v>24000</v>
      </c>
      <c r="E23" s="1">
        <f t="shared" si="1"/>
        <v>36000</v>
      </c>
      <c r="F23" s="2">
        <f t="shared" si="0"/>
        <v>120000</v>
      </c>
    </row>
    <row r="24" spans="2:6" x14ac:dyDescent="0.25">
      <c r="B24" t="s">
        <v>3</v>
      </c>
      <c r="C24" s="1"/>
      <c r="D24" s="1">
        <f>D6</f>
        <v>12000</v>
      </c>
      <c r="E24" s="1"/>
      <c r="F24" s="2">
        <f t="shared" si="0"/>
        <v>12000</v>
      </c>
    </row>
    <row r="25" spans="2:6" x14ac:dyDescent="0.25">
      <c r="B25" t="s">
        <v>10</v>
      </c>
      <c r="C25" s="2">
        <f>SUM(C21:C24)</f>
        <v>109800</v>
      </c>
      <c r="D25" s="2">
        <f t="shared" ref="D25:F25" si="2">SUM(D21:D24)</f>
        <v>36600</v>
      </c>
      <c r="E25" s="2">
        <f t="shared" si="2"/>
        <v>57600</v>
      </c>
      <c r="F25" s="2">
        <f t="shared" si="2"/>
        <v>204000</v>
      </c>
    </row>
    <row r="26" spans="2:6" x14ac:dyDescent="0.25">
      <c r="B26" t="s">
        <v>11</v>
      </c>
      <c r="C26" s="1">
        <f>$G$3*C15</f>
        <v>10200</v>
      </c>
      <c r="D26" s="1">
        <f>$G$3*D15</f>
        <v>6800</v>
      </c>
      <c r="E26" s="1">
        <f>$G$3*E15</f>
        <v>17000</v>
      </c>
      <c r="F26" s="1">
        <f>SUM(C26:E26)</f>
        <v>34000</v>
      </c>
    </row>
    <row r="27" spans="2:6" x14ac:dyDescent="0.25">
      <c r="B27" t="s">
        <v>12</v>
      </c>
      <c r="C27" s="1">
        <f>G4*C16</f>
        <v>20000</v>
      </c>
      <c r="F27" s="1">
        <f t="shared" ref="F27:F29" si="3">SUM(C27:E27)</f>
        <v>20000</v>
      </c>
    </row>
    <row r="28" spans="2:6" x14ac:dyDescent="0.25">
      <c r="B28" t="s">
        <v>13</v>
      </c>
      <c r="C28" s="1">
        <f>C17*$G$5</f>
        <v>4000</v>
      </c>
      <c r="D28" s="1">
        <f>D17*$G$5</f>
        <v>1000</v>
      </c>
      <c r="E28" s="1">
        <f>E17*$G$5</f>
        <v>5000</v>
      </c>
      <c r="F28" s="1">
        <f t="shared" si="3"/>
        <v>10000</v>
      </c>
    </row>
    <row r="29" spans="2:6" x14ac:dyDescent="0.25">
      <c r="B29" t="s">
        <v>14</v>
      </c>
      <c r="C29" s="1">
        <f>ROUND(C33*$G$6,0)</f>
        <v>3768</v>
      </c>
      <c r="D29" s="1">
        <f>ROUND(D33*$G$6,0)</f>
        <v>1256</v>
      </c>
      <c r="E29" s="1">
        <f>ROUND(E33*$G$6,0)</f>
        <v>1976</v>
      </c>
      <c r="F29" s="1">
        <f t="shared" si="3"/>
        <v>7000</v>
      </c>
    </row>
    <row r="30" spans="2:6" x14ac:dyDescent="0.25">
      <c r="B30" t="s">
        <v>15</v>
      </c>
      <c r="C30" s="2">
        <f>SUM(C25:C29)</f>
        <v>147768</v>
      </c>
      <c r="D30" s="2">
        <f t="shared" ref="D30:E30" si="4">SUM(D25:D29)</f>
        <v>45656</v>
      </c>
      <c r="E30" s="2">
        <f t="shared" si="4"/>
        <v>81576</v>
      </c>
    </row>
    <row r="33" spans="2:5" x14ac:dyDescent="0.25">
      <c r="B33" t="s">
        <v>52</v>
      </c>
      <c r="C33" s="3">
        <f>C25/$F$25</f>
        <v>0.53823529411764703</v>
      </c>
      <c r="D33" s="3">
        <f>D25/$F$25</f>
        <v>0.17941176470588235</v>
      </c>
      <c r="E33" s="3">
        <f>E25/$F$25</f>
        <v>0.28235294117647058</v>
      </c>
    </row>
    <row r="34" spans="2:5" x14ac:dyDescent="0.25">
      <c r="B34" t="s">
        <v>53</v>
      </c>
    </row>
    <row r="35" spans="2:5" x14ac:dyDescent="0.25">
      <c r="B35" t="s">
        <v>54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15" workbookViewId="0">
      <selection activeCell="A24" sqref="A24:F60"/>
    </sheetView>
  </sheetViews>
  <sheetFormatPr defaultRowHeight="15" x14ac:dyDescent="0.25"/>
  <cols>
    <col min="1" max="1" width="65.42578125" bestFit="1" customWidth="1"/>
    <col min="2" max="2" width="16.140625" bestFit="1" customWidth="1"/>
    <col min="3" max="3" width="15.28515625" bestFit="1" customWidth="1"/>
    <col min="4" max="4" width="15.85546875" bestFit="1" customWidth="1"/>
  </cols>
  <sheetData>
    <row r="1" spans="1:3" ht="15.75" thickBot="1" x14ac:dyDescent="0.3">
      <c r="A1" s="4" t="s">
        <v>16</v>
      </c>
      <c r="B1" s="5">
        <v>0</v>
      </c>
      <c r="C1" s="6">
        <v>80000</v>
      </c>
    </row>
    <row r="2" spans="1:3" ht="15.75" thickBot="1" x14ac:dyDescent="0.3">
      <c r="A2" s="7" t="s">
        <v>17</v>
      </c>
      <c r="B2" s="6">
        <v>200000</v>
      </c>
      <c r="C2" s="6">
        <v>120000</v>
      </c>
    </row>
    <row r="3" spans="1:3" ht="15.75" thickBot="1" x14ac:dyDescent="0.3">
      <c r="A3" s="7" t="s">
        <v>18</v>
      </c>
      <c r="B3" s="6">
        <v>100000</v>
      </c>
      <c r="C3" s="5">
        <v>0</v>
      </c>
    </row>
    <row r="4" spans="1:3" ht="15.75" thickBot="1" x14ac:dyDescent="0.3">
      <c r="A4" s="7" t="s">
        <v>19</v>
      </c>
      <c r="B4" s="5">
        <v>0</v>
      </c>
      <c r="C4" s="6">
        <v>45000</v>
      </c>
    </row>
    <row r="5" spans="1:3" ht="15.75" thickBot="1" x14ac:dyDescent="0.3">
      <c r="A5" s="7" t="s">
        <v>20</v>
      </c>
      <c r="B5" s="6">
        <v>155000</v>
      </c>
      <c r="C5" s="5">
        <v>0</v>
      </c>
    </row>
    <row r="7" spans="1:3" ht="15.75" thickBot="1" x14ac:dyDescent="0.3"/>
    <row r="8" spans="1:3" ht="15.75" thickBot="1" x14ac:dyDescent="0.3">
      <c r="A8" s="8" t="s">
        <v>21</v>
      </c>
      <c r="B8" s="9" t="s">
        <v>22</v>
      </c>
    </row>
    <row r="9" spans="1:3" ht="15.75" thickBot="1" x14ac:dyDescent="0.3">
      <c r="A9" s="7" t="s">
        <v>23</v>
      </c>
      <c r="B9" s="10">
        <v>150000</v>
      </c>
    </row>
    <row r="10" spans="1:3" ht="15.75" thickBot="1" x14ac:dyDescent="0.3">
      <c r="A10" s="7" t="s">
        <v>24</v>
      </c>
      <c r="B10" s="10">
        <v>180000</v>
      </c>
    </row>
    <row r="11" spans="1:3" ht="15.75" thickBot="1" x14ac:dyDescent="0.3">
      <c r="A11" s="7" t="s">
        <v>25</v>
      </c>
      <c r="B11" s="10">
        <v>70000</v>
      </c>
    </row>
    <row r="12" spans="1:3" ht="15.75" thickBot="1" x14ac:dyDescent="0.3">
      <c r="A12" s="7" t="s">
        <v>26</v>
      </c>
      <c r="B12" s="10">
        <v>100000</v>
      </c>
    </row>
    <row r="13" spans="1:3" ht="15.75" thickBot="1" x14ac:dyDescent="0.3"/>
    <row r="14" spans="1:3" ht="15.75" thickBot="1" x14ac:dyDescent="0.3">
      <c r="A14" s="8" t="s">
        <v>27</v>
      </c>
      <c r="B14" s="9" t="s">
        <v>28</v>
      </c>
      <c r="C14" s="9" t="s">
        <v>29</v>
      </c>
    </row>
    <row r="15" spans="1:3" ht="15.75" thickBot="1" x14ac:dyDescent="0.3">
      <c r="A15" s="7" t="s">
        <v>30</v>
      </c>
      <c r="B15" s="6">
        <v>1000</v>
      </c>
      <c r="C15" s="6">
        <v>5000</v>
      </c>
    </row>
    <row r="16" spans="1:3" ht="15.75" thickBot="1" x14ac:dyDescent="0.3">
      <c r="A16" s="7" t="s">
        <v>31</v>
      </c>
      <c r="B16" s="5">
        <v>5</v>
      </c>
      <c r="C16" s="5">
        <v>20</v>
      </c>
    </row>
    <row r="17" spans="1:5" ht="15.75" thickBot="1" x14ac:dyDescent="0.3">
      <c r="A17" s="7" t="s">
        <v>32</v>
      </c>
      <c r="B17" s="11">
        <v>0.25</v>
      </c>
      <c r="C17" s="11">
        <v>0.75</v>
      </c>
    </row>
    <row r="18" spans="1:5" ht="15.75" thickBot="1" x14ac:dyDescent="0.3">
      <c r="A18" s="7" t="s">
        <v>33</v>
      </c>
      <c r="B18" s="5">
        <v>10</v>
      </c>
      <c r="C18" s="5">
        <v>40</v>
      </c>
    </row>
    <row r="19" spans="1:5" ht="15.75" thickBot="1" x14ac:dyDescent="0.3">
      <c r="A19" s="7" t="s">
        <v>34</v>
      </c>
      <c r="B19" s="5">
        <v>20</v>
      </c>
      <c r="C19" s="5">
        <v>80</v>
      </c>
    </row>
    <row r="20" spans="1:5" ht="15.75" thickBot="1" x14ac:dyDescent="0.3">
      <c r="A20" s="7" t="s">
        <v>35</v>
      </c>
      <c r="B20" s="5">
        <v>0</v>
      </c>
      <c r="C20" s="5">
        <v>300</v>
      </c>
    </row>
    <row r="21" spans="1:5" ht="15.75" thickBot="1" x14ac:dyDescent="0.3">
      <c r="A21" s="7" t="s">
        <v>36</v>
      </c>
      <c r="B21" s="6">
        <v>30000</v>
      </c>
      <c r="C21" s="5">
        <v>0</v>
      </c>
    </row>
    <row r="24" spans="1:5" x14ac:dyDescent="0.25">
      <c r="A24" t="s">
        <v>37</v>
      </c>
      <c r="B24" t="s">
        <v>38</v>
      </c>
    </row>
    <row r="25" spans="1:5" ht="15.75" thickBot="1" x14ac:dyDescent="0.3">
      <c r="A25" s="7" t="s">
        <v>23</v>
      </c>
      <c r="B25" s="7" t="s">
        <v>30</v>
      </c>
    </row>
    <row r="26" spans="1:5" ht="15.75" thickBot="1" x14ac:dyDescent="0.3">
      <c r="A26" s="7" t="s">
        <v>24</v>
      </c>
      <c r="B26" s="7" t="s">
        <v>31</v>
      </c>
    </row>
    <row r="27" spans="1:5" ht="15.75" thickBot="1" x14ac:dyDescent="0.3">
      <c r="A27" s="7" t="s">
        <v>25</v>
      </c>
      <c r="B27" s="7" t="s">
        <v>32</v>
      </c>
    </row>
    <row r="28" spans="1:5" ht="15.75" thickBot="1" x14ac:dyDescent="0.3">
      <c r="A28" s="7" t="s">
        <v>26</v>
      </c>
      <c r="B28" s="7" t="s">
        <v>34</v>
      </c>
    </row>
    <row r="29" spans="1:5" ht="15.75" thickBot="1" x14ac:dyDescent="0.3"/>
    <row r="30" spans="1:5" ht="15.75" thickBot="1" x14ac:dyDescent="0.3">
      <c r="B30" s="9" t="s">
        <v>28</v>
      </c>
      <c r="C30" s="9" t="s">
        <v>29</v>
      </c>
      <c r="D30" s="9" t="s">
        <v>28</v>
      </c>
      <c r="E30" s="9" t="s">
        <v>29</v>
      </c>
    </row>
    <row r="31" spans="1:5" ht="15.75" thickBot="1" x14ac:dyDescent="0.3">
      <c r="A31" s="7" t="s">
        <v>23</v>
      </c>
      <c r="B31" s="6">
        <v>1000</v>
      </c>
      <c r="C31" s="6">
        <v>5000</v>
      </c>
      <c r="D31" s="12">
        <f>B31/SUM(B31:C31)</f>
        <v>0.16666666666666666</v>
      </c>
      <c r="E31" s="13">
        <f>C31/SUM(B31:C31)</f>
        <v>0.83333333333333337</v>
      </c>
    </row>
    <row r="32" spans="1:5" ht="15.75" thickBot="1" x14ac:dyDescent="0.3">
      <c r="A32" s="7" t="s">
        <v>24</v>
      </c>
      <c r="B32" s="5">
        <v>5</v>
      </c>
      <c r="C32" s="5">
        <v>20</v>
      </c>
      <c r="D32" s="12">
        <f>B32/SUM(B32:C32)</f>
        <v>0.2</v>
      </c>
      <c r="E32" s="13">
        <f>C32/SUM(B32:C32)</f>
        <v>0.8</v>
      </c>
    </row>
    <row r="33" spans="1:5" ht="15.75" thickBot="1" x14ac:dyDescent="0.3">
      <c r="A33" s="7" t="s">
        <v>32</v>
      </c>
      <c r="B33" s="11">
        <v>0.25</v>
      </c>
      <c r="C33" s="11">
        <v>0.75</v>
      </c>
      <c r="D33" s="13">
        <v>0.25</v>
      </c>
      <c r="E33" s="13">
        <v>0.75</v>
      </c>
    </row>
    <row r="34" spans="1:5" ht="15.75" thickBot="1" x14ac:dyDescent="0.3">
      <c r="A34" s="7" t="s">
        <v>34</v>
      </c>
      <c r="B34" s="5">
        <v>20</v>
      </c>
      <c r="C34" s="5">
        <v>80</v>
      </c>
      <c r="D34" s="12">
        <f>B34/SUM(B34:C34)</f>
        <v>0.2</v>
      </c>
      <c r="E34" s="13">
        <f>C34/SUM(B34:C34)</f>
        <v>0.8</v>
      </c>
    </row>
    <row r="35" spans="1:5" ht="15.75" thickBot="1" x14ac:dyDescent="0.3"/>
    <row r="36" spans="1:5" ht="15.75" thickBot="1" x14ac:dyDescent="0.3">
      <c r="B36" s="9" t="s">
        <v>28</v>
      </c>
      <c r="C36" s="9" t="s">
        <v>29</v>
      </c>
    </row>
    <row r="37" spans="1:5" ht="15.75" thickBot="1" x14ac:dyDescent="0.3">
      <c r="A37" s="7" t="s">
        <v>23</v>
      </c>
      <c r="B37" s="14">
        <f>$B9*D31</f>
        <v>25000</v>
      </c>
      <c r="C37" s="14">
        <f>$B9*E31</f>
        <v>125000</v>
      </c>
      <c r="D37" s="14">
        <f>SUM(B37:C37)</f>
        <v>150000</v>
      </c>
    </row>
    <row r="38" spans="1:5" ht="15.75" thickBot="1" x14ac:dyDescent="0.3">
      <c r="A38" s="7" t="s">
        <v>24</v>
      </c>
      <c r="B38" s="14">
        <f>$B10*D32</f>
        <v>36000</v>
      </c>
      <c r="C38" s="14">
        <f>$B10*E32</f>
        <v>144000</v>
      </c>
      <c r="D38" s="14">
        <f t="shared" ref="D38:D40" si="0">SUM(B38:C38)</f>
        <v>180000</v>
      </c>
    </row>
    <row r="39" spans="1:5" ht="15.75" thickBot="1" x14ac:dyDescent="0.3">
      <c r="A39" s="7" t="s">
        <v>25</v>
      </c>
      <c r="B39" s="14">
        <f>$B11*D33</f>
        <v>17500</v>
      </c>
      <c r="C39" s="14">
        <f>$B11*E33</f>
        <v>52500</v>
      </c>
      <c r="D39" s="14">
        <f t="shared" si="0"/>
        <v>70000</v>
      </c>
    </row>
    <row r="40" spans="1:5" ht="15.75" thickBot="1" x14ac:dyDescent="0.3">
      <c r="A40" s="7" t="s">
        <v>26</v>
      </c>
      <c r="B40" s="14">
        <f>$B12*D34</f>
        <v>20000</v>
      </c>
      <c r="C40" s="14">
        <f>$B12*E34</f>
        <v>80000</v>
      </c>
      <c r="D40" s="14">
        <f t="shared" si="0"/>
        <v>100000</v>
      </c>
    </row>
    <row r="42" spans="1:5" ht="15.75" thickBot="1" x14ac:dyDescent="0.3"/>
    <row r="43" spans="1:5" ht="15.75" thickBot="1" x14ac:dyDescent="0.3">
      <c r="B43" s="9" t="s">
        <v>28</v>
      </c>
      <c r="C43" s="9" t="s">
        <v>29</v>
      </c>
    </row>
    <row r="44" spans="1:5" x14ac:dyDescent="0.25">
      <c r="A44" t="s">
        <v>39</v>
      </c>
      <c r="B44" s="1">
        <v>790715</v>
      </c>
      <c r="C44" s="1">
        <v>994620</v>
      </c>
      <c r="D44" s="2">
        <f>SUM(B44:C44)</f>
        <v>1785335</v>
      </c>
    </row>
    <row r="45" spans="1:5" x14ac:dyDescent="0.25">
      <c r="A45" t="s">
        <v>40</v>
      </c>
    </row>
    <row r="46" spans="1:5" x14ac:dyDescent="0.25">
      <c r="A46" t="s">
        <v>42</v>
      </c>
      <c r="C46" s="1">
        <v>80000</v>
      </c>
      <c r="D46" s="2">
        <f>SUM(B46:C46)</f>
        <v>80000</v>
      </c>
    </row>
    <row r="47" spans="1:5" x14ac:dyDescent="0.25">
      <c r="A47" t="s">
        <v>41</v>
      </c>
      <c r="B47" s="1">
        <v>200000</v>
      </c>
      <c r="C47" s="1">
        <v>120000</v>
      </c>
      <c r="D47" s="2">
        <f t="shared" ref="D47:D51" si="1">SUM(B47:C47)</f>
        <v>320000</v>
      </c>
    </row>
    <row r="48" spans="1:5" x14ac:dyDescent="0.25">
      <c r="A48" t="s">
        <v>43</v>
      </c>
      <c r="B48" s="1">
        <v>100000</v>
      </c>
      <c r="C48" s="1"/>
      <c r="D48" s="2">
        <f t="shared" si="1"/>
        <v>100000</v>
      </c>
    </row>
    <row r="49" spans="1:4" x14ac:dyDescent="0.25">
      <c r="A49" t="s">
        <v>44</v>
      </c>
      <c r="B49" s="1"/>
      <c r="C49" s="1">
        <v>45000</v>
      </c>
      <c r="D49" s="2">
        <f t="shared" si="1"/>
        <v>45000</v>
      </c>
    </row>
    <row r="50" spans="1:4" x14ac:dyDescent="0.25">
      <c r="A50" t="s">
        <v>45</v>
      </c>
      <c r="B50" s="1">
        <v>155000</v>
      </c>
      <c r="D50" s="2">
        <f t="shared" si="1"/>
        <v>155000</v>
      </c>
    </row>
    <row r="51" spans="1:4" x14ac:dyDescent="0.25">
      <c r="A51" t="s">
        <v>46</v>
      </c>
      <c r="B51" s="1">
        <f>SUM(B46:B50)</f>
        <v>455000</v>
      </c>
      <c r="C51" s="1">
        <f>SUM(C46:C50)</f>
        <v>245000</v>
      </c>
      <c r="D51" s="2">
        <f t="shared" si="1"/>
        <v>700000</v>
      </c>
    </row>
    <row r="52" spans="1:4" x14ac:dyDescent="0.25">
      <c r="A52" t="s">
        <v>47</v>
      </c>
    </row>
    <row r="53" spans="1:4" x14ac:dyDescent="0.25">
      <c r="A53" t="str">
        <f>A37</f>
        <v>REALIZAR MANUTENCAO PREVENTIVA DE EQUIPAMENTOS</v>
      </c>
      <c r="B53" s="1">
        <f t="shared" ref="B53:C53" si="2">B37</f>
        <v>25000</v>
      </c>
      <c r="C53" s="1">
        <f t="shared" si="2"/>
        <v>125000</v>
      </c>
      <c r="D53" s="2">
        <f t="shared" ref="D53:D58" si="3">SUM(B53:C53)</f>
        <v>150000</v>
      </c>
    </row>
    <row r="54" spans="1:4" x14ac:dyDescent="0.25">
      <c r="A54" t="str">
        <f t="shared" ref="A54:C56" si="4">A38</f>
        <v>REALIZAR MANUTENCAO CORRETIVA DE EQUIPAMENTOS</v>
      </c>
      <c r="B54" s="1">
        <f t="shared" si="4"/>
        <v>36000</v>
      </c>
      <c r="C54" s="1">
        <f t="shared" si="4"/>
        <v>144000</v>
      </c>
      <c r="D54" s="2">
        <f t="shared" si="3"/>
        <v>180000</v>
      </c>
    </row>
    <row r="55" spans="1:4" x14ac:dyDescent="0.25">
      <c r="A55" t="str">
        <f t="shared" si="4"/>
        <v>SUPERVISIONAR SERVICOS</v>
      </c>
      <c r="B55" s="1">
        <f t="shared" si="4"/>
        <v>17500</v>
      </c>
      <c r="C55" s="1">
        <f t="shared" si="4"/>
        <v>52500</v>
      </c>
      <c r="D55" s="2">
        <f t="shared" si="3"/>
        <v>70000</v>
      </c>
    </row>
    <row r="56" spans="1:4" x14ac:dyDescent="0.25">
      <c r="A56" t="str">
        <f t="shared" si="4"/>
        <v>CONTROLAR A QUALIDADE DOS SERVICOS</v>
      </c>
      <c r="B56" s="1">
        <f t="shared" si="4"/>
        <v>20000</v>
      </c>
      <c r="C56" s="1">
        <f t="shared" si="4"/>
        <v>80000</v>
      </c>
      <c r="D56" s="2">
        <f t="shared" si="3"/>
        <v>100000</v>
      </c>
    </row>
    <row r="57" spans="1:4" x14ac:dyDescent="0.25">
      <c r="A57" t="s">
        <v>48</v>
      </c>
      <c r="B57" s="2">
        <f>SUM(B53:B56)</f>
        <v>98500</v>
      </c>
      <c r="C57" s="2">
        <f>SUM(C53:C56)</f>
        <v>401500</v>
      </c>
      <c r="D57" s="2">
        <f t="shared" si="3"/>
        <v>500000</v>
      </c>
    </row>
    <row r="58" spans="1:4" x14ac:dyDescent="0.25">
      <c r="A58" t="s">
        <v>49</v>
      </c>
      <c r="B58" s="2">
        <f>B57+B51</f>
        <v>553500</v>
      </c>
      <c r="C58" s="2">
        <f>C57+C51</f>
        <v>646500</v>
      </c>
      <c r="D58" s="2">
        <f t="shared" si="3"/>
        <v>1200000</v>
      </c>
    </row>
    <row r="59" spans="1:4" x14ac:dyDescent="0.25">
      <c r="A59" t="s">
        <v>50</v>
      </c>
      <c r="B59" s="2">
        <f>B44-B58</f>
        <v>237215</v>
      </c>
      <c r="C59" s="2">
        <f t="shared" ref="C59:D59" si="5">C44-C58</f>
        <v>348120</v>
      </c>
      <c r="D59" s="2">
        <f t="shared" si="5"/>
        <v>585335</v>
      </c>
    </row>
    <row r="60" spans="1:4" x14ac:dyDescent="0.25">
      <c r="A60" t="s">
        <v>51</v>
      </c>
      <c r="B60" s="3">
        <f>B59/B44</f>
        <v>0.30000063233908553</v>
      </c>
      <c r="C60" s="3">
        <f t="shared" ref="C60:D60" si="6">C59/C44</f>
        <v>0.3500030162273029</v>
      </c>
      <c r="D60" s="3">
        <f t="shared" si="6"/>
        <v>0.32785723687711271</v>
      </c>
    </row>
  </sheetData>
  <pageMargins left="0.51181102362204722" right="0.51181102362204722" top="0.39370078740157483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guarulhense</vt:lpstr>
      <vt:lpstr>telefonic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cp:lastPrinted>2015-05-15T11:41:59Z</cp:lastPrinted>
  <dcterms:created xsi:type="dcterms:W3CDTF">2015-05-15T00:59:34Z</dcterms:created>
  <dcterms:modified xsi:type="dcterms:W3CDTF">2015-05-15T11:43:13Z</dcterms:modified>
</cp:coreProperties>
</file>